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>Operating!#REF!</definedName>
    <definedName name="Acf_ab_cell2">Operating!#REF!</definedName>
    <definedName name="Acf_ytd_cell">Operating!$BB$9</definedName>
    <definedName name="Acf_ytd_cell1">Operating!#REF!</definedName>
    <definedName name="Acf_ytd_cell2">Operating!#REF!</definedName>
    <definedName name="Acf_ytda_cell">Operating!$BA$9</definedName>
    <definedName name="Acf_ytda_cell1">Operating!#REF!</definedName>
    <definedName name="Acf_ytda_cell2">Operating!#REF!</definedName>
    <definedName name="Acf_ytdau_cell">Operating!$BD$9</definedName>
    <definedName name="Acf_ytdau_cell1">Operating!#REF!</definedName>
    <definedName name="Acf_ytdau_cell2">Operating!#REF!</definedName>
    <definedName name="Acf_ytdbu_cell">Operating!$BE$9</definedName>
    <definedName name="Acf_ytdbu_cell1">Operating!#REF!</definedName>
    <definedName name="Acf_ytdbu_cell2">Operating!#REF!</definedName>
    <definedName name="Adm_ytda_cell">Expenses!$J$5</definedName>
    <definedName name="Adm_ytda_cell1">Expenses!#REF!</definedName>
    <definedName name="Adm_ytda_cell2">Expenses!#REF!</definedName>
    <definedName name="Adm_ytdab_cell">Expenses!$L$5</definedName>
    <definedName name="Adm_ytdab_cell1">Expenses!#REF!</definedName>
    <definedName name="Adm_ytdab_cell2">Expenses!#REF!</definedName>
    <definedName name="Adm_ytdau_cell">Expenses!$M$5</definedName>
    <definedName name="Adm_ytdau_cell1">Expenses!#REF!</definedName>
    <definedName name="Adm_ytdau_cell2">Expenses!#REF!</definedName>
    <definedName name="Adm_ytdb_cell">Expenses!$K$5</definedName>
    <definedName name="Adm_ytdb_cell1">Expenses!#REF!</definedName>
    <definedName name="Adm_ytdb_cell2">Expenses!#REF!</definedName>
    <definedName name="Adm_ytdbu_cell">Expenses!$N$5</definedName>
    <definedName name="Adm_ytdbu_cell1">Expenses!#REF!</definedName>
    <definedName name="Adm_ytdbu_cell2">Expenses!#REF!</definedName>
    <definedName name="Amf_ytd_cell">Operating!$AW$9</definedName>
    <definedName name="Amf_ytd_cell1">Operating!#REF!</definedName>
    <definedName name="Amf_ytd_cell2">Operating!#REF!</definedName>
    <definedName name="Amf_ytda_cell">Operating!$AV$9</definedName>
    <definedName name="Amf_ytda_cell1">Operating!#REF!</definedName>
    <definedName name="Amf_ytda_cell2">Operating!#REF!</definedName>
    <definedName name="Amf_ytdau_cell">Operating!$AY$9</definedName>
    <definedName name="Amf_ytdau_cell1">Operating!#REF!</definedName>
    <definedName name="Amf_ytdau_cell2">Operating!#REF!</definedName>
    <definedName name="Amf_ytdb_cell">Operating!$AX$9</definedName>
    <definedName name="Amf_ytdb_cell1">Operating!#REF!</definedName>
    <definedName name="Amf_ytdb_cell2">Operating!#REF!</definedName>
    <definedName name="Amf_ytdbu_cell">Operating!$AZ$9</definedName>
    <definedName name="Amf_ytdbu_cell1">Operating!#REF!</definedName>
    <definedName name="Amf_ytdbu_cell2">Operating!#REF!</definedName>
    <definedName name="Bd_ytda_cell">Expenses!$O$5</definedName>
    <definedName name="Bd_ytda_cell1">Expenses!#REF!</definedName>
    <definedName name="Bd_ytda_cell2">Expenses!#REF!</definedName>
    <definedName name="Bd_ytdab_cell">Expenses!$Q$5</definedName>
    <definedName name="Bd_ytdab_cell1">Expenses!#REF!</definedName>
    <definedName name="Bd_ytdab_cell2">Expenses!#REF!</definedName>
    <definedName name="Bd_ytdau_cell">Expenses!$R$5</definedName>
    <definedName name="Bd_ytdau_cell1">Expenses!#REF!</definedName>
    <definedName name="Bd_ytdau_cell2">Expenses!#REF!</definedName>
    <definedName name="Bd_ytdb_cell">Expenses!$P$5</definedName>
    <definedName name="Bd_ytdb_cell1">Expenses!#REF!</definedName>
    <definedName name="Bd_ytdb_cell2">Expenses!#REF!</definedName>
    <definedName name="Bd_ytdbu_cell">Expenses!$S$5</definedName>
    <definedName name="Bd_ytdbu_cell1">Expenses!#REF!</definedName>
    <definedName name="Bd_ytdbu_cell2">Expenses!#REF!</definedName>
    <definedName name="Cap_ytd_cell">Operating!$AR$9</definedName>
    <definedName name="Cap_ytd_cell1">Operating!#REF!</definedName>
    <definedName name="Cap_ytd_cell2">Operating!#REF!</definedName>
    <definedName name="Cap_ytda_cell">Operating!$AQ$9</definedName>
    <definedName name="Cap_ytda_cell1">Operating!#REF!</definedName>
    <definedName name="Cap_ytda_cell2">Operating!#REF!</definedName>
    <definedName name="Cap_ytdau_cell">Operating!$AT$9</definedName>
    <definedName name="Cap_ytdau_cell1">Operating!#REF!</definedName>
    <definedName name="Cap_ytdau_cell2">Operating!#REF!</definedName>
    <definedName name="Cap_ytdb_cell">Operating!$AS$9</definedName>
    <definedName name="Cap_ytdb_cell1">Operating!#REF!</definedName>
    <definedName name="Cap_ytdb_cell2">Operating!#REF!</definedName>
    <definedName name="Cap_ytdb_cell3">Operating!#REF!</definedName>
    <definedName name="Cap_ytdbu_cell">Operating!$AU$9</definedName>
    <definedName name="Cap_ytdbu_cell1">Operating!#REF!</definedName>
    <definedName name="Cap_ytdbu_cell2">Operating!#REF!</definedName>
    <definedName name="Cf_ytd_cell">Operating!$BB$9</definedName>
    <definedName name="Cf_ytd_cell1">Operating!#REF!</definedName>
    <definedName name="Date">Operating!$D$3</definedName>
    <definedName name="Dev_cell">Operating!$A$86</definedName>
    <definedName name="Dev_cell_end">Operating!$BE$86</definedName>
    <definedName name="Dev_cell_start">Operating!$A$10</definedName>
    <definedName name="Dev_exp">Expenses!$A$82</definedName>
    <definedName name="Dev_exp_end">Expenses!$BG$82</definedName>
    <definedName name="Dev_exp_start">Expenses!$A$5</definedName>
    <definedName name="Exp_Portfolio_cell">Expenses!$B$5</definedName>
    <definedName name="Exp_Units_cell">Expenses!$C$4</definedName>
    <definedName name="Exp_Units_cell1">Expenses!$C$82</definedName>
    <definedName name="Exp_Units_cell2">Expenses!#REF!</definedName>
    <definedName name="Exp_Units_cell3">Expenses!#REF!</definedName>
    <definedName name="Exp_Units_cell4">Expenses!#REF!</definedName>
    <definedName name="Fm_ytd_cell">Operating!$AH$9</definedName>
    <definedName name="Fm_ytd_cell1">Operating!#REF!</definedName>
    <definedName name="Fm_ytd_cell2">Operating!#REF!</definedName>
    <definedName name="Fm_ytda_cell">Operating!$AG$9</definedName>
    <definedName name="Fm_ytda_cell1">Operating!#REF!</definedName>
    <definedName name="Fm_ytda_cell2">Operating!#REF!</definedName>
    <definedName name="Fm_ytdau_cell">Operating!$AJ$9</definedName>
    <definedName name="Fm_ytdau_cell1">Operating!#REF!</definedName>
    <definedName name="Fm_ytdau_cell2">Operating!#REF!</definedName>
    <definedName name="Fm_ytdb_cell">Operating!$AI$9</definedName>
    <definedName name="Fm_ytdb_cell1">Operating!#REF!</definedName>
    <definedName name="Fm_ytdb_cell2">Operating!#REF!</definedName>
    <definedName name="Fm_ytdb_cell3">Operating!#REF!</definedName>
    <definedName name="Fm_ytdbu_cell">Operating!$AK$9</definedName>
    <definedName name="Fm_ytdbu_cell1">Operating!#REF!</definedName>
    <definedName name="Fm_ytdbu_cell2">Operating!#REF!</definedName>
    <definedName name="Ins_ytda_cell">Expenses!$AX$5</definedName>
    <definedName name="Ins_ytda_cell1">Expenses!#REF!</definedName>
    <definedName name="Ins_ytda_cell2">Expenses!#REF!</definedName>
    <definedName name="Ins_ytdab_cell">Expenses!$AZ$5</definedName>
    <definedName name="Ins_ytdab_cell1">Expenses!#REF!</definedName>
    <definedName name="Ins_ytdab_cell2">Expenses!#REF!</definedName>
    <definedName name="Ins_ytdau_cell">Expenses!$BA$5</definedName>
    <definedName name="Ins_ytdau_cell1">Expenses!#REF!</definedName>
    <definedName name="Ins_ytdau_cell2">Expenses!#REF!</definedName>
    <definedName name="Ins_ytdb_cell">Expenses!$AY$5</definedName>
    <definedName name="Ins_ytdb_cell1">Expenses!#REF!</definedName>
    <definedName name="Ins_ytdb_cell2">Expenses!#REF!</definedName>
    <definedName name="Ins_ytdbu_cell">Expenses!$BB$5</definedName>
    <definedName name="Ins_ytdbu_cell1">Expenses!#REF!</definedName>
    <definedName name="Ins_ytdbu_cell2">Expenses!#REF!</definedName>
    <definedName name="Mf_ytda_cell">Expenses!$T$5</definedName>
    <definedName name="Mf_ytda_cell1">Expenses!#REF!</definedName>
    <definedName name="Mf_ytda_cell2">Expenses!#REF!</definedName>
    <definedName name="Mf_ytdab_cell">Expenses!$V$5</definedName>
    <definedName name="Mf_ytdab_cell1">Expenses!#REF!</definedName>
    <definedName name="Mf_ytdab_cell2">Expenses!#REF!</definedName>
    <definedName name="Mf_ytdau_cell">Expenses!$W$5</definedName>
    <definedName name="Mf_ytdau_cell1">Expenses!#REF!</definedName>
    <definedName name="Mf_ytdau_cell2">Expenses!#REF!</definedName>
    <definedName name="Mf_ytdb_cell">Expenses!$U$5</definedName>
    <definedName name="Mf_ytdb_cell1">Expenses!#REF!</definedName>
    <definedName name="Mf_ytdb_cell2">Expenses!#REF!</definedName>
    <definedName name="Mf_ytdbu_cell">Expenses!$X$5</definedName>
    <definedName name="Mf_ytdbu_cell1">Expenses!#REF!</definedName>
    <definedName name="Mf_ytdbu_cell2">Expenses!#REF!</definedName>
    <definedName name="Mgmt_comp_cell">Expenses!$D$4</definedName>
    <definedName name="Mgmt_comp_cell1">Expenses!#REF!</definedName>
    <definedName name="Mgmt_comp_cell2">Expenses!#REF!</definedName>
    <definedName name="Noi_ab_cell">Operating!$AD$9</definedName>
    <definedName name="Noi_ab_cell1">Operating!#REF!</definedName>
    <definedName name="Noi_ab_cell2">Operating!#REF!</definedName>
    <definedName name="Noi_ytd_cell">Operating!$AC$9</definedName>
    <definedName name="Noi_ytd_cell1">Operating!#REF!</definedName>
    <definedName name="Noi_ytd_cell2">Operating!#REF!</definedName>
    <definedName name="Noi_ytda_cell">Operating!$AB$9</definedName>
    <definedName name="Noi_ytda_cell1">Operating!#REF!</definedName>
    <definedName name="Noi_ytda_cell2">Operating!#REF!</definedName>
    <definedName name="Noi_ytdau_cell">Operating!$AE$9</definedName>
    <definedName name="Noi_ytdau_cell1">Operating!#REF!</definedName>
    <definedName name="Noi_ytdau_cell2">Operating!#REF!</definedName>
    <definedName name="Noi_ytdb_cell">Operating!$AC$9</definedName>
    <definedName name="Noi_ytdbu_cell">Operating!$AF$9</definedName>
    <definedName name="Noi_ytdbu_cell1">Operating!#REF!</definedName>
    <definedName name="Noi_ytdbu_cell2">Operating!#REF!</definedName>
    <definedName name="Oc_ab_cell">Operating!$X$9</definedName>
    <definedName name="Oc_ab_cell1">Operating!#REF!</definedName>
    <definedName name="Oc_ab_cell2">Operating!#REF!</definedName>
    <definedName name="Oc_ytd_cell">Operating!$W$9</definedName>
    <definedName name="Oc_ytd_cell1">Operating!#REF!</definedName>
    <definedName name="Oc_ytd_cell2">Operating!#REF!</definedName>
    <definedName name="Oc_ytda_cell">Operating!$V$9</definedName>
    <definedName name="Oc_ytda_cell1">Operating!#REF!</definedName>
    <definedName name="Oc_ytda_cell2">Operating!#REF!</definedName>
    <definedName name="Oc_ytdaer_cell">Operating!$AA$9</definedName>
    <definedName name="Oc_ytdaer_cell1">Operating!#REF!</definedName>
    <definedName name="Oc_ytdaer_cell2">Operating!#REF!</definedName>
    <definedName name="Oc_ytdau_cell">Operating!$Y$9</definedName>
    <definedName name="Oc_ytdau_cell1">Operating!#REF!</definedName>
    <definedName name="Oc_ytdau_cell2">Operating!#REF!</definedName>
    <definedName name="Oc_ytdbu_cell">Operating!$Z$9</definedName>
    <definedName name="Oc_ytdbu_cell1">Operating!#REF!</definedName>
    <definedName name="Oc_ytdbu_cell2">Operating!#REF!</definedName>
    <definedName name="Occu_proj_cell">Occupancy!$B$4</definedName>
    <definedName name="Occu_proj_end">Occupancy!$BZ$4</definedName>
    <definedName name="Occupancy_cell">Operating!$L$9</definedName>
    <definedName name="Occupancy_cell1">Operating!#REF!</definedName>
    <definedName name="Occupancy_cell2">Operating!#REF!</definedName>
    <definedName name="Ocytd_cell">Operating!$W$9</definedName>
    <definedName name="Ocytd_cell1">Operating!#REF!</definedName>
    <definedName name="Oper_cash_cell">Operating!$F$9</definedName>
    <definedName name="Oper_cash_cell1">Operating!#REF!</definedName>
    <definedName name="Oper_cash_cell2">Operating!#REF!</definedName>
    <definedName name="Oper_other_cell">Operating!$I$9</definedName>
    <definedName name="Oper_other_cell1">Operating!#REF!</definedName>
    <definedName name="Oper_other_cell2">Operating!#REF!</definedName>
    <definedName name="Operating_cell">Operating!$H$9</definedName>
    <definedName name="Operating_cell1">Operating!#REF!</definedName>
    <definedName name="Operating_cell2">Operating!#REF!</definedName>
    <definedName name="Other_cell">Operating!#REF!</definedName>
    <definedName name="Other_cell_end">Operating!#REF!</definedName>
    <definedName name="Other_cell_start">Operating!#REF!</definedName>
    <definedName name="Other_exp">Expenses!#REF!</definedName>
    <definedName name="Other_exp_end">Expenses!#REF!</definedName>
    <definedName name="Other_exp_start">Expenses!#REF!</definedName>
    <definedName name="Pay_ytd_cell">Expenses!$F$5</definedName>
    <definedName name="Pay_ytd_cell1">Expenses!#REF!</definedName>
    <definedName name="Pay_ytd_cell2">Expenses!#REF!</definedName>
    <definedName name="Pay_ytda_cell">Expenses!$E$5</definedName>
    <definedName name="Pay_ytda_cell1">Expenses!#REF!</definedName>
    <definedName name="Pay_ytda_cell2">Expenses!#REF!</definedName>
    <definedName name="Pay_ytdab_cell">Expenses!$G$5</definedName>
    <definedName name="Pay_ytdab_cell1">Expenses!#REF!</definedName>
    <definedName name="Pay_ytdab_cell2">Expenses!#REF!</definedName>
    <definedName name="Pay_ytdau_cell">Expenses!$H$5</definedName>
    <definedName name="Pay_ytdau_cell1">Expenses!#REF!</definedName>
    <definedName name="Pay_ytdau_cell2">Expenses!#REF!</definedName>
    <definedName name="Pay_ytdb_cell">Expenses!$F$5</definedName>
    <definedName name="Pay_ytdbu_cell">Expenses!$I$5</definedName>
    <definedName name="Pay_ytdbu_cell1">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Expenses!$A$1:$BG$82</definedName>
    <definedName name="_xlnm.Print_Area" localSheetId="2">Occupancy!#REF!</definedName>
    <definedName name="_xlnm.Print_Area" localSheetId="0">Operating!$A$1:$AL$86</definedName>
    <definedName name="Rehab_cell">Operating!#REF!</definedName>
    <definedName name="Rehab_cell_end">Operating!#REF!</definedName>
    <definedName name="Rehab_cell_start">Operating!#REF!</definedName>
    <definedName name="Rehab_exp">Expenses!#REF!</definedName>
    <definedName name="Rehab_exp_end">Expenses!#REF!</definedName>
    <definedName name="Rehab_exp_start">Expenses!#REF!</definedName>
    <definedName name="Replac_cell">Operating!$G$9</definedName>
    <definedName name="Replac_cell1">Operating!#REF!</definedName>
    <definedName name="Replac_cell2">Operating!#REF!</definedName>
    <definedName name="Res_ab_cell">Operating!$AN$9</definedName>
    <definedName name="Res_ab_cell1">Operating!#REF!</definedName>
    <definedName name="Res_ab_cell2">Operating!#REF!</definedName>
    <definedName name="Res_ytd_cell">Operating!$AM$9</definedName>
    <definedName name="Res_ytd_cell1">Operating!#REF!</definedName>
    <definedName name="Res_ytd_cell2">Operating!#REF!</definedName>
    <definedName name="Res_ytda_cell">Operating!$AL$9</definedName>
    <definedName name="Res_ytda_cell1">Operating!#REF!</definedName>
    <definedName name="Res_ytda_cell2">Operating!#REF!</definedName>
    <definedName name="Res_ytdau_cell">Operating!$AO$9</definedName>
    <definedName name="Res_ytdau_cell1">Operating!#REF!</definedName>
    <definedName name="Res_ytdau_cell2">Operating!#REF!</definedName>
    <definedName name="Res_ytdbu_cell">Operating!$AP$9</definedName>
    <definedName name="Res_ytdbu_cell1">Operating!#REF!</definedName>
    <definedName name="Res_ytdbu_cell2">Operating!#REF!</definedName>
    <definedName name="Rm_ytda_cell">Expenses!$Y$5</definedName>
    <definedName name="Rm_ytda_cell1">Expenses!#REF!</definedName>
    <definedName name="Rm_ytda_cell2">Expenses!#REF!</definedName>
    <definedName name="Rm_ytdab_cell">Expenses!$AA$5</definedName>
    <definedName name="Rm_ytdab_cell1">Expenses!#REF!</definedName>
    <definedName name="Rm_ytdab_cell2">Expenses!#REF!</definedName>
    <definedName name="Rm_ytdau_cell">Expenses!$AB$5</definedName>
    <definedName name="Rm_ytdau_cell1">Expenses!#REF!</definedName>
    <definedName name="Rm_ytdau_cell2">Expenses!#REF!</definedName>
    <definedName name="Rm_ytdb_cell">Expenses!$Z$5</definedName>
    <definedName name="Rm_ytdb_cell1">Expenses!#REF!</definedName>
    <definedName name="Rm_ytdb_cell2">Expenses!#REF!</definedName>
    <definedName name="Rm_ytdbu_cell">Expenses!$AC$5</definedName>
    <definedName name="Rm_ytdbu_cell1">Expenses!#REF!</definedName>
    <definedName name="Rm_ytdbu_cell2">Expenses!#REF!</definedName>
    <definedName name="Rytd_cell">Operating!$R$9</definedName>
    <definedName name="Rytd_cell1">Operating!#REF!</definedName>
    <definedName name="Rytd_cell2">Operating!#REF!</definedName>
    <definedName name="Rytd_cells">Operating!#REF!</definedName>
    <definedName name="Rytda_cell">Operating!$Q$9</definedName>
    <definedName name="Rytda_cell1">Operating!#REF!</definedName>
    <definedName name="Rytda_cell2">Operating!#REF!</definedName>
    <definedName name="Rytdau_cell">Operating!$T$9</definedName>
    <definedName name="Rytdau_cell1">Operating!#REF!</definedName>
    <definedName name="Rytdau_cell2">Operating!#REF!</definedName>
    <definedName name="Rytdb_cell">Operating!$S$9</definedName>
    <definedName name="Rytdb_cell1">Operating!#REF!</definedName>
    <definedName name="Rytdb_cell2">Operating!#REF!</definedName>
    <definedName name="Rytdbu_cell">Operating!$U$9</definedName>
    <definedName name="Rytdbu_cell1">Operating!#REF!</definedName>
    <definedName name="Rytdbu_cell2">Operating!#REF!</definedName>
    <definedName name="Sec_ytda_cell">Expenses!$AD$5</definedName>
    <definedName name="Sec_ytda_cell1">Expenses!#REF!</definedName>
    <definedName name="Sec_ytda_cell2">Expenses!#REF!</definedName>
    <definedName name="Sec_ytdab_cell">Expenses!$AF$5</definedName>
    <definedName name="Sec_ytdab_cell1">Expenses!#REF!</definedName>
    <definedName name="Sec_ytdab_cell2">Expenses!#REF!</definedName>
    <definedName name="Sec_ytdau_cell">Expenses!$AG$5</definedName>
    <definedName name="Sec_ytdau_cell1">Expenses!#REF!</definedName>
    <definedName name="Sec_ytdau_cell2">Expenses!#REF!</definedName>
    <definedName name="Sec_ytdb_cell">Expenses!$AE$5</definedName>
    <definedName name="Sec_ytdb_cell1">Expenses!#REF!</definedName>
    <definedName name="Sec_ytdb_cell2">Expenses!#REF!</definedName>
    <definedName name="Sec_ytdbu_cell">Expenses!$AH$5</definedName>
    <definedName name="Sec_ytdbu_cell1">Expenses!#REF!</definedName>
    <definedName name="Sec_ytdbu_cell2">Expenses!#REF!</definedName>
    <definedName name="Status_cell">Operating!$D$9</definedName>
    <definedName name="Status_cell1">Operating!#REF!</definedName>
    <definedName name="Status_cell2">Operating!#REF!</definedName>
    <definedName name="Tax_ytda_cell">Expenses!$AS$5</definedName>
    <definedName name="Tax_ytda_cell1">Expenses!#REF!</definedName>
    <definedName name="Tax_ytda_cell2">Expenses!#REF!</definedName>
    <definedName name="Tax_ytdab_cell">Expenses!$AU$5</definedName>
    <definedName name="Tax_ytdab_cell1">Expenses!#REF!</definedName>
    <definedName name="Tax_ytdab_cell2">Expenses!#REF!</definedName>
    <definedName name="Tax_ytdau_cell">Expenses!$AV$5</definedName>
    <definedName name="Tax_ytdau_cell1">Expenses!#REF!</definedName>
    <definedName name="Tax_ytdau_cell2">Expenses!#REF!</definedName>
    <definedName name="Tax_ytdb_cell">Expenses!$AT$5</definedName>
    <definedName name="Tax_ytdb_cell1">Expenses!#REF!</definedName>
    <definedName name="Tax_ytdb_cell2">Expenses!#REF!</definedName>
    <definedName name="Tax_ytdbu_cell">Expenses!$AW$5</definedName>
    <definedName name="Tax_ytdbu_cell1">Expenses!#REF!</definedName>
    <definedName name="Tax_ytdbu_cell2">Expenses!#REF!</definedName>
    <definedName name="Toe_ytda_cell">Expenses!$BC$5</definedName>
    <definedName name="Toe_ytda_cell1">Expenses!#REF!</definedName>
    <definedName name="Toe_ytda_cell2">Expenses!#REF!</definedName>
    <definedName name="Toe_ytdab_cell">Expenses!$BE$5</definedName>
    <definedName name="Toe_ytdab_cell1">Expenses!#REF!</definedName>
    <definedName name="Toe_ytdab_cell2">Expenses!#REF!</definedName>
    <definedName name="Toe_ytdau_cell">Expenses!$BF$5</definedName>
    <definedName name="Toe_ytdau_cell1">Expenses!#REF!</definedName>
    <definedName name="Toe_ytdau_cell2">Expenses!#REF!</definedName>
    <definedName name="Toe_ytdb_cell">Expenses!$BD$5</definedName>
    <definedName name="Toe_ytdb_cell1">Expenses!#REF!</definedName>
    <definedName name="Toe_ytdb_cell2">Expenses!#REF!</definedName>
    <definedName name="Toe_ytdbu_cell">Expenses!$BG$5</definedName>
    <definedName name="Toe_ytdbu_cell1">Expenses!#REF!</definedName>
    <definedName name="Toe_ytdbu_cell2">Expenses!#REF!</definedName>
    <definedName name="Total_cell">Operating!$J$9</definedName>
    <definedName name="Total_cell1">Operating!#REF!</definedName>
    <definedName name="Total_cell2">Operating!#REF!</definedName>
    <definedName name="Units_cell">Operating!$C$9</definedName>
    <definedName name="Units_cell1">Operating!#REF!</definedName>
    <definedName name="Units_cell2">Operating!#REF!</definedName>
    <definedName name="Units_cell3">Operating!$C$87</definedName>
    <definedName name="Util_ytda_cell">Expenses!$AI$5</definedName>
    <definedName name="Util_ytda_cell1">Expenses!#REF!</definedName>
    <definedName name="Util_ytda_cell2">Expenses!#REF!</definedName>
    <definedName name="Util_ytdab_cell">Expenses!$AK$5</definedName>
    <definedName name="Util_ytdab_cell1">Expenses!#REF!</definedName>
    <definedName name="Util_ytdab_cell2">Expenses!#REF!</definedName>
    <definedName name="Util_ytdau_cell">Expenses!$AL$5</definedName>
    <definedName name="Util_ytdau_cell1">Expenses!#REF!</definedName>
    <definedName name="Util_ytdau_cell2">Expenses!#REF!</definedName>
    <definedName name="Util_ytdb_cell">Expenses!$AJ$5</definedName>
    <definedName name="Util_ytdb_cell1">Expenses!#REF!</definedName>
    <definedName name="Util_ytdb_cell2">Expenses!#REF!</definedName>
    <definedName name="Util_ytdbu_cell">Expenses!$AM$5</definedName>
    <definedName name="Util_ytdbu_cell1">Expenses!#REF!</definedName>
    <definedName name="Util_ytdbu_cell2">Expenses!#REF!</definedName>
    <definedName name="Ws_ytda_cell">Expenses!$AN$5</definedName>
    <definedName name="Ws_ytda_cell1">Expenses!#REF!</definedName>
    <definedName name="Ws_ytda_cell2">Expenses!#REF!</definedName>
    <definedName name="Ws_ytdab_cell">Expenses!$AP$5</definedName>
    <definedName name="Ws_ytdab_cell1">Expenses!#REF!</definedName>
    <definedName name="Ws_ytdab_cell2">Expenses!#REF!</definedName>
    <definedName name="Ws_ytdau_cell">Expenses!$AQ$5</definedName>
    <definedName name="Ws_ytdau_cell1">Expenses!#REF!</definedName>
    <definedName name="Ws_ytdau_cell2">Expenses!#REF!</definedName>
    <definedName name="Ws_ytdb_cell">Expenses!$AO$5</definedName>
    <definedName name="Ws_ytdb_cell1">Expenses!#REF!</definedName>
    <definedName name="Ws_ytdb_cell2">Expenses!#REF!</definedName>
    <definedName name="Ws_ytdbu_cell">Expenses!$AR$5</definedName>
    <definedName name="Ws_ytdbu_cell1">Expenses!#REF!</definedName>
    <definedName name="Ws_ytdbu_cell2">Expenses!#REF!</definedName>
    <definedName name="YTD_Budget">Expenses!$F$5</definedName>
    <definedName name="YtdOccupancy_cell">Operating!$K$9</definedName>
    <definedName name="YtdOccupancy_cell1">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82" i="2" l="1"/>
  <c r="AO82" i="2" s="1"/>
  <c r="AR82" i="2" s="1"/>
  <c r="Z88" i="1"/>
  <c r="Y88" i="1"/>
  <c r="P88" i="1"/>
  <c r="O88" i="1"/>
  <c r="N88" i="1"/>
  <c r="M88" i="1"/>
  <c r="E88" i="1"/>
  <c r="AZ7" i="2"/>
  <c r="AZ8" i="2"/>
  <c r="AY8" i="2" s="1"/>
  <c r="AZ9" i="2"/>
  <c r="AZ10" i="2"/>
  <c r="AZ11" i="2"/>
  <c r="AZ12" i="2"/>
  <c r="AY12" i="2" s="1"/>
  <c r="AZ13" i="2"/>
  <c r="AZ14" i="2"/>
  <c r="AZ15" i="2"/>
  <c r="AZ16" i="2"/>
  <c r="AY16" i="2" s="1"/>
  <c r="AZ17" i="2"/>
  <c r="AZ18" i="2"/>
  <c r="AZ19" i="2"/>
  <c r="AY19" i="2" s="1"/>
  <c r="AZ20" i="2"/>
  <c r="AY20" i="2" s="1"/>
  <c r="AZ21" i="2"/>
  <c r="AZ22" i="2"/>
  <c r="AZ23" i="2"/>
  <c r="AZ24" i="2"/>
  <c r="AY24" i="2" s="1"/>
  <c r="AZ25" i="2"/>
  <c r="AZ26" i="2"/>
  <c r="AZ27" i="2"/>
  <c r="AZ28" i="2"/>
  <c r="AY28" i="2" s="1"/>
  <c r="AZ29" i="2"/>
  <c r="AZ30" i="2"/>
  <c r="AZ31" i="2"/>
  <c r="AZ32" i="2"/>
  <c r="AY32" i="2" s="1"/>
  <c r="AZ33" i="2"/>
  <c r="AZ34" i="2"/>
  <c r="AZ35" i="2"/>
  <c r="AY35" i="2" s="1"/>
  <c r="AZ36" i="2"/>
  <c r="AY36" i="2" s="1"/>
  <c r="AZ37" i="2"/>
  <c r="AZ38" i="2"/>
  <c r="AZ39" i="2"/>
  <c r="AZ40" i="2"/>
  <c r="AY40" i="2" s="1"/>
  <c r="AZ41" i="2"/>
  <c r="AZ42" i="2"/>
  <c r="AZ43" i="2"/>
  <c r="AZ44" i="2"/>
  <c r="AY44" i="2" s="1"/>
  <c r="AZ45" i="2"/>
  <c r="AZ46" i="2"/>
  <c r="AZ47" i="2"/>
  <c r="AZ48" i="2"/>
  <c r="AY48" i="2" s="1"/>
  <c r="AZ49" i="2"/>
  <c r="AZ50" i="2"/>
  <c r="AZ51" i="2"/>
  <c r="AY51" i="2" s="1"/>
  <c r="AZ52" i="2"/>
  <c r="AY52" i="2" s="1"/>
  <c r="AZ53" i="2"/>
  <c r="AZ54" i="2"/>
  <c r="AZ55" i="2"/>
  <c r="AZ56" i="2"/>
  <c r="AY56" i="2" s="1"/>
  <c r="AZ57" i="2"/>
  <c r="AZ58" i="2"/>
  <c r="AZ59" i="2"/>
  <c r="AZ60" i="2"/>
  <c r="AY60" i="2" s="1"/>
  <c r="AZ61" i="2"/>
  <c r="AZ62" i="2"/>
  <c r="AZ63" i="2"/>
  <c r="AZ64" i="2"/>
  <c r="AY64" i="2" s="1"/>
  <c r="AZ65" i="2"/>
  <c r="AZ66" i="2"/>
  <c r="AZ67" i="2"/>
  <c r="AY67" i="2" s="1"/>
  <c r="AZ68" i="2"/>
  <c r="AY68" i="2" s="1"/>
  <c r="AZ69" i="2"/>
  <c r="AZ70" i="2"/>
  <c r="AZ71" i="2"/>
  <c r="AZ72" i="2"/>
  <c r="AY72" i="2" s="1"/>
  <c r="AZ73" i="2"/>
  <c r="AZ74" i="2"/>
  <c r="AZ75" i="2"/>
  <c r="AZ76" i="2"/>
  <c r="AY76" i="2" s="1"/>
  <c r="AZ77" i="2"/>
  <c r="AZ78" i="2"/>
  <c r="AZ79" i="2"/>
  <c r="AZ80" i="2"/>
  <c r="AY80" i="2" s="1"/>
  <c r="AZ6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6" i="2"/>
  <c r="AU7" i="2"/>
  <c r="AU8" i="2"/>
  <c r="AU9" i="2"/>
  <c r="AT9" i="2" s="1"/>
  <c r="AU10" i="2"/>
  <c r="AU11" i="2"/>
  <c r="AU12" i="2"/>
  <c r="AU13" i="2"/>
  <c r="AT13" i="2" s="1"/>
  <c r="AU14" i="2"/>
  <c r="AU15" i="2"/>
  <c r="AU16" i="2"/>
  <c r="AU17" i="2"/>
  <c r="AT17" i="2" s="1"/>
  <c r="AU18" i="2"/>
  <c r="AU19" i="2"/>
  <c r="AU20" i="2"/>
  <c r="AU21" i="2"/>
  <c r="AT21" i="2" s="1"/>
  <c r="AU22" i="2"/>
  <c r="AU23" i="2"/>
  <c r="AU24" i="2"/>
  <c r="AU25" i="2"/>
  <c r="AT25" i="2" s="1"/>
  <c r="AU26" i="2"/>
  <c r="AU27" i="2"/>
  <c r="AU28" i="2"/>
  <c r="AU29" i="2"/>
  <c r="AT29" i="2" s="1"/>
  <c r="AU30" i="2"/>
  <c r="AU31" i="2"/>
  <c r="AU32" i="2"/>
  <c r="AU33" i="2"/>
  <c r="AT33" i="2" s="1"/>
  <c r="AU34" i="2"/>
  <c r="AU35" i="2"/>
  <c r="AU36" i="2"/>
  <c r="AU37" i="2"/>
  <c r="AT37" i="2" s="1"/>
  <c r="AU38" i="2"/>
  <c r="AU39" i="2"/>
  <c r="AU40" i="2"/>
  <c r="AU41" i="2"/>
  <c r="AT41" i="2" s="1"/>
  <c r="AU42" i="2"/>
  <c r="AU43" i="2"/>
  <c r="AU44" i="2"/>
  <c r="AU45" i="2"/>
  <c r="AT45" i="2" s="1"/>
  <c r="AU46" i="2"/>
  <c r="AU47" i="2"/>
  <c r="AU48" i="2"/>
  <c r="AU49" i="2"/>
  <c r="AT49" i="2" s="1"/>
  <c r="AU50" i="2"/>
  <c r="AU51" i="2"/>
  <c r="AU52" i="2"/>
  <c r="AU53" i="2"/>
  <c r="AT53" i="2" s="1"/>
  <c r="AU54" i="2"/>
  <c r="AU55" i="2"/>
  <c r="AU56" i="2"/>
  <c r="AU57" i="2"/>
  <c r="AT57" i="2" s="1"/>
  <c r="AU58" i="2"/>
  <c r="AU59" i="2"/>
  <c r="AU60" i="2"/>
  <c r="AU61" i="2"/>
  <c r="AT61" i="2" s="1"/>
  <c r="AU62" i="2"/>
  <c r="AU63" i="2"/>
  <c r="AU64" i="2"/>
  <c r="AU65" i="2"/>
  <c r="AT65" i="2" s="1"/>
  <c r="AU66" i="2"/>
  <c r="AU67" i="2"/>
  <c r="AU68" i="2"/>
  <c r="AU69" i="2"/>
  <c r="AT69" i="2" s="1"/>
  <c r="AU70" i="2"/>
  <c r="AU71" i="2"/>
  <c r="AU72" i="2"/>
  <c r="AU73" i="2"/>
  <c r="AT73" i="2" s="1"/>
  <c r="AU74" i="2"/>
  <c r="AU75" i="2"/>
  <c r="AU76" i="2"/>
  <c r="AU77" i="2"/>
  <c r="AT77" i="2" s="1"/>
  <c r="AU78" i="2"/>
  <c r="AU79" i="2"/>
  <c r="AU80" i="2"/>
  <c r="AU6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6" i="2"/>
  <c r="AP7" i="2"/>
  <c r="AP8" i="2"/>
  <c r="AO8" i="2" s="1"/>
  <c r="AP9" i="2"/>
  <c r="AP10" i="2"/>
  <c r="AP11" i="2"/>
  <c r="AP12" i="2"/>
  <c r="AO12" i="2" s="1"/>
  <c r="AP13" i="2"/>
  <c r="AP14" i="2"/>
  <c r="AP15" i="2"/>
  <c r="AP16" i="2"/>
  <c r="AO16" i="2" s="1"/>
  <c r="AP17" i="2"/>
  <c r="AP18" i="2"/>
  <c r="AP19" i="2"/>
  <c r="AP20" i="2"/>
  <c r="AO20" i="2" s="1"/>
  <c r="AP21" i="2"/>
  <c r="AP22" i="2"/>
  <c r="AP23" i="2"/>
  <c r="AP24" i="2"/>
  <c r="AO24" i="2" s="1"/>
  <c r="AP25" i="2"/>
  <c r="AP26" i="2"/>
  <c r="AP27" i="2"/>
  <c r="AP28" i="2"/>
  <c r="AO28" i="2" s="1"/>
  <c r="AP29" i="2"/>
  <c r="AP30" i="2"/>
  <c r="AP31" i="2"/>
  <c r="AP32" i="2"/>
  <c r="AO32" i="2" s="1"/>
  <c r="AP33" i="2"/>
  <c r="AP34" i="2"/>
  <c r="AP35" i="2"/>
  <c r="AP36" i="2"/>
  <c r="AO36" i="2" s="1"/>
  <c r="AP37" i="2"/>
  <c r="AP38" i="2"/>
  <c r="AP39" i="2"/>
  <c r="AP40" i="2"/>
  <c r="AO40" i="2" s="1"/>
  <c r="AP41" i="2"/>
  <c r="AP42" i="2"/>
  <c r="AP43" i="2"/>
  <c r="AP44" i="2"/>
  <c r="AO44" i="2" s="1"/>
  <c r="AP45" i="2"/>
  <c r="AP46" i="2"/>
  <c r="AP47" i="2"/>
  <c r="AP48" i="2"/>
  <c r="AO48" i="2" s="1"/>
  <c r="AP49" i="2"/>
  <c r="AP50" i="2"/>
  <c r="AP51" i="2"/>
  <c r="AP52" i="2"/>
  <c r="AO52" i="2" s="1"/>
  <c r="AP53" i="2"/>
  <c r="AP54" i="2"/>
  <c r="AP55" i="2"/>
  <c r="AP56" i="2"/>
  <c r="AO56" i="2" s="1"/>
  <c r="AP57" i="2"/>
  <c r="AP58" i="2"/>
  <c r="AP59" i="2"/>
  <c r="AP60" i="2"/>
  <c r="AO60" i="2" s="1"/>
  <c r="AP61" i="2"/>
  <c r="AP62" i="2"/>
  <c r="AP63" i="2"/>
  <c r="AP64" i="2"/>
  <c r="AO64" i="2" s="1"/>
  <c r="AP65" i="2"/>
  <c r="AP66" i="2"/>
  <c r="AP67" i="2"/>
  <c r="AP68" i="2"/>
  <c r="AO68" i="2" s="1"/>
  <c r="AP69" i="2"/>
  <c r="AP70" i="2"/>
  <c r="AP71" i="2"/>
  <c r="AP72" i="2"/>
  <c r="AO72" i="2" s="1"/>
  <c r="AP73" i="2"/>
  <c r="AP74" i="2"/>
  <c r="AP75" i="2"/>
  <c r="AP76" i="2"/>
  <c r="AO76" i="2" s="1"/>
  <c r="AP77" i="2"/>
  <c r="AP78" i="2"/>
  <c r="AP79" i="2"/>
  <c r="AP80" i="2"/>
  <c r="AO80" i="2" s="1"/>
  <c r="AP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6" i="2"/>
  <c r="AK82" i="2" s="1"/>
  <c r="AJ82" i="2" s="1"/>
  <c r="AM82" i="2" s="1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6" i="2"/>
  <c r="AF7" i="2"/>
  <c r="AF8" i="2"/>
  <c r="AF9" i="2"/>
  <c r="AF10" i="2"/>
  <c r="AF11" i="2"/>
  <c r="AE11" i="2" s="1"/>
  <c r="AF12" i="2"/>
  <c r="AF13" i="2"/>
  <c r="AF14" i="2"/>
  <c r="AF15" i="2"/>
  <c r="AE15" i="2" s="1"/>
  <c r="AF16" i="2"/>
  <c r="AF17" i="2"/>
  <c r="AF18" i="2"/>
  <c r="AF19" i="2"/>
  <c r="AE19" i="2" s="1"/>
  <c r="AF20" i="2"/>
  <c r="AF21" i="2"/>
  <c r="AF22" i="2"/>
  <c r="AF23" i="2"/>
  <c r="AE23" i="2" s="1"/>
  <c r="AF24" i="2"/>
  <c r="AF25" i="2"/>
  <c r="AF26" i="2"/>
  <c r="AF27" i="2"/>
  <c r="AE27" i="2" s="1"/>
  <c r="AF28" i="2"/>
  <c r="AF29" i="2"/>
  <c r="AF30" i="2"/>
  <c r="AF31" i="2"/>
  <c r="AE31" i="2" s="1"/>
  <c r="AF32" i="2"/>
  <c r="AF33" i="2"/>
  <c r="AF34" i="2"/>
  <c r="AF35" i="2"/>
  <c r="AE35" i="2" s="1"/>
  <c r="AF36" i="2"/>
  <c r="AF37" i="2"/>
  <c r="AF38" i="2"/>
  <c r="AF39" i="2"/>
  <c r="AE39" i="2" s="1"/>
  <c r="AF40" i="2"/>
  <c r="AF41" i="2"/>
  <c r="AF42" i="2"/>
  <c r="AF43" i="2"/>
  <c r="AE43" i="2" s="1"/>
  <c r="AF44" i="2"/>
  <c r="AF45" i="2"/>
  <c r="AF46" i="2"/>
  <c r="AF47" i="2"/>
  <c r="AE47" i="2" s="1"/>
  <c r="AF48" i="2"/>
  <c r="AF49" i="2"/>
  <c r="AF50" i="2"/>
  <c r="AF51" i="2"/>
  <c r="AE51" i="2" s="1"/>
  <c r="AF52" i="2"/>
  <c r="AF53" i="2"/>
  <c r="AF54" i="2"/>
  <c r="AF55" i="2"/>
  <c r="AE55" i="2" s="1"/>
  <c r="AF56" i="2"/>
  <c r="AF57" i="2"/>
  <c r="AF58" i="2"/>
  <c r="AF59" i="2"/>
  <c r="AE59" i="2" s="1"/>
  <c r="AF60" i="2"/>
  <c r="AF61" i="2"/>
  <c r="AF62" i="2"/>
  <c r="AF63" i="2"/>
  <c r="AE63" i="2" s="1"/>
  <c r="AF64" i="2"/>
  <c r="AF65" i="2"/>
  <c r="AF66" i="2"/>
  <c r="AF67" i="2"/>
  <c r="AE67" i="2" s="1"/>
  <c r="AF68" i="2"/>
  <c r="AF69" i="2"/>
  <c r="AF70" i="2"/>
  <c r="AF71" i="2"/>
  <c r="AE71" i="2" s="1"/>
  <c r="AF72" i="2"/>
  <c r="AF73" i="2"/>
  <c r="AF74" i="2"/>
  <c r="AF75" i="2"/>
  <c r="AE75" i="2" s="1"/>
  <c r="AF76" i="2"/>
  <c r="AF77" i="2"/>
  <c r="AF78" i="2"/>
  <c r="AF79" i="2"/>
  <c r="AE79" i="2" s="1"/>
  <c r="AF80" i="2"/>
  <c r="AF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6" i="2"/>
  <c r="AA7" i="2"/>
  <c r="AA8" i="2"/>
  <c r="AA9" i="2"/>
  <c r="Z9" i="2" s="1"/>
  <c r="AA10" i="2"/>
  <c r="AA11" i="2"/>
  <c r="AA12" i="2"/>
  <c r="AA13" i="2"/>
  <c r="Z13" i="2" s="1"/>
  <c r="AA14" i="2"/>
  <c r="Z14" i="2" s="1"/>
  <c r="AA15" i="2"/>
  <c r="AA16" i="2"/>
  <c r="AA17" i="2"/>
  <c r="Z17" i="2" s="1"/>
  <c r="AA18" i="2"/>
  <c r="AA19" i="2"/>
  <c r="AA20" i="2"/>
  <c r="AA21" i="2"/>
  <c r="Z21" i="2" s="1"/>
  <c r="AA22" i="2"/>
  <c r="AA23" i="2"/>
  <c r="AA24" i="2"/>
  <c r="AA25" i="2"/>
  <c r="Z25" i="2" s="1"/>
  <c r="AA26" i="2"/>
  <c r="AA27" i="2"/>
  <c r="AA28" i="2"/>
  <c r="AA29" i="2"/>
  <c r="Z29" i="2" s="1"/>
  <c r="AA30" i="2"/>
  <c r="Z30" i="2" s="1"/>
  <c r="AA31" i="2"/>
  <c r="AA32" i="2"/>
  <c r="AA33" i="2"/>
  <c r="Z33" i="2" s="1"/>
  <c r="AA34" i="2"/>
  <c r="AA35" i="2"/>
  <c r="AA36" i="2"/>
  <c r="AA37" i="2"/>
  <c r="Z37" i="2" s="1"/>
  <c r="AA38" i="2"/>
  <c r="Z38" i="2" s="1"/>
  <c r="AA39" i="2"/>
  <c r="AA40" i="2"/>
  <c r="AA41" i="2"/>
  <c r="Z41" i="2" s="1"/>
  <c r="AA42" i="2"/>
  <c r="AA43" i="2"/>
  <c r="AA44" i="2"/>
  <c r="AA45" i="2"/>
  <c r="Z45" i="2" s="1"/>
  <c r="AA46" i="2"/>
  <c r="Z46" i="2" s="1"/>
  <c r="AA47" i="2"/>
  <c r="AA48" i="2"/>
  <c r="AA49" i="2"/>
  <c r="Z49" i="2" s="1"/>
  <c r="AA50" i="2"/>
  <c r="Z50" i="2" s="1"/>
  <c r="AA51" i="2"/>
  <c r="AA52" i="2"/>
  <c r="AA53" i="2"/>
  <c r="Z53" i="2" s="1"/>
  <c r="AA54" i="2"/>
  <c r="Z54" i="2" s="1"/>
  <c r="AA55" i="2"/>
  <c r="AA56" i="2"/>
  <c r="AA57" i="2"/>
  <c r="Z57" i="2" s="1"/>
  <c r="AA58" i="2"/>
  <c r="AA59" i="2"/>
  <c r="AA60" i="2"/>
  <c r="AA61" i="2"/>
  <c r="Z61" i="2" s="1"/>
  <c r="AA62" i="2"/>
  <c r="Z62" i="2" s="1"/>
  <c r="AA63" i="2"/>
  <c r="AA64" i="2"/>
  <c r="AA65" i="2"/>
  <c r="Z65" i="2" s="1"/>
  <c r="AA66" i="2"/>
  <c r="Z66" i="2" s="1"/>
  <c r="AA67" i="2"/>
  <c r="AA68" i="2"/>
  <c r="AA69" i="2"/>
  <c r="AA70" i="2"/>
  <c r="Z70" i="2" s="1"/>
  <c r="AA71" i="2"/>
  <c r="AA72" i="2"/>
  <c r="AA73" i="2"/>
  <c r="AA74" i="2"/>
  <c r="Z74" i="2" s="1"/>
  <c r="AA75" i="2"/>
  <c r="AA76" i="2"/>
  <c r="AA77" i="2"/>
  <c r="AA78" i="2"/>
  <c r="Z78" i="2" s="1"/>
  <c r="AA79" i="2"/>
  <c r="AA80" i="2"/>
  <c r="AA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6" i="2"/>
  <c r="V7" i="2"/>
  <c r="V8" i="2"/>
  <c r="U8" i="2" s="1"/>
  <c r="V9" i="2"/>
  <c r="V10" i="2"/>
  <c r="V11" i="2"/>
  <c r="V12" i="2"/>
  <c r="U12" i="2" s="1"/>
  <c r="V13" i="2"/>
  <c r="V14" i="2"/>
  <c r="V15" i="2"/>
  <c r="V16" i="2"/>
  <c r="U16" i="2" s="1"/>
  <c r="V17" i="2"/>
  <c r="V18" i="2"/>
  <c r="V19" i="2"/>
  <c r="V20" i="2"/>
  <c r="U20" i="2" s="1"/>
  <c r="V21" i="2"/>
  <c r="V22" i="2"/>
  <c r="V23" i="2"/>
  <c r="U23" i="2" s="1"/>
  <c r="V24" i="2"/>
  <c r="U24" i="2" s="1"/>
  <c r="V25" i="2"/>
  <c r="V26" i="2"/>
  <c r="V27" i="2"/>
  <c r="V28" i="2"/>
  <c r="U28" i="2" s="1"/>
  <c r="V29" i="2"/>
  <c r="V30" i="2"/>
  <c r="V31" i="2"/>
  <c r="V32" i="2"/>
  <c r="U32" i="2" s="1"/>
  <c r="V33" i="2"/>
  <c r="V34" i="2"/>
  <c r="V35" i="2"/>
  <c r="V36" i="2"/>
  <c r="U36" i="2" s="1"/>
  <c r="V37" i="2"/>
  <c r="V38" i="2"/>
  <c r="V39" i="2"/>
  <c r="U39" i="2" s="1"/>
  <c r="V40" i="2"/>
  <c r="U40" i="2" s="1"/>
  <c r="V41" i="2"/>
  <c r="V42" i="2"/>
  <c r="V43" i="2"/>
  <c r="V44" i="2"/>
  <c r="U44" i="2" s="1"/>
  <c r="V45" i="2"/>
  <c r="V46" i="2"/>
  <c r="V47" i="2"/>
  <c r="V48" i="2"/>
  <c r="U48" i="2" s="1"/>
  <c r="V49" i="2"/>
  <c r="V50" i="2"/>
  <c r="V51" i="2"/>
  <c r="V52" i="2"/>
  <c r="U52" i="2" s="1"/>
  <c r="V53" i="2"/>
  <c r="V54" i="2"/>
  <c r="V55" i="2"/>
  <c r="U55" i="2" s="1"/>
  <c r="V56" i="2"/>
  <c r="U56" i="2" s="1"/>
  <c r="V57" i="2"/>
  <c r="V58" i="2"/>
  <c r="V59" i="2"/>
  <c r="V60" i="2"/>
  <c r="U60" i="2" s="1"/>
  <c r="V61" i="2"/>
  <c r="V62" i="2"/>
  <c r="V63" i="2"/>
  <c r="V64" i="2"/>
  <c r="U64" i="2" s="1"/>
  <c r="V65" i="2"/>
  <c r="V66" i="2"/>
  <c r="V67" i="2"/>
  <c r="U67" i="2" s="1"/>
  <c r="V68" i="2"/>
  <c r="U68" i="2" s="1"/>
  <c r="V69" i="2"/>
  <c r="V70" i="2"/>
  <c r="V71" i="2"/>
  <c r="U71" i="2" s="1"/>
  <c r="V72" i="2"/>
  <c r="U72" i="2" s="1"/>
  <c r="V73" i="2"/>
  <c r="V74" i="2"/>
  <c r="V75" i="2"/>
  <c r="V76" i="2"/>
  <c r="U76" i="2" s="1"/>
  <c r="V77" i="2"/>
  <c r="V78" i="2"/>
  <c r="V79" i="2"/>
  <c r="U79" i="2" s="1"/>
  <c r="V80" i="2"/>
  <c r="U80" i="2" s="1"/>
  <c r="X80" i="2" s="1"/>
  <c r="V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6" i="2"/>
  <c r="Q7" i="2"/>
  <c r="Q8" i="2"/>
  <c r="Q9" i="2"/>
  <c r="P9" i="2" s="1"/>
  <c r="Q10" i="2"/>
  <c r="P10" i="2" s="1"/>
  <c r="Q11" i="2"/>
  <c r="Q12" i="2"/>
  <c r="Q13" i="2"/>
  <c r="P13" i="2" s="1"/>
  <c r="Q14" i="2"/>
  <c r="P14" i="2" s="1"/>
  <c r="Q15" i="2"/>
  <c r="Q16" i="2"/>
  <c r="Q17" i="2"/>
  <c r="P17" i="2" s="1"/>
  <c r="Q18" i="2"/>
  <c r="Q19" i="2"/>
  <c r="Q20" i="2"/>
  <c r="Q21" i="2"/>
  <c r="P21" i="2" s="1"/>
  <c r="Q22" i="2"/>
  <c r="Q23" i="2"/>
  <c r="Q24" i="2"/>
  <c r="Q25" i="2"/>
  <c r="P25" i="2" s="1"/>
  <c r="Q26" i="2"/>
  <c r="P26" i="2" s="1"/>
  <c r="Q27" i="2"/>
  <c r="Q28" i="2"/>
  <c r="Q29" i="2"/>
  <c r="P29" i="2" s="1"/>
  <c r="Q30" i="2"/>
  <c r="Q31" i="2"/>
  <c r="Q32" i="2"/>
  <c r="Q33" i="2"/>
  <c r="P33" i="2" s="1"/>
  <c r="Q34" i="2"/>
  <c r="Q35" i="2"/>
  <c r="Q36" i="2"/>
  <c r="Q37" i="2"/>
  <c r="P37" i="2" s="1"/>
  <c r="Q38" i="2"/>
  <c r="Q39" i="2"/>
  <c r="Q40" i="2"/>
  <c r="Q41" i="2"/>
  <c r="P41" i="2" s="1"/>
  <c r="Q42" i="2"/>
  <c r="P42" i="2" s="1"/>
  <c r="Q43" i="2"/>
  <c r="Q44" i="2"/>
  <c r="Q45" i="2"/>
  <c r="P45" i="2" s="1"/>
  <c r="Q46" i="2"/>
  <c r="Q47" i="2"/>
  <c r="Q48" i="2"/>
  <c r="Q49" i="2"/>
  <c r="P49" i="2" s="1"/>
  <c r="Q50" i="2"/>
  <c r="Q51" i="2"/>
  <c r="Q52" i="2"/>
  <c r="Q53" i="2"/>
  <c r="P53" i="2" s="1"/>
  <c r="Q54" i="2"/>
  <c r="P54" i="2" s="1"/>
  <c r="Q55" i="2"/>
  <c r="Q56" i="2"/>
  <c r="Q57" i="2"/>
  <c r="P57" i="2" s="1"/>
  <c r="Q58" i="2"/>
  <c r="P58" i="2" s="1"/>
  <c r="Q59" i="2"/>
  <c r="Q60" i="2"/>
  <c r="Q61" i="2"/>
  <c r="P61" i="2" s="1"/>
  <c r="Q62" i="2"/>
  <c r="P62" i="2" s="1"/>
  <c r="Q63" i="2"/>
  <c r="Q64" i="2"/>
  <c r="Q65" i="2"/>
  <c r="P65" i="2" s="1"/>
  <c r="Q66" i="2"/>
  <c r="P66" i="2" s="1"/>
  <c r="Q67" i="2"/>
  <c r="Q68" i="2"/>
  <c r="Q69" i="2"/>
  <c r="P69" i="2" s="1"/>
  <c r="Q70" i="2"/>
  <c r="Q71" i="2"/>
  <c r="Q72" i="2"/>
  <c r="Q73" i="2"/>
  <c r="P73" i="2" s="1"/>
  <c r="Q74" i="2"/>
  <c r="P74" i="2" s="1"/>
  <c r="Q75" i="2"/>
  <c r="Q76" i="2"/>
  <c r="Q77" i="2"/>
  <c r="P77" i="2" s="1"/>
  <c r="Q78" i="2"/>
  <c r="P78" i="2" s="1"/>
  <c r="Q79" i="2"/>
  <c r="Q80" i="2"/>
  <c r="Q6" i="2"/>
  <c r="O7" i="2"/>
  <c r="O8" i="2"/>
  <c r="O9" i="2"/>
  <c r="O10" i="2"/>
  <c r="O11" i="2"/>
  <c r="O12" i="2"/>
  <c r="O13" i="2"/>
  <c r="O14" i="2"/>
  <c r="R14" i="2" s="1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R34" i="2" s="1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R62" i="2" s="1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6" i="2"/>
  <c r="L7" i="2"/>
  <c r="L8" i="2"/>
  <c r="K8" i="2" s="1"/>
  <c r="L9" i="2"/>
  <c r="L10" i="2"/>
  <c r="L11" i="2"/>
  <c r="BE11" i="2" s="1"/>
  <c r="L12" i="2"/>
  <c r="L13" i="2"/>
  <c r="L14" i="2"/>
  <c r="L15" i="2"/>
  <c r="L16" i="2"/>
  <c r="L17" i="2"/>
  <c r="L18" i="2"/>
  <c r="L19" i="2"/>
  <c r="L20" i="2"/>
  <c r="L21" i="2"/>
  <c r="L22" i="2"/>
  <c r="L23" i="2"/>
  <c r="BE23" i="2" s="1"/>
  <c r="L24" i="2"/>
  <c r="L25" i="2"/>
  <c r="L26" i="2"/>
  <c r="L27" i="2"/>
  <c r="BE27" i="2" s="1"/>
  <c r="L28" i="2"/>
  <c r="L29" i="2"/>
  <c r="L30" i="2"/>
  <c r="L31" i="2"/>
  <c r="BE31" i="2" s="1"/>
  <c r="X36" i="1" s="1"/>
  <c r="L32" i="2"/>
  <c r="L33" i="2"/>
  <c r="L34" i="2"/>
  <c r="L35" i="2"/>
  <c r="L36" i="2"/>
  <c r="L37" i="2"/>
  <c r="L38" i="2"/>
  <c r="L39" i="2"/>
  <c r="L40" i="2"/>
  <c r="L41" i="2"/>
  <c r="L42" i="2"/>
  <c r="L43" i="2"/>
  <c r="BE43" i="2" s="1"/>
  <c r="L44" i="2"/>
  <c r="L45" i="2"/>
  <c r="L46" i="2"/>
  <c r="L47" i="2"/>
  <c r="L48" i="2"/>
  <c r="L49" i="2"/>
  <c r="L50" i="2"/>
  <c r="L51" i="2"/>
  <c r="L52" i="2"/>
  <c r="L53" i="2"/>
  <c r="L54" i="2"/>
  <c r="L55" i="2"/>
  <c r="BE55" i="2" s="1"/>
  <c r="L56" i="2"/>
  <c r="L57" i="2"/>
  <c r="L58" i="2"/>
  <c r="L59" i="2"/>
  <c r="L60" i="2"/>
  <c r="L61" i="2"/>
  <c r="L62" i="2"/>
  <c r="L63" i="2"/>
  <c r="BE63" i="2" s="1"/>
  <c r="X68" i="1" s="1"/>
  <c r="L64" i="2"/>
  <c r="L65" i="2"/>
  <c r="L66" i="2"/>
  <c r="L67" i="2"/>
  <c r="L68" i="2"/>
  <c r="L69" i="2"/>
  <c r="L70" i="2"/>
  <c r="L71" i="2"/>
  <c r="L72" i="2"/>
  <c r="K72" i="2" s="1"/>
  <c r="L73" i="2"/>
  <c r="L74" i="2"/>
  <c r="L75" i="2"/>
  <c r="BE75" i="2" s="1"/>
  <c r="L76" i="2"/>
  <c r="L77" i="2"/>
  <c r="L78" i="2"/>
  <c r="L79" i="2"/>
  <c r="BE79" i="2" s="1"/>
  <c r="X84" i="1" s="1"/>
  <c r="L80" i="2"/>
  <c r="L6" i="2"/>
  <c r="J7" i="2"/>
  <c r="J8" i="2"/>
  <c r="BC8" i="2" s="1"/>
  <c r="V13" i="1" s="1"/>
  <c r="J9" i="2"/>
  <c r="J10" i="2"/>
  <c r="J11" i="2"/>
  <c r="J12" i="2"/>
  <c r="J13" i="2"/>
  <c r="BC13" i="2" s="1"/>
  <c r="J14" i="2"/>
  <c r="J15" i="2"/>
  <c r="J16" i="2"/>
  <c r="BC16" i="2" s="1"/>
  <c r="V21" i="1" s="1"/>
  <c r="J17" i="2"/>
  <c r="J18" i="2"/>
  <c r="J19" i="2"/>
  <c r="J20" i="2"/>
  <c r="J21" i="2"/>
  <c r="BC21" i="2" s="1"/>
  <c r="J22" i="2"/>
  <c r="J23" i="2"/>
  <c r="J24" i="2"/>
  <c r="BC24" i="2" s="1"/>
  <c r="V29" i="1" s="1"/>
  <c r="J25" i="2"/>
  <c r="J26" i="2"/>
  <c r="J27" i="2"/>
  <c r="J28" i="2"/>
  <c r="BC28" i="2" s="1"/>
  <c r="V33" i="1" s="1"/>
  <c r="J29" i="2"/>
  <c r="BC29" i="2" s="1"/>
  <c r="J30" i="2"/>
  <c r="J31" i="2"/>
  <c r="J32" i="2"/>
  <c r="BC32" i="2" s="1"/>
  <c r="V37" i="1" s="1"/>
  <c r="J33" i="2"/>
  <c r="J34" i="2"/>
  <c r="J35" i="2"/>
  <c r="J36" i="2"/>
  <c r="J37" i="2"/>
  <c r="BC37" i="2" s="1"/>
  <c r="J38" i="2"/>
  <c r="J39" i="2"/>
  <c r="J40" i="2"/>
  <c r="J41" i="2"/>
  <c r="BC41" i="2" s="1"/>
  <c r="J42" i="2"/>
  <c r="J43" i="2"/>
  <c r="J44" i="2"/>
  <c r="BC44" i="2" s="1"/>
  <c r="V49" i="1" s="1"/>
  <c r="J45" i="2"/>
  <c r="J46" i="2"/>
  <c r="J47" i="2"/>
  <c r="J48" i="2"/>
  <c r="J49" i="2"/>
  <c r="BC49" i="2" s="1"/>
  <c r="J50" i="2"/>
  <c r="J51" i="2"/>
  <c r="J52" i="2"/>
  <c r="J53" i="2"/>
  <c r="BC53" i="2" s="1"/>
  <c r="J54" i="2"/>
  <c r="J55" i="2"/>
  <c r="J56" i="2"/>
  <c r="J57" i="2"/>
  <c r="J58" i="2"/>
  <c r="J59" i="2"/>
  <c r="J60" i="2"/>
  <c r="J61" i="2"/>
  <c r="J62" i="2"/>
  <c r="J63" i="2"/>
  <c r="J64" i="2"/>
  <c r="J65" i="2"/>
  <c r="BC65" i="2" s="1"/>
  <c r="J66" i="2"/>
  <c r="J67" i="2"/>
  <c r="J68" i="2"/>
  <c r="J69" i="2"/>
  <c r="J70" i="2"/>
  <c r="J71" i="2"/>
  <c r="J72" i="2"/>
  <c r="J73" i="2"/>
  <c r="J74" i="2"/>
  <c r="J75" i="2"/>
  <c r="J76" i="2"/>
  <c r="J77" i="2"/>
  <c r="BC77" i="2" s="1"/>
  <c r="J78" i="2"/>
  <c r="J79" i="2"/>
  <c r="J80" i="2"/>
  <c r="J6" i="2"/>
  <c r="G7" i="2"/>
  <c r="G8" i="2"/>
  <c r="G9" i="2"/>
  <c r="BE9" i="2" s="1"/>
  <c r="X14" i="1" s="1"/>
  <c r="G10" i="2"/>
  <c r="G11" i="2"/>
  <c r="G12" i="2"/>
  <c r="G13" i="2"/>
  <c r="BE13" i="2" s="1"/>
  <c r="G14" i="2"/>
  <c r="G15" i="2"/>
  <c r="G16" i="2"/>
  <c r="G17" i="2"/>
  <c r="BE17" i="2" s="1"/>
  <c r="G18" i="2"/>
  <c r="G19" i="2"/>
  <c r="G20" i="2"/>
  <c r="G21" i="2"/>
  <c r="BE21" i="2" s="1"/>
  <c r="G22" i="2"/>
  <c r="G23" i="2"/>
  <c r="G24" i="2"/>
  <c r="G25" i="2"/>
  <c r="BE25" i="2" s="1"/>
  <c r="X30" i="1" s="1"/>
  <c r="G26" i="2"/>
  <c r="G27" i="2"/>
  <c r="G28" i="2"/>
  <c r="G29" i="2"/>
  <c r="BE29" i="2" s="1"/>
  <c r="G30" i="2"/>
  <c r="G31" i="2"/>
  <c r="G32" i="2"/>
  <c r="G33" i="2"/>
  <c r="BE33" i="2" s="1"/>
  <c r="G34" i="2"/>
  <c r="G35" i="2"/>
  <c r="G36" i="2"/>
  <c r="G37" i="2"/>
  <c r="BE37" i="2" s="1"/>
  <c r="G38" i="2"/>
  <c r="G39" i="2"/>
  <c r="G40" i="2"/>
  <c r="G41" i="2"/>
  <c r="BE41" i="2" s="1"/>
  <c r="X46" i="1" s="1"/>
  <c r="G42" i="2"/>
  <c r="G43" i="2"/>
  <c r="G44" i="2"/>
  <c r="G45" i="2"/>
  <c r="F45" i="2" s="1"/>
  <c r="G46" i="2"/>
  <c r="G47" i="2"/>
  <c r="G48" i="2"/>
  <c r="G49" i="2"/>
  <c r="BE49" i="2" s="1"/>
  <c r="G50" i="2"/>
  <c r="G51" i="2"/>
  <c r="G52" i="2"/>
  <c r="G53" i="2"/>
  <c r="BE53" i="2" s="1"/>
  <c r="G54" i="2"/>
  <c r="G55" i="2"/>
  <c r="G56" i="2"/>
  <c r="G57" i="2"/>
  <c r="G58" i="2"/>
  <c r="G59" i="2"/>
  <c r="G60" i="2"/>
  <c r="G61" i="2"/>
  <c r="BE61" i="2" s="1"/>
  <c r="G62" i="2"/>
  <c r="G63" i="2"/>
  <c r="G64" i="2"/>
  <c r="G65" i="2"/>
  <c r="BE65" i="2" s="1"/>
  <c r="G66" i="2"/>
  <c r="G67" i="2"/>
  <c r="G68" i="2"/>
  <c r="G69" i="2"/>
  <c r="BE69" i="2" s="1"/>
  <c r="G70" i="2"/>
  <c r="G71" i="2"/>
  <c r="G72" i="2"/>
  <c r="G73" i="2"/>
  <c r="BE73" i="2" s="1"/>
  <c r="X78" i="1" s="1"/>
  <c r="G74" i="2"/>
  <c r="G75" i="2"/>
  <c r="G76" i="2"/>
  <c r="G77" i="2"/>
  <c r="F77" i="2" s="1"/>
  <c r="G78" i="2"/>
  <c r="G79" i="2"/>
  <c r="G80" i="2"/>
  <c r="G6" i="2"/>
  <c r="E7" i="2"/>
  <c r="E8" i="2"/>
  <c r="E9" i="2"/>
  <c r="E10" i="2"/>
  <c r="E11" i="2"/>
  <c r="E12" i="2"/>
  <c r="E13" i="2"/>
  <c r="E14" i="2"/>
  <c r="E15" i="2"/>
  <c r="BC15" i="2" s="1"/>
  <c r="E16" i="2"/>
  <c r="E17" i="2"/>
  <c r="E18" i="2"/>
  <c r="E19" i="2"/>
  <c r="E20" i="2"/>
  <c r="E21" i="2"/>
  <c r="E22" i="2"/>
  <c r="E23" i="2"/>
  <c r="BC23" i="2" s="1"/>
  <c r="E24" i="2"/>
  <c r="E25" i="2"/>
  <c r="E26" i="2"/>
  <c r="E27" i="2"/>
  <c r="BC27" i="2" s="1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H66" i="2" s="1"/>
  <c r="E67" i="2"/>
  <c r="E68" i="2"/>
  <c r="E69" i="2"/>
  <c r="E70" i="2"/>
  <c r="E71" i="2"/>
  <c r="E72" i="2"/>
  <c r="E73" i="2"/>
  <c r="E74" i="2"/>
  <c r="E75" i="2"/>
  <c r="E76" i="2"/>
  <c r="E77" i="2"/>
  <c r="E78" i="2"/>
  <c r="H78" i="2" s="1"/>
  <c r="E79" i="2"/>
  <c r="E80" i="2"/>
  <c r="E6" i="2"/>
  <c r="BE7" i="2"/>
  <c r="BE8" i="2"/>
  <c r="X13" i="1" s="1"/>
  <c r="BE15" i="2"/>
  <c r="X20" i="1" s="1"/>
  <c r="BE39" i="2"/>
  <c r="BE45" i="2"/>
  <c r="BE57" i="2"/>
  <c r="X62" i="1" s="1"/>
  <c r="BE77" i="2"/>
  <c r="BC9" i="2"/>
  <c r="BC17" i="2"/>
  <c r="BC30" i="2"/>
  <c r="BF30" i="2" s="1"/>
  <c r="BC45" i="2"/>
  <c r="BC66" i="2"/>
  <c r="BF66" i="2" s="1"/>
  <c r="BA38" i="2"/>
  <c r="BA70" i="2"/>
  <c r="AY7" i="2"/>
  <c r="AY9" i="2"/>
  <c r="AY10" i="2"/>
  <c r="AY11" i="2"/>
  <c r="AY13" i="2"/>
  <c r="AY14" i="2"/>
  <c r="AY15" i="2"/>
  <c r="AY17" i="2"/>
  <c r="AY18" i="2"/>
  <c r="AY21" i="2"/>
  <c r="AY22" i="2"/>
  <c r="AY23" i="2"/>
  <c r="AY25" i="2"/>
  <c r="AY26" i="2"/>
  <c r="BB26" i="2" s="1"/>
  <c r="AY27" i="2"/>
  <c r="AY29" i="2"/>
  <c r="AY30" i="2"/>
  <c r="AY31" i="2"/>
  <c r="AY33" i="2"/>
  <c r="AY34" i="2"/>
  <c r="AY37" i="2"/>
  <c r="AY38" i="2"/>
  <c r="BB38" i="2" s="1"/>
  <c r="AY39" i="2"/>
  <c r="AY41" i="2"/>
  <c r="AY42" i="2"/>
  <c r="AY43" i="2"/>
  <c r="AY45" i="2"/>
  <c r="AY46" i="2"/>
  <c r="AY47" i="2"/>
  <c r="AY49" i="2"/>
  <c r="AY50" i="2"/>
  <c r="AY53" i="2"/>
  <c r="AY54" i="2"/>
  <c r="AY55" i="2"/>
  <c r="AY57" i="2"/>
  <c r="AY58" i="2"/>
  <c r="AY59" i="2"/>
  <c r="AY61" i="2"/>
  <c r="AY62" i="2"/>
  <c r="AY63" i="2"/>
  <c r="AY65" i="2"/>
  <c r="AY66" i="2"/>
  <c r="BB66" i="2" s="1"/>
  <c r="AY69" i="2"/>
  <c r="AY70" i="2"/>
  <c r="AY71" i="2"/>
  <c r="AY73" i="2"/>
  <c r="AY74" i="2"/>
  <c r="AY75" i="2"/>
  <c r="AY77" i="2"/>
  <c r="AY78" i="2"/>
  <c r="AY79" i="2"/>
  <c r="AY6" i="2"/>
  <c r="AW74" i="2"/>
  <c r="AV54" i="2"/>
  <c r="AV58" i="2"/>
  <c r="AV74" i="2"/>
  <c r="AT7" i="2"/>
  <c r="AT8" i="2"/>
  <c r="AT10" i="2"/>
  <c r="AT11" i="2"/>
  <c r="AT12" i="2"/>
  <c r="AT14" i="2"/>
  <c r="AT15" i="2"/>
  <c r="AT16" i="2"/>
  <c r="AT18" i="2"/>
  <c r="AT19" i="2"/>
  <c r="AT20" i="2"/>
  <c r="AT22" i="2"/>
  <c r="AW22" i="2" s="1"/>
  <c r="AT23" i="2"/>
  <c r="AT24" i="2"/>
  <c r="AT26" i="2"/>
  <c r="AT27" i="2"/>
  <c r="AT28" i="2"/>
  <c r="AT30" i="2"/>
  <c r="AT31" i="2"/>
  <c r="AT32" i="2"/>
  <c r="AT34" i="2"/>
  <c r="AW34" i="2" s="1"/>
  <c r="AT35" i="2"/>
  <c r="AT36" i="2"/>
  <c r="AT38" i="2"/>
  <c r="AW38" i="2" s="1"/>
  <c r="AT39" i="2"/>
  <c r="AT40" i="2"/>
  <c r="AT42" i="2"/>
  <c r="AT43" i="2"/>
  <c r="AT44" i="2"/>
  <c r="AT46" i="2"/>
  <c r="AT47" i="2"/>
  <c r="AT48" i="2"/>
  <c r="AT50" i="2"/>
  <c r="AT51" i="2"/>
  <c r="AT52" i="2"/>
  <c r="AT54" i="2"/>
  <c r="AW54" i="2" s="1"/>
  <c r="AT55" i="2"/>
  <c r="AT56" i="2"/>
  <c r="AT58" i="2"/>
  <c r="AT59" i="2"/>
  <c r="AT60" i="2"/>
  <c r="AT62" i="2"/>
  <c r="AT63" i="2"/>
  <c r="AT64" i="2"/>
  <c r="AT66" i="2"/>
  <c r="AT67" i="2"/>
  <c r="AT68" i="2"/>
  <c r="AT70" i="2"/>
  <c r="AW70" i="2" s="1"/>
  <c r="AT71" i="2"/>
  <c r="AT72" i="2"/>
  <c r="AT74" i="2"/>
  <c r="AT75" i="2"/>
  <c r="AT76" i="2"/>
  <c r="AT78" i="2"/>
  <c r="AT79" i="2"/>
  <c r="AT80" i="2"/>
  <c r="AW80" i="2" s="1"/>
  <c r="AQ10" i="2"/>
  <c r="AQ30" i="2"/>
  <c r="AQ46" i="2"/>
  <c r="AQ58" i="2"/>
  <c r="AQ74" i="2"/>
  <c r="AQ6" i="2"/>
  <c r="AO7" i="2"/>
  <c r="AO9" i="2"/>
  <c r="AO10" i="2"/>
  <c r="AO11" i="2"/>
  <c r="AO13" i="2"/>
  <c r="AO14" i="2"/>
  <c r="AR14" i="2" s="1"/>
  <c r="AO15" i="2"/>
  <c r="AO17" i="2"/>
  <c r="AO18" i="2"/>
  <c r="AO19" i="2"/>
  <c r="AO21" i="2"/>
  <c r="AO22" i="2"/>
  <c r="AR22" i="2" s="1"/>
  <c r="AO23" i="2"/>
  <c r="AO25" i="2"/>
  <c r="AO26" i="2"/>
  <c r="AO27" i="2"/>
  <c r="AO29" i="2"/>
  <c r="AO30" i="2"/>
  <c r="AR30" i="2" s="1"/>
  <c r="AO31" i="2"/>
  <c r="AO33" i="2"/>
  <c r="AO34" i="2"/>
  <c r="AO35" i="2"/>
  <c r="AO37" i="2"/>
  <c r="AO38" i="2"/>
  <c r="AR38" i="2" s="1"/>
  <c r="AO39" i="2"/>
  <c r="AO41" i="2"/>
  <c r="AO42" i="2"/>
  <c r="AO43" i="2"/>
  <c r="AO45" i="2"/>
  <c r="AO46" i="2"/>
  <c r="AR46" i="2" s="1"/>
  <c r="AO47" i="2"/>
  <c r="AO49" i="2"/>
  <c r="AO50" i="2"/>
  <c r="AO51" i="2"/>
  <c r="AO53" i="2"/>
  <c r="AO54" i="2"/>
  <c r="AR54" i="2" s="1"/>
  <c r="AO55" i="2"/>
  <c r="AO57" i="2"/>
  <c r="AO58" i="2"/>
  <c r="AO59" i="2"/>
  <c r="AO61" i="2"/>
  <c r="AO62" i="2"/>
  <c r="AR62" i="2" s="1"/>
  <c r="AO63" i="2"/>
  <c r="AO65" i="2"/>
  <c r="AO66" i="2"/>
  <c r="AO67" i="2"/>
  <c r="AO69" i="2"/>
  <c r="AO70" i="2"/>
  <c r="AR70" i="2" s="1"/>
  <c r="AO71" i="2"/>
  <c r="AO73" i="2"/>
  <c r="AO74" i="2"/>
  <c r="AO75" i="2"/>
  <c r="AO77" i="2"/>
  <c r="AO78" i="2"/>
  <c r="AR78" i="2" s="1"/>
  <c r="AO79" i="2"/>
  <c r="AO6" i="2"/>
  <c r="AR6" i="2" s="1"/>
  <c r="AM38" i="2"/>
  <c r="AM74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M80" i="2" s="1"/>
  <c r="AJ6" i="2"/>
  <c r="AM6" i="2" s="1"/>
  <c r="AH14" i="2"/>
  <c r="AH26" i="2"/>
  <c r="AH30" i="2"/>
  <c r="AH42" i="2"/>
  <c r="AH58" i="2"/>
  <c r="AH78" i="2"/>
  <c r="AG22" i="2"/>
  <c r="AG26" i="2"/>
  <c r="AG54" i="2"/>
  <c r="AG80" i="2"/>
  <c r="AE8" i="2"/>
  <c r="AE9" i="2"/>
  <c r="AE10" i="2"/>
  <c r="AE12" i="2"/>
  <c r="AE13" i="2"/>
  <c r="AE14" i="2"/>
  <c r="AE16" i="2"/>
  <c r="AE17" i="2"/>
  <c r="AE18" i="2"/>
  <c r="AE20" i="2"/>
  <c r="AE21" i="2"/>
  <c r="AE22" i="2"/>
  <c r="AE24" i="2"/>
  <c r="AE25" i="2"/>
  <c r="AE26" i="2"/>
  <c r="AE28" i="2"/>
  <c r="AE29" i="2"/>
  <c r="AE30" i="2"/>
  <c r="AE32" i="2"/>
  <c r="AE33" i="2"/>
  <c r="AE34" i="2"/>
  <c r="AE36" i="2"/>
  <c r="AE37" i="2"/>
  <c r="AE38" i="2"/>
  <c r="AE40" i="2"/>
  <c r="AE41" i="2"/>
  <c r="AE42" i="2"/>
  <c r="AE44" i="2"/>
  <c r="AE45" i="2"/>
  <c r="AE46" i="2"/>
  <c r="AE48" i="2"/>
  <c r="AE49" i="2"/>
  <c r="AE50" i="2"/>
  <c r="AE52" i="2"/>
  <c r="AE53" i="2"/>
  <c r="AE54" i="2"/>
  <c r="AE56" i="2"/>
  <c r="AE57" i="2"/>
  <c r="AE58" i="2"/>
  <c r="AE60" i="2"/>
  <c r="AE61" i="2"/>
  <c r="AE62" i="2"/>
  <c r="AE64" i="2"/>
  <c r="AE65" i="2"/>
  <c r="AE66" i="2"/>
  <c r="AE68" i="2"/>
  <c r="AE69" i="2"/>
  <c r="AE70" i="2"/>
  <c r="AE72" i="2"/>
  <c r="AE73" i="2"/>
  <c r="AE74" i="2"/>
  <c r="AE76" i="2"/>
  <c r="AE77" i="2"/>
  <c r="AE78" i="2"/>
  <c r="AE80" i="2"/>
  <c r="AH80" i="2" s="1"/>
  <c r="AE6" i="2"/>
  <c r="AC34" i="2"/>
  <c r="AC54" i="2"/>
  <c r="AC70" i="2"/>
  <c r="AC80" i="2"/>
  <c r="AB10" i="2"/>
  <c r="AB18" i="2"/>
  <c r="AB54" i="2"/>
  <c r="AB58" i="2"/>
  <c r="AB74" i="2"/>
  <c r="Z7" i="2"/>
  <c r="Z8" i="2"/>
  <c r="Z10" i="2"/>
  <c r="Z11" i="2"/>
  <c r="Z12" i="2"/>
  <c r="Z15" i="2"/>
  <c r="Z16" i="2"/>
  <c r="Z18" i="2"/>
  <c r="AC18" i="2" s="1"/>
  <c r="Z19" i="2"/>
  <c r="Z20" i="2"/>
  <c r="Z22" i="2"/>
  <c r="Z23" i="2"/>
  <c r="Z24" i="2"/>
  <c r="Z26" i="2"/>
  <c r="Z27" i="2"/>
  <c r="Z28" i="2"/>
  <c r="Z31" i="2"/>
  <c r="Z32" i="2"/>
  <c r="Z34" i="2"/>
  <c r="Z35" i="2"/>
  <c r="Z36" i="2"/>
  <c r="Z39" i="2"/>
  <c r="Z40" i="2"/>
  <c r="Z42" i="2"/>
  <c r="AC42" i="2" s="1"/>
  <c r="Z43" i="2"/>
  <c r="Z44" i="2"/>
  <c r="Z47" i="2"/>
  <c r="Z48" i="2"/>
  <c r="Z51" i="2"/>
  <c r="Z52" i="2"/>
  <c r="Z55" i="2"/>
  <c r="Z56" i="2"/>
  <c r="Z58" i="2"/>
  <c r="Z59" i="2"/>
  <c r="Z60" i="2"/>
  <c r="Z63" i="2"/>
  <c r="Z64" i="2"/>
  <c r="Z67" i="2"/>
  <c r="Z68" i="2"/>
  <c r="Z69" i="2"/>
  <c r="Z71" i="2"/>
  <c r="Z72" i="2"/>
  <c r="Z73" i="2"/>
  <c r="Z75" i="2"/>
  <c r="Z76" i="2"/>
  <c r="Z77" i="2"/>
  <c r="Z79" i="2"/>
  <c r="Z80" i="2"/>
  <c r="Z6" i="2"/>
  <c r="X10" i="2"/>
  <c r="X26" i="2"/>
  <c r="X34" i="2"/>
  <c r="X38" i="2"/>
  <c r="X42" i="2"/>
  <c r="X54" i="2"/>
  <c r="X70" i="2"/>
  <c r="X74" i="2"/>
  <c r="W22" i="2"/>
  <c r="W34" i="2"/>
  <c r="W42" i="2"/>
  <c r="W50" i="2"/>
  <c r="W70" i="2"/>
  <c r="W74" i="2"/>
  <c r="W80" i="2"/>
  <c r="U9" i="2"/>
  <c r="U10" i="2"/>
  <c r="U11" i="2"/>
  <c r="U13" i="2"/>
  <c r="U14" i="2"/>
  <c r="U15" i="2"/>
  <c r="U17" i="2"/>
  <c r="U18" i="2"/>
  <c r="U19" i="2"/>
  <c r="U21" i="2"/>
  <c r="U22" i="2"/>
  <c r="U25" i="2"/>
  <c r="U26" i="2"/>
  <c r="U27" i="2"/>
  <c r="U29" i="2"/>
  <c r="U30" i="2"/>
  <c r="U31" i="2"/>
  <c r="U33" i="2"/>
  <c r="U34" i="2"/>
  <c r="U35" i="2"/>
  <c r="U37" i="2"/>
  <c r="U38" i="2"/>
  <c r="U41" i="2"/>
  <c r="U42" i="2"/>
  <c r="U43" i="2"/>
  <c r="U45" i="2"/>
  <c r="U46" i="2"/>
  <c r="U47" i="2"/>
  <c r="U49" i="2"/>
  <c r="U50" i="2"/>
  <c r="U51" i="2"/>
  <c r="U53" i="2"/>
  <c r="U54" i="2"/>
  <c r="U57" i="2"/>
  <c r="U58" i="2"/>
  <c r="U59" i="2"/>
  <c r="U61" i="2"/>
  <c r="U62" i="2"/>
  <c r="U63" i="2"/>
  <c r="U65" i="2"/>
  <c r="U66" i="2"/>
  <c r="U69" i="2"/>
  <c r="U70" i="2"/>
  <c r="U73" i="2"/>
  <c r="U74" i="2"/>
  <c r="U75" i="2"/>
  <c r="U77" i="2"/>
  <c r="U78" i="2"/>
  <c r="U6" i="2"/>
  <c r="X6" i="2" s="1"/>
  <c r="S18" i="2"/>
  <c r="S30" i="2"/>
  <c r="S54" i="2"/>
  <c r="S62" i="2"/>
  <c r="S66" i="2"/>
  <c r="R22" i="2"/>
  <c r="R30" i="2"/>
  <c r="R38" i="2"/>
  <c r="R50" i="2"/>
  <c r="R66" i="2"/>
  <c r="R70" i="2"/>
  <c r="R78" i="2"/>
  <c r="P7" i="2"/>
  <c r="P8" i="2"/>
  <c r="P11" i="2"/>
  <c r="P12" i="2"/>
  <c r="P15" i="2"/>
  <c r="P16" i="2"/>
  <c r="P18" i="2"/>
  <c r="P19" i="2"/>
  <c r="P20" i="2"/>
  <c r="P22" i="2"/>
  <c r="S22" i="2" s="1"/>
  <c r="P23" i="2"/>
  <c r="P24" i="2"/>
  <c r="P27" i="2"/>
  <c r="P28" i="2"/>
  <c r="P30" i="2"/>
  <c r="P31" i="2"/>
  <c r="P32" i="2"/>
  <c r="P34" i="2"/>
  <c r="S34" i="2" s="1"/>
  <c r="P35" i="2"/>
  <c r="P36" i="2"/>
  <c r="P38" i="2"/>
  <c r="S38" i="2" s="1"/>
  <c r="P39" i="2"/>
  <c r="P40" i="2"/>
  <c r="P43" i="2"/>
  <c r="P44" i="2"/>
  <c r="P46" i="2"/>
  <c r="S46" i="2" s="1"/>
  <c r="P47" i="2"/>
  <c r="P48" i="2"/>
  <c r="P50" i="2"/>
  <c r="S50" i="2" s="1"/>
  <c r="P51" i="2"/>
  <c r="P52" i="2"/>
  <c r="P55" i="2"/>
  <c r="P56" i="2"/>
  <c r="P59" i="2"/>
  <c r="P60" i="2"/>
  <c r="P63" i="2"/>
  <c r="P64" i="2"/>
  <c r="P67" i="2"/>
  <c r="P68" i="2"/>
  <c r="P70" i="2"/>
  <c r="S70" i="2" s="1"/>
  <c r="P71" i="2"/>
  <c r="P72" i="2"/>
  <c r="P75" i="2"/>
  <c r="P76" i="2"/>
  <c r="P79" i="2"/>
  <c r="P80" i="2"/>
  <c r="S80" i="2" s="1"/>
  <c r="M10" i="2"/>
  <c r="M22" i="2"/>
  <c r="M34" i="2"/>
  <c r="M38" i="2"/>
  <c r="M42" i="2"/>
  <c r="M50" i="2"/>
  <c r="M58" i="2"/>
  <c r="M66" i="2"/>
  <c r="M70" i="2"/>
  <c r="M80" i="2"/>
  <c r="K9" i="2"/>
  <c r="K10" i="2"/>
  <c r="N10" i="2" s="1"/>
  <c r="K11" i="2"/>
  <c r="K13" i="2"/>
  <c r="K14" i="2"/>
  <c r="K15" i="2"/>
  <c r="K17" i="2"/>
  <c r="K18" i="2"/>
  <c r="K21" i="2"/>
  <c r="K22" i="2"/>
  <c r="N22" i="2" s="1"/>
  <c r="K23" i="2"/>
  <c r="K25" i="2"/>
  <c r="K26" i="2"/>
  <c r="K27" i="2"/>
  <c r="K29" i="2"/>
  <c r="K30" i="2"/>
  <c r="K33" i="2"/>
  <c r="K34" i="2"/>
  <c r="N34" i="2" s="1"/>
  <c r="K37" i="2"/>
  <c r="K38" i="2"/>
  <c r="K39" i="2"/>
  <c r="K41" i="2"/>
  <c r="K42" i="2"/>
  <c r="K45" i="2"/>
  <c r="K46" i="2"/>
  <c r="K49" i="2"/>
  <c r="K50" i="2"/>
  <c r="K53" i="2"/>
  <c r="K54" i="2"/>
  <c r="K55" i="2"/>
  <c r="K57" i="2"/>
  <c r="K58" i="2"/>
  <c r="N58" i="2" s="1"/>
  <c r="K61" i="2"/>
  <c r="K62" i="2"/>
  <c r="K65" i="2"/>
  <c r="K66" i="2"/>
  <c r="N66" i="2" s="1"/>
  <c r="K69" i="2"/>
  <c r="K70" i="2"/>
  <c r="K73" i="2"/>
  <c r="K74" i="2"/>
  <c r="N74" i="2" s="1"/>
  <c r="K75" i="2"/>
  <c r="K77" i="2"/>
  <c r="K78" i="2"/>
  <c r="K79" i="2"/>
  <c r="K6" i="2"/>
  <c r="N6" i="2" s="1"/>
  <c r="H80" i="2"/>
  <c r="F7" i="2"/>
  <c r="F8" i="2"/>
  <c r="F9" i="2"/>
  <c r="F11" i="2"/>
  <c r="F12" i="2"/>
  <c r="F15" i="2"/>
  <c r="F16" i="2"/>
  <c r="F17" i="2"/>
  <c r="F19" i="2"/>
  <c r="F20" i="2"/>
  <c r="F21" i="2"/>
  <c r="F23" i="2"/>
  <c r="F24" i="2"/>
  <c r="F25" i="2"/>
  <c r="F27" i="2"/>
  <c r="F28" i="2"/>
  <c r="F31" i="2"/>
  <c r="F32" i="2"/>
  <c r="F33" i="2"/>
  <c r="F35" i="2"/>
  <c r="F36" i="2"/>
  <c r="F37" i="2"/>
  <c r="F39" i="2"/>
  <c r="F40" i="2"/>
  <c r="F41" i="2"/>
  <c r="F43" i="2"/>
  <c r="F44" i="2"/>
  <c r="F47" i="2"/>
  <c r="F48" i="2"/>
  <c r="F49" i="2"/>
  <c r="F51" i="2"/>
  <c r="F52" i="2"/>
  <c r="F53" i="2"/>
  <c r="F55" i="2"/>
  <c r="F56" i="2"/>
  <c r="F57" i="2"/>
  <c r="F59" i="2"/>
  <c r="F60" i="2"/>
  <c r="F63" i="2"/>
  <c r="F64" i="2"/>
  <c r="F65" i="2"/>
  <c r="F67" i="2"/>
  <c r="F68" i="2"/>
  <c r="F69" i="2"/>
  <c r="F71" i="2"/>
  <c r="F72" i="2"/>
  <c r="F73" i="2"/>
  <c r="F75" i="2"/>
  <c r="F76" i="2"/>
  <c r="F79" i="2"/>
  <c r="F80" i="2"/>
  <c r="F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6" i="2"/>
  <c r="C55" i="2"/>
  <c r="W55" i="2" s="1"/>
  <c r="C80" i="2"/>
  <c r="C6" i="2"/>
  <c r="AZ16" i="1"/>
  <c r="AZ32" i="1"/>
  <c r="AZ40" i="1"/>
  <c r="AZ60" i="1"/>
  <c r="AZ72" i="1"/>
  <c r="AZ80" i="1"/>
  <c r="AY16" i="1"/>
  <c r="AY72" i="1"/>
  <c r="AY80" i="1"/>
  <c r="AW12" i="1"/>
  <c r="AZ12" i="1" s="1"/>
  <c r="AW13" i="1"/>
  <c r="AW16" i="1"/>
  <c r="AW17" i="1"/>
  <c r="AW20" i="1"/>
  <c r="AW21" i="1"/>
  <c r="AW24" i="1"/>
  <c r="AZ24" i="1" s="1"/>
  <c r="AW28" i="1"/>
  <c r="AZ28" i="1" s="1"/>
  <c r="AW29" i="1"/>
  <c r="AZ29" i="1" s="1"/>
  <c r="AW32" i="1"/>
  <c r="AW33" i="1"/>
  <c r="AW36" i="1"/>
  <c r="AZ36" i="1" s="1"/>
  <c r="AW37" i="1"/>
  <c r="AW40" i="1"/>
  <c r="AW44" i="1"/>
  <c r="AZ44" i="1" s="1"/>
  <c r="AW45" i="1"/>
  <c r="AW48" i="1"/>
  <c r="AZ48" i="1" s="1"/>
  <c r="AW49" i="1"/>
  <c r="AW52" i="1"/>
  <c r="AW53" i="1"/>
  <c r="AW56" i="1"/>
  <c r="AZ56" i="1" s="1"/>
  <c r="AW60" i="1"/>
  <c r="AW61" i="1"/>
  <c r="AW64" i="1"/>
  <c r="AZ64" i="1" s="1"/>
  <c r="AW65" i="1"/>
  <c r="AW68" i="1"/>
  <c r="AZ68" i="1" s="1"/>
  <c r="AW69" i="1"/>
  <c r="AW72" i="1"/>
  <c r="AW76" i="1"/>
  <c r="AZ76" i="1" s="1"/>
  <c r="AW77" i="1"/>
  <c r="AW80" i="1"/>
  <c r="AW81" i="1"/>
  <c r="AW84" i="1"/>
  <c r="AW85" i="1"/>
  <c r="AX12" i="1"/>
  <c r="AX13" i="1"/>
  <c r="AX14" i="1"/>
  <c r="AW14" i="1" s="1"/>
  <c r="AX15" i="1"/>
  <c r="AW15" i="1" s="1"/>
  <c r="AX16" i="1"/>
  <c r="AX17" i="1"/>
  <c r="AX18" i="1"/>
  <c r="AW18" i="1" s="1"/>
  <c r="AX19" i="1"/>
  <c r="AW19" i="1" s="1"/>
  <c r="AX20" i="1"/>
  <c r="AX21" i="1"/>
  <c r="AX22" i="1"/>
  <c r="AW22" i="1" s="1"/>
  <c r="AX23" i="1"/>
  <c r="AW23" i="1" s="1"/>
  <c r="AX24" i="1"/>
  <c r="AX25" i="1"/>
  <c r="AW25" i="1" s="1"/>
  <c r="AX26" i="1"/>
  <c r="AW26" i="1" s="1"/>
  <c r="AX27" i="1"/>
  <c r="AW27" i="1" s="1"/>
  <c r="AX28" i="1"/>
  <c r="AX29" i="1"/>
  <c r="AX30" i="1"/>
  <c r="AW30" i="1" s="1"/>
  <c r="AX31" i="1"/>
  <c r="AW31" i="1" s="1"/>
  <c r="AX32" i="1"/>
  <c r="AX33" i="1"/>
  <c r="AX34" i="1"/>
  <c r="AW34" i="1" s="1"/>
  <c r="AZ34" i="1" s="1"/>
  <c r="AX35" i="1"/>
  <c r="AW35" i="1" s="1"/>
  <c r="AX36" i="1"/>
  <c r="AX37" i="1"/>
  <c r="AX38" i="1"/>
  <c r="AW38" i="1" s="1"/>
  <c r="AX39" i="1"/>
  <c r="AW39" i="1" s="1"/>
  <c r="AX40" i="1"/>
  <c r="AX41" i="1"/>
  <c r="AW41" i="1" s="1"/>
  <c r="AX42" i="1"/>
  <c r="AW42" i="1" s="1"/>
  <c r="AX43" i="1"/>
  <c r="AW43" i="1" s="1"/>
  <c r="AX44" i="1"/>
  <c r="AX45" i="1"/>
  <c r="AX46" i="1"/>
  <c r="AW46" i="1" s="1"/>
  <c r="AX47" i="1"/>
  <c r="AW47" i="1" s="1"/>
  <c r="AX48" i="1"/>
  <c r="AX49" i="1"/>
  <c r="AX50" i="1"/>
  <c r="AW50" i="1" s="1"/>
  <c r="AZ50" i="1" s="1"/>
  <c r="AX51" i="1"/>
  <c r="AW51" i="1" s="1"/>
  <c r="AX52" i="1"/>
  <c r="AX53" i="1"/>
  <c r="AX54" i="1"/>
  <c r="AW54" i="1" s="1"/>
  <c r="AX55" i="1"/>
  <c r="AW55" i="1" s="1"/>
  <c r="AX56" i="1"/>
  <c r="AX57" i="1"/>
  <c r="AW57" i="1" s="1"/>
  <c r="AX58" i="1"/>
  <c r="AW58" i="1" s="1"/>
  <c r="AX59" i="1"/>
  <c r="AW59" i="1" s="1"/>
  <c r="AX60" i="1"/>
  <c r="AX61" i="1"/>
  <c r="AX62" i="1"/>
  <c r="AW62" i="1" s="1"/>
  <c r="AX63" i="1"/>
  <c r="AW63" i="1" s="1"/>
  <c r="AX64" i="1"/>
  <c r="AX65" i="1"/>
  <c r="AX66" i="1"/>
  <c r="AW66" i="1" s="1"/>
  <c r="AX67" i="1"/>
  <c r="AW67" i="1" s="1"/>
  <c r="AX68" i="1"/>
  <c r="AX69" i="1"/>
  <c r="AX70" i="1"/>
  <c r="AW70" i="1" s="1"/>
  <c r="AX71" i="1"/>
  <c r="AW71" i="1" s="1"/>
  <c r="AX72" i="1"/>
  <c r="AX73" i="1"/>
  <c r="AW73" i="1" s="1"/>
  <c r="AX74" i="1"/>
  <c r="AW74" i="1" s="1"/>
  <c r="AX75" i="1"/>
  <c r="AW75" i="1" s="1"/>
  <c r="AX76" i="1"/>
  <c r="AX77" i="1"/>
  <c r="AX78" i="1"/>
  <c r="AW78" i="1" s="1"/>
  <c r="AX79" i="1"/>
  <c r="AW79" i="1" s="1"/>
  <c r="AX80" i="1"/>
  <c r="AX81" i="1"/>
  <c r="AX82" i="1"/>
  <c r="AW82" i="1" s="1"/>
  <c r="AZ82" i="1" s="1"/>
  <c r="AX83" i="1"/>
  <c r="AW83" i="1" s="1"/>
  <c r="AX84" i="1"/>
  <c r="AX85" i="1"/>
  <c r="AX11" i="1"/>
  <c r="AV12" i="1"/>
  <c r="AY12" i="1" s="1"/>
  <c r="AV13" i="1"/>
  <c r="AV14" i="1"/>
  <c r="AV15" i="1"/>
  <c r="AV16" i="1"/>
  <c r="AV17" i="1"/>
  <c r="AV18" i="1"/>
  <c r="AV19" i="1"/>
  <c r="AV20" i="1"/>
  <c r="AY20" i="1" s="1"/>
  <c r="AV21" i="1"/>
  <c r="AV22" i="1"/>
  <c r="AV23" i="1"/>
  <c r="AY23" i="1" s="1"/>
  <c r="AV24" i="1"/>
  <c r="AY24" i="1" s="1"/>
  <c r="AV25" i="1"/>
  <c r="AV26" i="1"/>
  <c r="AV27" i="1"/>
  <c r="AV28" i="1"/>
  <c r="AY28" i="1" s="1"/>
  <c r="AV29" i="1"/>
  <c r="AV30" i="1"/>
  <c r="AV31" i="1"/>
  <c r="AV32" i="1"/>
  <c r="AY32" i="1" s="1"/>
  <c r="AV33" i="1"/>
  <c r="AV34" i="1"/>
  <c r="AV35" i="1"/>
  <c r="AY35" i="1" s="1"/>
  <c r="AV36" i="1"/>
  <c r="AY36" i="1" s="1"/>
  <c r="AV37" i="1"/>
  <c r="AV38" i="1"/>
  <c r="AV39" i="1"/>
  <c r="AV40" i="1"/>
  <c r="AY40" i="1" s="1"/>
  <c r="AV41" i="1"/>
  <c r="AV42" i="1"/>
  <c r="AV43" i="1"/>
  <c r="AV44" i="1"/>
  <c r="AY44" i="1" s="1"/>
  <c r="AV45" i="1"/>
  <c r="AV46" i="1"/>
  <c r="AV47" i="1"/>
  <c r="AV48" i="1"/>
  <c r="AY48" i="1" s="1"/>
  <c r="AV49" i="1"/>
  <c r="AV50" i="1"/>
  <c r="AV51" i="1"/>
  <c r="AV52" i="1"/>
  <c r="AY52" i="1" s="1"/>
  <c r="AV53" i="1"/>
  <c r="AV54" i="1"/>
  <c r="AV55" i="1"/>
  <c r="AV56" i="1"/>
  <c r="AY56" i="1" s="1"/>
  <c r="AV57" i="1"/>
  <c r="AV58" i="1"/>
  <c r="AV59" i="1"/>
  <c r="AV60" i="1"/>
  <c r="AY60" i="1" s="1"/>
  <c r="AV61" i="1"/>
  <c r="AV62" i="1"/>
  <c r="AV63" i="1"/>
  <c r="AV64" i="1"/>
  <c r="AY64" i="1" s="1"/>
  <c r="AV65" i="1"/>
  <c r="AV66" i="1"/>
  <c r="AV67" i="1"/>
  <c r="AV68" i="1"/>
  <c r="AY68" i="1" s="1"/>
  <c r="AV69" i="1"/>
  <c r="AV70" i="1"/>
  <c r="AV71" i="1"/>
  <c r="AV72" i="1"/>
  <c r="AV73" i="1"/>
  <c r="AV74" i="1"/>
  <c r="AV75" i="1"/>
  <c r="AV76" i="1"/>
  <c r="AY76" i="1" s="1"/>
  <c r="AV77" i="1"/>
  <c r="AV78" i="1"/>
  <c r="AV79" i="1"/>
  <c r="AV80" i="1"/>
  <c r="AV81" i="1"/>
  <c r="AV82" i="1"/>
  <c r="AV83" i="1"/>
  <c r="AV84" i="1"/>
  <c r="AY84" i="1" s="1"/>
  <c r="AV85" i="1"/>
  <c r="AV11" i="1"/>
  <c r="AU12" i="1"/>
  <c r="AU20" i="1"/>
  <c r="AU28" i="1"/>
  <c r="AU36" i="1"/>
  <c r="AU40" i="1"/>
  <c r="AU56" i="1"/>
  <c r="AU57" i="1"/>
  <c r="AU68" i="1"/>
  <c r="AU76" i="1"/>
  <c r="AU77" i="1"/>
  <c r="AU84" i="1"/>
  <c r="AT12" i="1"/>
  <c r="AT24" i="1"/>
  <c r="AT36" i="1"/>
  <c r="AT40" i="1"/>
  <c r="AT44" i="1"/>
  <c r="AT52" i="1"/>
  <c r="AT60" i="1"/>
  <c r="AT68" i="1"/>
  <c r="AT72" i="1"/>
  <c r="AT76" i="1"/>
  <c r="AR13" i="1"/>
  <c r="AR14" i="1"/>
  <c r="AR17" i="1"/>
  <c r="AR18" i="1"/>
  <c r="AR19" i="1"/>
  <c r="AU19" i="1" s="1"/>
  <c r="AR21" i="1"/>
  <c r="AR22" i="1"/>
  <c r="AR23" i="1"/>
  <c r="AR25" i="1"/>
  <c r="AR27" i="1"/>
  <c r="AR29" i="1"/>
  <c r="AR30" i="1"/>
  <c r="AR33" i="1"/>
  <c r="AR34" i="1"/>
  <c r="AR37" i="1"/>
  <c r="AR38" i="1"/>
  <c r="AR39" i="1"/>
  <c r="AR41" i="1"/>
  <c r="AR43" i="1"/>
  <c r="AR45" i="1"/>
  <c r="AR46" i="1"/>
  <c r="AR49" i="1"/>
  <c r="AR50" i="1"/>
  <c r="AR51" i="1"/>
  <c r="AR53" i="1"/>
  <c r="AR54" i="1"/>
  <c r="AR55" i="1"/>
  <c r="AR57" i="1"/>
  <c r="AR59" i="1"/>
  <c r="AR61" i="1"/>
  <c r="AR62" i="1"/>
  <c r="AR65" i="1"/>
  <c r="AU65" i="1" s="1"/>
  <c r="AR66" i="1"/>
  <c r="AR69" i="1"/>
  <c r="AR70" i="1"/>
  <c r="AR71" i="1"/>
  <c r="AR73" i="1"/>
  <c r="AR75" i="1"/>
  <c r="AR77" i="1"/>
  <c r="AR78" i="1"/>
  <c r="AR81" i="1"/>
  <c r="AR82" i="1"/>
  <c r="AR83" i="1"/>
  <c r="AR85" i="1"/>
  <c r="AR11" i="1"/>
  <c r="AS12" i="1"/>
  <c r="AR12" i="1" s="1"/>
  <c r="AS13" i="1"/>
  <c r="AS14" i="1"/>
  <c r="AS15" i="1"/>
  <c r="AR15" i="1" s="1"/>
  <c r="AS16" i="1"/>
  <c r="AR16" i="1" s="1"/>
  <c r="AU16" i="1" s="1"/>
  <c r="AS17" i="1"/>
  <c r="AS18" i="1"/>
  <c r="AS19" i="1"/>
  <c r="AS20" i="1"/>
  <c r="AR20" i="1" s="1"/>
  <c r="AS21" i="1"/>
  <c r="AS22" i="1"/>
  <c r="AS23" i="1"/>
  <c r="AS24" i="1"/>
  <c r="AR24" i="1" s="1"/>
  <c r="AU24" i="1" s="1"/>
  <c r="AS25" i="1"/>
  <c r="AS26" i="1"/>
  <c r="AR26" i="1" s="1"/>
  <c r="AS27" i="1"/>
  <c r="AS28" i="1"/>
  <c r="AR28" i="1" s="1"/>
  <c r="AS29" i="1"/>
  <c r="AS30" i="1"/>
  <c r="AS31" i="1"/>
  <c r="AR31" i="1" s="1"/>
  <c r="AS32" i="1"/>
  <c r="AR32" i="1" s="1"/>
  <c r="AU32" i="1" s="1"/>
  <c r="AS33" i="1"/>
  <c r="AS34" i="1"/>
  <c r="AS35" i="1"/>
  <c r="AR35" i="1" s="1"/>
  <c r="AS36" i="1"/>
  <c r="AR36" i="1" s="1"/>
  <c r="AS37" i="1"/>
  <c r="AS38" i="1"/>
  <c r="AS39" i="1"/>
  <c r="AS40" i="1"/>
  <c r="AR40" i="1" s="1"/>
  <c r="AS41" i="1"/>
  <c r="AS42" i="1"/>
  <c r="AR42" i="1" s="1"/>
  <c r="AS43" i="1"/>
  <c r="AS44" i="1"/>
  <c r="AR44" i="1" s="1"/>
  <c r="AU44" i="1" s="1"/>
  <c r="AS45" i="1"/>
  <c r="AS46" i="1"/>
  <c r="AS47" i="1"/>
  <c r="AR47" i="1" s="1"/>
  <c r="AS48" i="1"/>
  <c r="AR48" i="1" s="1"/>
  <c r="AU48" i="1" s="1"/>
  <c r="AS49" i="1"/>
  <c r="AS50" i="1"/>
  <c r="AS51" i="1"/>
  <c r="AS52" i="1"/>
  <c r="AR52" i="1" s="1"/>
  <c r="AU52" i="1" s="1"/>
  <c r="AS53" i="1"/>
  <c r="AS54" i="1"/>
  <c r="AS55" i="1"/>
  <c r="AS56" i="1"/>
  <c r="AR56" i="1" s="1"/>
  <c r="AS57" i="1"/>
  <c r="AS58" i="1"/>
  <c r="AR58" i="1" s="1"/>
  <c r="AS59" i="1"/>
  <c r="AS60" i="1"/>
  <c r="AR60" i="1" s="1"/>
  <c r="AU60" i="1" s="1"/>
  <c r="AS61" i="1"/>
  <c r="AS62" i="1"/>
  <c r="AS63" i="1"/>
  <c r="AR63" i="1" s="1"/>
  <c r="AS64" i="1"/>
  <c r="AR64" i="1" s="1"/>
  <c r="AU64" i="1" s="1"/>
  <c r="AS65" i="1"/>
  <c r="AS66" i="1"/>
  <c r="AS67" i="1"/>
  <c r="AR67" i="1" s="1"/>
  <c r="AS68" i="1"/>
  <c r="AR68" i="1" s="1"/>
  <c r="AS69" i="1"/>
  <c r="AS70" i="1"/>
  <c r="AS71" i="1"/>
  <c r="AS72" i="1"/>
  <c r="AR72" i="1" s="1"/>
  <c r="AU72" i="1" s="1"/>
  <c r="AS73" i="1"/>
  <c r="AS74" i="1"/>
  <c r="AR74" i="1" s="1"/>
  <c r="AS75" i="1"/>
  <c r="AS76" i="1"/>
  <c r="AR76" i="1" s="1"/>
  <c r="AS77" i="1"/>
  <c r="AS78" i="1"/>
  <c r="AS79" i="1"/>
  <c r="AR79" i="1" s="1"/>
  <c r="AS80" i="1"/>
  <c r="AR80" i="1" s="1"/>
  <c r="AU80" i="1" s="1"/>
  <c r="AS81" i="1"/>
  <c r="AS82" i="1"/>
  <c r="AS83" i="1"/>
  <c r="AS84" i="1"/>
  <c r="AR84" i="1" s="1"/>
  <c r="AS85" i="1"/>
  <c r="AS11" i="1"/>
  <c r="AQ12" i="1"/>
  <c r="AQ13" i="1"/>
  <c r="AQ14" i="1"/>
  <c r="AQ15" i="1"/>
  <c r="AQ16" i="1"/>
  <c r="AQ17" i="1"/>
  <c r="AT17" i="1" s="1"/>
  <c r="AQ18" i="1"/>
  <c r="AQ19" i="1"/>
  <c r="AQ20" i="1"/>
  <c r="AT20" i="1" s="1"/>
  <c r="AQ21" i="1"/>
  <c r="AQ22" i="1"/>
  <c r="AQ23" i="1"/>
  <c r="AQ24" i="1"/>
  <c r="AQ25" i="1"/>
  <c r="AT25" i="1" s="1"/>
  <c r="AQ26" i="1"/>
  <c r="AQ27" i="1"/>
  <c r="AQ28" i="1"/>
  <c r="AT28" i="1" s="1"/>
  <c r="AQ29" i="1"/>
  <c r="AQ30" i="1"/>
  <c r="AQ31" i="1"/>
  <c r="AQ32" i="1"/>
  <c r="AQ33" i="1"/>
  <c r="AT33" i="1" s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T45" i="1" s="1"/>
  <c r="AQ46" i="1"/>
  <c r="AQ47" i="1"/>
  <c r="AQ48" i="1"/>
  <c r="AQ49" i="1"/>
  <c r="AQ50" i="1"/>
  <c r="AQ51" i="1"/>
  <c r="AQ52" i="1"/>
  <c r="AQ53" i="1"/>
  <c r="AQ54" i="1"/>
  <c r="AQ55" i="1"/>
  <c r="AQ56" i="1"/>
  <c r="AT56" i="1" s="1"/>
  <c r="AQ57" i="1"/>
  <c r="AQ58" i="1"/>
  <c r="AQ59" i="1"/>
  <c r="AQ60" i="1"/>
  <c r="AQ61" i="1"/>
  <c r="AT61" i="1" s="1"/>
  <c r="AQ62" i="1"/>
  <c r="AQ63" i="1"/>
  <c r="AQ64" i="1"/>
  <c r="AQ65" i="1"/>
  <c r="AT65" i="1" s="1"/>
  <c r="AQ66" i="1"/>
  <c r="AQ67" i="1"/>
  <c r="AQ68" i="1"/>
  <c r="AQ69" i="1"/>
  <c r="AQ70" i="1"/>
  <c r="AQ71" i="1"/>
  <c r="AQ72" i="1"/>
  <c r="AQ73" i="1"/>
  <c r="AT73" i="1" s="1"/>
  <c r="AQ74" i="1"/>
  <c r="AQ75" i="1"/>
  <c r="AQ76" i="1"/>
  <c r="AQ77" i="1"/>
  <c r="AQ78" i="1"/>
  <c r="AQ79" i="1"/>
  <c r="AQ80" i="1"/>
  <c r="AQ81" i="1"/>
  <c r="AT81" i="1" s="1"/>
  <c r="AQ82" i="1"/>
  <c r="AQ83" i="1"/>
  <c r="AQ84" i="1"/>
  <c r="AT84" i="1" s="1"/>
  <c r="AQ85" i="1"/>
  <c r="AQ11" i="1"/>
  <c r="AP24" i="1"/>
  <c r="AP39" i="1"/>
  <c r="AP43" i="1"/>
  <c r="AP47" i="1"/>
  <c r="AP48" i="1"/>
  <c r="AP55" i="1"/>
  <c r="AP63" i="1"/>
  <c r="AP71" i="1"/>
  <c r="AP75" i="1"/>
  <c r="AP79" i="1"/>
  <c r="AP84" i="1"/>
  <c r="AO52" i="1"/>
  <c r="AO80" i="1"/>
  <c r="AN12" i="1"/>
  <c r="AM12" i="1" s="1"/>
  <c r="AN13" i="1"/>
  <c r="AN14" i="1"/>
  <c r="AN15" i="1"/>
  <c r="AN16" i="1"/>
  <c r="AM16" i="1" s="1"/>
  <c r="AN17" i="1"/>
  <c r="AN18" i="1"/>
  <c r="AN19" i="1"/>
  <c r="AN20" i="1"/>
  <c r="AM20" i="1" s="1"/>
  <c r="AN21" i="1"/>
  <c r="AN22" i="1"/>
  <c r="AN23" i="1"/>
  <c r="AN24" i="1"/>
  <c r="AM24" i="1" s="1"/>
  <c r="AN25" i="1"/>
  <c r="AN26" i="1"/>
  <c r="AM26" i="1" s="1"/>
  <c r="AN27" i="1"/>
  <c r="AN28" i="1"/>
  <c r="AM28" i="1" s="1"/>
  <c r="AN29" i="1"/>
  <c r="AN30" i="1"/>
  <c r="AN31" i="1"/>
  <c r="AN32" i="1"/>
  <c r="AM32" i="1" s="1"/>
  <c r="AN33" i="1"/>
  <c r="AN34" i="1"/>
  <c r="AN35" i="1"/>
  <c r="AN36" i="1"/>
  <c r="AM36" i="1" s="1"/>
  <c r="AN37" i="1"/>
  <c r="AN38" i="1"/>
  <c r="AN39" i="1"/>
  <c r="AN40" i="1"/>
  <c r="AM40" i="1" s="1"/>
  <c r="AN41" i="1"/>
  <c r="AN42" i="1"/>
  <c r="AM42" i="1" s="1"/>
  <c r="AN43" i="1"/>
  <c r="AN44" i="1"/>
  <c r="AM44" i="1" s="1"/>
  <c r="AN45" i="1"/>
  <c r="AN46" i="1"/>
  <c r="AN47" i="1"/>
  <c r="AN48" i="1"/>
  <c r="AM48" i="1" s="1"/>
  <c r="AN49" i="1"/>
  <c r="AN50" i="1"/>
  <c r="AN51" i="1"/>
  <c r="AN52" i="1"/>
  <c r="AM52" i="1" s="1"/>
  <c r="AN53" i="1"/>
  <c r="AN54" i="1"/>
  <c r="AN55" i="1"/>
  <c r="AN56" i="1"/>
  <c r="AM56" i="1" s="1"/>
  <c r="AN57" i="1"/>
  <c r="AN58" i="1"/>
  <c r="AM58" i="1" s="1"/>
  <c r="AN59" i="1"/>
  <c r="AN60" i="1"/>
  <c r="AM60" i="1" s="1"/>
  <c r="AN61" i="1"/>
  <c r="AN62" i="1"/>
  <c r="AN63" i="1"/>
  <c r="AN64" i="1"/>
  <c r="AM64" i="1" s="1"/>
  <c r="AN65" i="1"/>
  <c r="AN66" i="1"/>
  <c r="AN67" i="1"/>
  <c r="AN68" i="1"/>
  <c r="AM68" i="1" s="1"/>
  <c r="AN69" i="1"/>
  <c r="AN70" i="1"/>
  <c r="AN71" i="1"/>
  <c r="AN72" i="1"/>
  <c r="AM72" i="1" s="1"/>
  <c r="AN73" i="1"/>
  <c r="AN74" i="1"/>
  <c r="AM74" i="1" s="1"/>
  <c r="AN75" i="1"/>
  <c r="AN76" i="1"/>
  <c r="AM76" i="1" s="1"/>
  <c r="AN77" i="1"/>
  <c r="AN78" i="1"/>
  <c r="AN79" i="1"/>
  <c r="AN80" i="1"/>
  <c r="AM80" i="1" s="1"/>
  <c r="AN81" i="1"/>
  <c r="AN82" i="1"/>
  <c r="AN83" i="1"/>
  <c r="AN84" i="1"/>
  <c r="AM84" i="1" s="1"/>
  <c r="AN85" i="1"/>
  <c r="AN11" i="1"/>
  <c r="AM13" i="1"/>
  <c r="AM14" i="1"/>
  <c r="AM15" i="1"/>
  <c r="AM17" i="1"/>
  <c r="AM18" i="1"/>
  <c r="AM19" i="1"/>
  <c r="AM21" i="1"/>
  <c r="AM22" i="1"/>
  <c r="AM23" i="1"/>
  <c r="AM25" i="1"/>
  <c r="AM27" i="1"/>
  <c r="AM29" i="1"/>
  <c r="AM30" i="1"/>
  <c r="AM31" i="1"/>
  <c r="AM33" i="1"/>
  <c r="AM34" i="1"/>
  <c r="AM35" i="1"/>
  <c r="AM37" i="1"/>
  <c r="AM38" i="1"/>
  <c r="AM39" i="1"/>
  <c r="AM41" i="1"/>
  <c r="AM43" i="1"/>
  <c r="AM45" i="1"/>
  <c r="AM46" i="1"/>
  <c r="AM47" i="1"/>
  <c r="AM49" i="1"/>
  <c r="AM50" i="1"/>
  <c r="AM51" i="1"/>
  <c r="AM53" i="1"/>
  <c r="AM54" i="1"/>
  <c r="AM55" i="1"/>
  <c r="AM57" i="1"/>
  <c r="AM59" i="1"/>
  <c r="AM61" i="1"/>
  <c r="AM62" i="1"/>
  <c r="AM63" i="1"/>
  <c r="AM65" i="1"/>
  <c r="AM66" i="1"/>
  <c r="AM67" i="1"/>
  <c r="AM69" i="1"/>
  <c r="AM70" i="1"/>
  <c r="AM71" i="1"/>
  <c r="AM73" i="1"/>
  <c r="AM75" i="1"/>
  <c r="AM77" i="1"/>
  <c r="AM78" i="1"/>
  <c r="AM79" i="1"/>
  <c r="AM81" i="1"/>
  <c r="AM82" i="1"/>
  <c r="AM83" i="1"/>
  <c r="AM85" i="1"/>
  <c r="AM11" i="1"/>
  <c r="AL12" i="1"/>
  <c r="AL13" i="1"/>
  <c r="AL14" i="1"/>
  <c r="AL15" i="1"/>
  <c r="AP15" i="1" s="1"/>
  <c r="AL16" i="1"/>
  <c r="AL17" i="1"/>
  <c r="AL18" i="1"/>
  <c r="AL19" i="1"/>
  <c r="AP19" i="1" s="1"/>
  <c r="AL20" i="1"/>
  <c r="AL21" i="1"/>
  <c r="AL22" i="1"/>
  <c r="AL23" i="1"/>
  <c r="AP23" i="1" s="1"/>
  <c r="AL24" i="1"/>
  <c r="AL25" i="1"/>
  <c r="AL26" i="1"/>
  <c r="AL27" i="1"/>
  <c r="AP27" i="1" s="1"/>
  <c r="AL28" i="1"/>
  <c r="AL29" i="1"/>
  <c r="AL30" i="1"/>
  <c r="AL31" i="1"/>
  <c r="AP31" i="1" s="1"/>
  <c r="AL32" i="1"/>
  <c r="AL33" i="1"/>
  <c r="AL34" i="1"/>
  <c r="AL35" i="1"/>
  <c r="AP35" i="1" s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P51" i="1" s="1"/>
  <c r="AL52" i="1"/>
  <c r="AL53" i="1"/>
  <c r="AL54" i="1"/>
  <c r="AL55" i="1"/>
  <c r="AL56" i="1"/>
  <c r="AL57" i="1"/>
  <c r="AL58" i="1"/>
  <c r="AL59" i="1"/>
  <c r="AP59" i="1" s="1"/>
  <c r="AL60" i="1"/>
  <c r="AL61" i="1"/>
  <c r="AL62" i="1"/>
  <c r="AL63" i="1"/>
  <c r="AL64" i="1"/>
  <c r="AL65" i="1"/>
  <c r="AL66" i="1"/>
  <c r="AL67" i="1"/>
  <c r="AP67" i="1" s="1"/>
  <c r="AL68" i="1"/>
  <c r="AP68" i="1" s="1"/>
  <c r="AL69" i="1"/>
  <c r="AL70" i="1"/>
  <c r="AL71" i="1"/>
  <c r="AL72" i="1"/>
  <c r="AL73" i="1"/>
  <c r="AL74" i="1"/>
  <c r="AL75" i="1"/>
  <c r="AL76" i="1"/>
  <c r="AP76" i="1" s="1"/>
  <c r="AL77" i="1"/>
  <c r="AL78" i="1"/>
  <c r="AL79" i="1"/>
  <c r="AL80" i="1"/>
  <c r="AL81" i="1"/>
  <c r="AL82" i="1"/>
  <c r="AL83" i="1"/>
  <c r="AP83" i="1" s="1"/>
  <c r="AL84" i="1"/>
  <c r="AL85" i="1"/>
  <c r="AL11" i="1"/>
  <c r="AK13" i="1"/>
  <c r="AK20" i="1"/>
  <c r="AK24" i="1"/>
  <c r="AK28" i="1"/>
  <c r="AO28" i="1" s="1"/>
  <c r="AK36" i="1"/>
  <c r="AO36" i="1" s="1"/>
  <c r="AK44" i="1"/>
  <c r="AO44" i="1" s="1"/>
  <c r="AK52" i="1"/>
  <c r="AK56" i="1"/>
  <c r="AK60" i="1"/>
  <c r="AO60" i="1" s="1"/>
  <c r="AK72" i="1"/>
  <c r="AO72" i="1" s="1"/>
  <c r="AK84" i="1"/>
  <c r="AJ12" i="1"/>
  <c r="AJ24" i="1"/>
  <c r="AJ25" i="1"/>
  <c r="AJ40" i="1"/>
  <c r="AJ52" i="1"/>
  <c r="AJ68" i="1"/>
  <c r="AJ76" i="1"/>
  <c r="AH13" i="1"/>
  <c r="AH14" i="1"/>
  <c r="AH17" i="1"/>
  <c r="AH18" i="1"/>
  <c r="AH19" i="1"/>
  <c r="AH21" i="1"/>
  <c r="AH22" i="1"/>
  <c r="AH25" i="1"/>
  <c r="AK25" i="1" s="1"/>
  <c r="AH27" i="1"/>
  <c r="AH29" i="1"/>
  <c r="AH30" i="1"/>
  <c r="AH33" i="1"/>
  <c r="AK33" i="1" s="1"/>
  <c r="AH34" i="1"/>
  <c r="AH37" i="1"/>
  <c r="AH38" i="1"/>
  <c r="AH39" i="1"/>
  <c r="AH41" i="1"/>
  <c r="AH45" i="1"/>
  <c r="AH46" i="1"/>
  <c r="AH49" i="1"/>
  <c r="AH50" i="1"/>
  <c r="AH51" i="1"/>
  <c r="AH53" i="1"/>
  <c r="AH54" i="1"/>
  <c r="AH57" i="1"/>
  <c r="AH59" i="1"/>
  <c r="AH61" i="1"/>
  <c r="AH62" i="1"/>
  <c r="AH65" i="1"/>
  <c r="AH66" i="1"/>
  <c r="AH69" i="1"/>
  <c r="AH70" i="1"/>
  <c r="AH71" i="1"/>
  <c r="AH73" i="1"/>
  <c r="AH77" i="1"/>
  <c r="AK77" i="1" s="1"/>
  <c r="AO77" i="1" s="1"/>
  <c r="AH78" i="1"/>
  <c r="AH81" i="1"/>
  <c r="AH82" i="1"/>
  <c r="AH83" i="1"/>
  <c r="AH85" i="1"/>
  <c r="AK85" i="1" s="1"/>
  <c r="AO85" i="1" s="1"/>
  <c r="AH11" i="1"/>
  <c r="AI12" i="1"/>
  <c r="AH12" i="1" s="1"/>
  <c r="AK12" i="1" s="1"/>
  <c r="AI13" i="1"/>
  <c r="AI14" i="1"/>
  <c r="AI15" i="1"/>
  <c r="AH15" i="1" s="1"/>
  <c r="AI16" i="1"/>
  <c r="AH16" i="1" s="1"/>
  <c r="AK16" i="1" s="1"/>
  <c r="AI17" i="1"/>
  <c r="AI18" i="1"/>
  <c r="AI19" i="1"/>
  <c r="AI20" i="1"/>
  <c r="AH20" i="1" s="1"/>
  <c r="AI21" i="1"/>
  <c r="AI22" i="1"/>
  <c r="AI23" i="1"/>
  <c r="AH23" i="1" s="1"/>
  <c r="AI24" i="1"/>
  <c r="AH24" i="1" s="1"/>
  <c r="AI25" i="1"/>
  <c r="AI26" i="1"/>
  <c r="AH26" i="1" s="1"/>
  <c r="AI27" i="1"/>
  <c r="AI28" i="1"/>
  <c r="AH28" i="1" s="1"/>
  <c r="AI29" i="1"/>
  <c r="AI30" i="1"/>
  <c r="AI31" i="1"/>
  <c r="AH31" i="1" s="1"/>
  <c r="AI32" i="1"/>
  <c r="AH32" i="1" s="1"/>
  <c r="AK32" i="1" s="1"/>
  <c r="AI33" i="1"/>
  <c r="AI34" i="1"/>
  <c r="AI35" i="1"/>
  <c r="AH35" i="1" s="1"/>
  <c r="AI36" i="1"/>
  <c r="AH36" i="1" s="1"/>
  <c r="AI37" i="1"/>
  <c r="AI38" i="1"/>
  <c r="AI39" i="1"/>
  <c r="AI40" i="1"/>
  <c r="AH40" i="1" s="1"/>
  <c r="AK40" i="1" s="1"/>
  <c r="AI41" i="1"/>
  <c r="AI42" i="1"/>
  <c r="AH42" i="1" s="1"/>
  <c r="AI43" i="1"/>
  <c r="AH43" i="1" s="1"/>
  <c r="AI44" i="1"/>
  <c r="AH44" i="1" s="1"/>
  <c r="AI45" i="1"/>
  <c r="AI46" i="1"/>
  <c r="AI47" i="1"/>
  <c r="AH47" i="1" s="1"/>
  <c r="AI48" i="1"/>
  <c r="AH48" i="1" s="1"/>
  <c r="AK48" i="1" s="1"/>
  <c r="AI49" i="1"/>
  <c r="AI50" i="1"/>
  <c r="AI51" i="1"/>
  <c r="AI52" i="1"/>
  <c r="AH52" i="1" s="1"/>
  <c r="AI53" i="1"/>
  <c r="AI54" i="1"/>
  <c r="AI55" i="1"/>
  <c r="AH55" i="1" s="1"/>
  <c r="AI56" i="1"/>
  <c r="AH56" i="1" s="1"/>
  <c r="AI57" i="1"/>
  <c r="AI58" i="1"/>
  <c r="AH58" i="1" s="1"/>
  <c r="AI59" i="1"/>
  <c r="AI60" i="1"/>
  <c r="AH60" i="1" s="1"/>
  <c r="AI61" i="1"/>
  <c r="AI62" i="1"/>
  <c r="AI63" i="1"/>
  <c r="AH63" i="1" s="1"/>
  <c r="AI64" i="1"/>
  <c r="AH64" i="1" s="1"/>
  <c r="AK64" i="1" s="1"/>
  <c r="AI65" i="1"/>
  <c r="AI66" i="1"/>
  <c r="AI67" i="1"/>
  <c r="AH67" i="1" s="1"/>
  <c r="AI68" i="1"/>
  <c r="AH68" i="1" s="1"/>
  <c r="AK68" i="1" s="1"/>
  <c r="AI69" i="1"/>
  <c r="AI70" i="1"/>
  <c r="AI71" i="1"/>
  <c r="AI72" i="1"/>
  <c r="AH72" i="1" s="1"/>
  <c r="AI73" i="1"/>
  <c r="AI74" i="1"/>
  <c r="AH74" i="1" s="1"/>
  <c r="AI75" i="1"/>
  <c r="AH75" i="1" s="1"/>
  <c r="AI76" i="1"/>
  <c r="AH76" i="1" s="1"/>
  <c r="AK76" i="1" s="1"/>
  <c r="AI77" i="1"/>
  <c r="AI78" i="1"/>
  <c r="AI79" i="1"/>
  <c r="AH79" i="1" s="1"/>
  <c r="AI80" i="1"/>
  <c r="AH80" i="1" s="1"/>
  <c r="AK80" i="1" s="1"/>
  <c r="AI81" i="1"/>
  <c r="AI82" i="1"/>
  <c r="AI83" i="1"/>
  <c r="AI84" i="1"/>
  <c r="AH84" i="1" s="1"/>
  <c r="AI85" i="1"/>
  <c r="AI11" i="1"/>
  <c r="AG12" i="1"/>
  <c r="AG13" i="1"/>
  <c r="AG14" i="1"/>
  <c r="AG15" i="1"/>
  <c r="AG16" i="1"/>
  <c r="AJ16" i="1" s="1"/>
  <c r="AG17" i="1"/>
  <c r="AG18" i="1"/>
  <c r="AG19" i="1"/>
  <c r="AG20" i="1"/>
  <c r="AJ20" i="1" s="1"/>
  <c r="AG21" i="1"/>
  <c r="AG22" i="1"/>
  <c r="AG23" i="1"/>
  <c r="AG24" i="1"/>
  <c r="AG25" i="1"/>
  <c r="AG26" i="1"/>
  <c r="AG27" i="1"/>
  <c r="AG28" i="1"/>
  <c r="AJ28" i="1" s="1"/>
  <c r="AG29" i="1"/>
  <c r="AG30" i="1"/>
  <c r="AG31" i="1"/>
  <c r="AG32" i="1"/>
  <c r="AJ32" i="1" s="1"/>
  <c r="AG33" i="1"/>
  <c r="AG34" i="1"/>
  <c r="AG35" i="1"/>
  <c r="AG36" i="1"/>
  <c r="AJ36" i="1" s="1"/>
  <c r="AG37" i="1"/>
  <c r="AG38" i="1"/>
  <c r="AG39" i="1"/>
  <c r="AG40" i="1"/>
  <c r="AG41" i="1"/>
  <c r="AG42" i="1"/>
  <c r="AG43" i="1"/>
  <c r="AG44" i="1"/>
  <c r="AJ44" i="1" s="1"/>
  <c r="AG45" i="1"/>
  <c r="AG46" i="1"/>
  <c r="AG47" i="1"/>
  <c r="AG48" i="1"/>
  <c r="AJ48" i="1" s="1"/>
  <c r="AG49" i="1"/>
  <c r="AG50" i="1"/>
  <c r="AG51" i="1"/>
  <c r="AG52" i="1"/>
  <c r="AG53" i="1"/>
  <c r="AG54" i="1"/>
  <c r="AG55" i="1"/>
  <c r="AG56" i="1"/>
  <c r="AJ56" i="1" s="1"/>
  <c r="AG57" i="1"/>
  <c r="AG58" i="1"/>
  <c r="AG59" i="1"/>
  <c r="AG60" i="1"/>
  <c r="AJ60" i="1" s="1"/>
  <c r="AG61" i="1"/>
  <c r="AG62" i="1"/>
  <c r="AG63" i="1"/>
  <c r="AG64" i="1"/>
  <c r="AJ64" i="1" s="1"/>
  <c r="AG65" i="1"/>
  <c r="AG66" i="1"/>
  <c r="AG67" i="1"/>
  <c r="AG68" i="1"/>
  <c r="AG69" i="1"/>
  <c r="AG70" i="1"/>
  <c r="AG71" i="1"/>
  <c r="AG72" i="1"/>
  <c r="AJ72" i="1" s="1"/>
  <c r="AG73" i="1"/>
  <c r="AG74" i="1"/>
  <c r="AG75" i="1"/>
  <c r="AG76" i="1"/>
  <c r="AG77" i="1"/>
  <c r="AG78" i="1"/>
  <c r="AG79" i="1"/>
  <c r="AG80" i="1"/>
  <c r="AJ80" i="1" s="1"/>
  <c r="AG81" i="1"/>
  <c r="AG82" i="1"/>
  <c r="AG83" i="1"/>
  <c r="AG84" i="1"/>
  <c r="AJ84" i="1" s="1"/>
  <c r="AG85" i="1"/>
  <c r="AG11" i="1"/>
  <c r="AB34" i="1"/>
  <c r="BA34" i="1" s="1"/>
  <c r="AB54" i="1"/>
  <c r="BA54" i="1" s="1"/>
  <c r="AB70" i="1"/>
  <c r="BA70" i="1" s="1"/>
  <c r="AA50" i="1"/>
  <c r="AA70" i="1"/>
  <c r="Y35" i="1"/>
  <c r="Y71" i="1"/>
  <c r="X12" i="1"/>
  <c r="X16" i="1"/>
  <c r="X18" i="1"/>
  <c r="X22" i="1"/>
  <c r="X26" i="1"/>
  <c r="X28" i="1"/>
  <c r="X32" i="1"/>
  <c r="X34" i="1"/>
  <c r="X38" i="1"/>
  <c r="X42" i="1"/>
  <c r="X44" i="1"/>
  <c r="X48" i="1"/>
  <c r="X50" i="1"/>
  <c r="X54" i="1"/>
  <c r="X58" i="1"/>
  <c r="X60" i="1"/>
  <c r="X66" i="1"/>
  <c r="X70" i="1"/>
  <c r="X74" i="1"/>
  <c r="X80" i="1"/>
  <c r="X82" i="1"/>
  <c r="V14" i="1"/>
  <c r="AB14" i="1" s="1"/>
  <c r="BA14" i="1" s="1"/>
  <c r="V18" i="1"/>
  <c r="AA18" i="1" s="1"/>
  <c r="V20" i="1"/>
  <c r="V22" i="1"/>
  <c r="AB22" i="1" s="1"/>
  <c r="BA22" i="1" s="1"/>
  <c r="V26" i="1"/>
  <c r="AA26" i="1" s="1"/>
  <c r="V28" i="1"/>
  <c r="AA28" i="1" s="1"/>
  <c r="V32" i="1"/>
  <c r="V34" i="1"/>
  <c r="AA34" i="1" s="1"/>
  <c r="V35" i="1"/>
  <c r="AA35" i="1" s="1"/>
  <c r="V42" i="1"/>
  <c r="AA42" i="1" s="1"/>
  <c r="V46" i="1"/>
  <c r="AA46" i="1" s="1"/>
  <c r="V50" i="1"/>
  <c r="AB50" i="1" s="1"/>
  <c r="BA50" i="1" s="1"/>
  <c r="V54" i="1"/>
  <c r="AA54" i="1" s="1"/>
  <c r="V58" i="1"/>
  <c r="AA58" i="1" s="1"/>
  <c r="V70" i="1"/>
  <c r="V71" i="1"/>
  <c r="AA71" i="1" s="1"/>
  <c r="V82" i="1"/>
  <c r="AA82" i="1" s="1"/>
  <c r="U28" i="1"/>
  <c r="U49" i="1"/>
  <c r="U56" i="1"/>
  <c r="T16" i="1"/>
  <c r="T17" i="1"/>
  <c r="T24" i="1"/>
  <c r="T32" i="1"/>
  <c r="T45" i="1"/>
  <c r="T53" i="1"/>
  <c r="T60" i="1"/>
  <c r="R13" i="1"/>
  <c r="R17" i="1"/>
  <c r="U17" i="1" s="1"/>
  <c r="R21" i="1"/>
  <c r="R23" i="1"/>
  <c r="R25" i="1"/>
  <c r="R29" i="1"/>
  <c r="R31" i="1"/>
  <c r="R33" i="1"/>
  <c r="R37" i="1"/>
  <c r="U37" i="1" s="1"/>
  <c r="R39" i="1"/>
  <c r="R41" i="1"/>
  <c r="R43" i="1"/>
  <c r="R45" i="1"/>
  <c r="U45" i="1" s="1"/>
  <c r="R49" i="1"/>
  <c r="R53" i="1"/>
  <c r="R55" i="1"/>
  <c r="U55" i="1" s="1"/>
  <c r="R57" i="1"/>
  <c r="R61" i="1"/>
  <c r="U61" i="1" s="1"/>
  <c r="R63" i="1"/>
  <c r="R65" i="1"/>
  <c r="R69" i="1"/>
  <c r="U69" i="1" s="1"/>
  <c r="R71" i="1"/>
  <c r="R73" i="1"/>
  <c r="R75" i="1"/>
  <c r="R77" i="1"/>
  <c r="R81" i="1"/>
  <c r="U81" i="1" s="1"/>
  <c r="R85" i="1"/>
  <c r="S12" i="1"/>
  <c r="R12" i="1" s="1"/>
  <c r="U12" i="1" s="1"/>
  <c r="S13" i="1"/>
  <c r="S14" i="1"/>
  <c r="R14" i="1" s="1"/>
  <c r="S15" i="1"/>
  <c r="S16" i="1"/>
  <c r="S17" i="1"/>
  <c r="S18" i="1"/>
  <c r="R18" i="1" s="1"/>
  <c r="S19" i="1"/>
  <c r="R19" i="1" s="1"/>
  <c r="S20" i="1"/>
  <c r="R20" i="1" s="1"/>
  <c r="U20" i="1" s="1"/>
  <c r="S21" i="1"/>
  <c r="S22" i="1"/>
  <c r="AD22" i="1" s="1"/>
  <c r="BC22" i="1" s="1"/>
  <c r="S23" i="1"/>
  <c r="S24" i="1"/>
  <c r="R24" i="1" s="1"/>
  <c r="U24" i="1" s="1"/>
  <c r="S25" i="1"/>
  <c r="S26" i="1"/>
  <c r="R26" i="1" s="1"/>
  <c r="S27" i="1"/>
  <c r="S28" i="1"/>
  <c r="R28" i="1" s="1"/>
  <c r="S29" i="1"/>
  <c r="S30" i="1"/>
  <c r="S31" i="1"/>
  <c r="S32" i="1"/>
  <c r="S33" i="1"/>
  <c r="S34" i="1"/>
  <c r="AD34" i="1" s="1"/>
  <c r="BC34" i="1" s="1"/>
  <c r="S35" i="1"/>
  <c r="R35" i="1" s="1"/>
  <c r="S36" i="1"/>
  <c r="S37" i="1"/>
  <c r="S38" i="1"/>
  <c r="AD38" i="1" s="1"/>
  <c r="BC38" i="1" s="1"/>
  <c r="S39" i="1"/>
  <c r="S40" i="1"/>
  <c r="R40" i="1" s="1"/>
  <c r="U40" i="1" s="1"/>
  <c r="S41" i="1"/>
  <c r="S42" i="1"/>
  <c r="R42" i="1" s="1"/>
  <c r="S43" i="1"/>
  <c r="S44" i="1"/>
  <c r="S45" i="1"/>
  <c r="S46" i="1"/>
  <c r="R46" i="1" s="1"/>
  <c r="S47" i="1"/>
  <c r="R47" i="1" s="1"/>
  <c r="S48" i="1"/>
  <c r="S49" i="1"/>
  <c r="S50" i="1"/>
  <c r="AD50" i="1" s="1"/>
  <c r="BC50" i="1" s="1"/>
  <c r="S51" i="1"/>
  <c r="S52" i="1"/>
  <c r="R52" i="1" s="1"/>
  <c r="U52" i="1" s="1"/>
  <c r="S53" i="1"/>
  <c r="S54" i="1"/>
  <c r="AD54" i="1" s="1"/>
  <c r="BC54" i="1" s="1"/>
  <c r="S55" i="1"/>
  <c r="S56" i="1"/>
  <c r="R56" i="1" s="1"/>
  <c r="S57" i="1"/>
  <c r="S58" i="1"/>
  <c r="AD58" i="1" s="1"/>
  <c r="BC58" i="1" s="1"/>
  <c r="S59" i="1"/>
  <c r="S60" i="1"/>
  <c r="R60" i="1" s="1"/>
  <c r="U60" i="1" s="1"/>
  <c r="S61" i="1"/>
  <c r="S62" i="1"/>
  <c r="R62" i="1" s="1"/>
  <c r="S63" i="1"/>
  <c r="S64" i="1"/>
  <c r="S65" i="1"/>
  <c r="S66" i="1"/>
  <c r="AD66" i="1" s="1"/>
  <c r="BC66" i="1" s="1"/>
  <c r="S67" i="1"/>
  <c r="R67" i="1" s="1"/>
  <c r="S68" i="1"/>
  <c r="R68" i="1" s="1"/>
  <c r="S69" i="1"/>
  <c r="S70" i="1"/>
  <c r="AD70" i="1" s="1"/>
  <c r="BC70" i="1" s="1"/>
  <c r="S71" i="1"/>
  <c r="S72" i="1"/>
  <c r="S73" i="1"/>
  <c r="S74" i="1"/>
  <c r="R74" i="1" s="1"/>
  <c r="S75" i="1"/>
  <c r="S76" i="1"/>
  <c r="R76" i="1" s="1"/>
  <c r="U76" i="1" s="1"/>
  <c r="S77" i="1"/>
  <c r="S78" i="1"/>
  <c r="R78" i="1" s="1"/>
  <c r="S79" i="1"/>
  <c r="S80" i="1"/>
  <c r="S81" i="1"/>
  <c r="S82" i="1"/>
  <c r="R82" i="1" s="1"/>
  <c r="S83" i="1"/>
  <c r="R83" i="1" s="1"/>
  <c r="S84" i="1"/>
  <c r="R84" i="1" s="1"/>
  <c r="U84" i="1" s="1"/>
  <c r="S85" i="1"/>
  <c r="S11" i="1"/>
  <c r="R11" i="1" s="1"/>
  <c r="Q12" i="1"/>
  <c r="T12" i="1" s="1"/>
  <c r="Q13" i="1"/>
  <c r="AA13" i="1" s="1"/>
  <c r="Q14" i="1"/>
  <c r="Q15" i="1"/>
  <c r="Q16" i="1"/>
  <c r="Q17" i="1"/>
  <c r="Q18" i="1"/>
  <c r="Q19" i="1"/>
  <c r="Q20" i="1"/>
  <c r="T20" i="1" s="1"/>
  <c r="Q21" i="1"/>
  <c r="AB21" i="1" s="1"/>
  <c r="BA21" i="1" s="1"/>
  <c r="Q22" i="1"/>
  <c r="Q23" i="1"/>
  <c r="Q24" i="1"/>
  <c r="Q25" i="1"/>
  <c r="Q26" i="1"/>
  <c r="AB26" i="1" s="1"/>
  <c r="BA26" i="1" s="1"/>
  <c r="Q27" i="1"/>
  <c r="Q28" i="1"/>
  <c r="T28" i="1" s="1"/>
  <c r="Q29" i="1"/>
  <c r="AB29" i="1" s="1"/>
  <c r="BA29" i="1" s="1"/>
  <c r="Q30" i="1"/>
  <c r="Q31" i="1"/>
  <c r="Q32" i="1"/>
  <c r="AB32" i="1" s="1"/>
  <c r="BA32" i="1" s="1"/>
  <c r="Q33" i="1"/>
  <c r="AA33" i="1" s="1"/>
  <c r="Q34" i="1"/>
  <c r="Q35" i="1"/>
  <c r="Q36" i="1"/>
  <c r="Q37" i="1"/>
  <c r="AB37" i="1" s="1"/>
  <c r="BA37" i="1" s="1"/>
  <c r="Q38" i="1"/>
  <c r="Q39" i="1"/>
  <c r="Q40" i="1"/>
  <c r="Q41" i="1"/>
  <c r="Q42" i="1"/>
  <c r="AB42" i="1" s="1"/>
  <c r="BA42" i="1" s="1"/>
  <c r="Q43" i="1"/>
  <c r="Q44" i="1"/>
  <c r="Q45" i="1"/>
  <c r="Q46" i="1"/>
  <c r="Q47" i="1"/>
  <c r="Q48" i="1"/>
  <c r="Q49" i="1"/>
  <c r="AB49" i="1" s="1"/>
  <c r="BA49" i="1" s="1"/>
  <c r="Q50" i="1"/>
  <c r="Q51" i="1"/>
  <c r="Q52" i="1"/>
  <c r="T52" i="1" s="1"/>
  <c r="Q53" i="1"/>
  <c r="Q54" i="1"/>
  <c r="Q55" i="1"/>
  <c r="Q56" i="1"/>
  <c r="T56" i="1" s="1"/>
  <c r="Q57" i="1"/>
  <c r="Q58" i="1"/>
  <c r="AB58" i="1" s="1"/>
  <c r="BA58" i="1" s="1"/>
  <c r="Q59" i="1"/>
  <c r="Q60" i="1"/>
  <c r="Q61" i="1"/>
  <c r="Q62" i="1"/>
  <c r="Q63" i="1"/>
  <c r="Q64" i="1"/>
  <c r="Q65" i="1"/>
  <c r="T65" i="1" s="1"/>
  <c r="Q66" i="1"/>
  <c r="Q67" i="1"/>
  <c r="Q68" i="1"/>
  <c r="T68" i="1" s="1"/>
  <c r="Q69" i="1"/>
  <c r="Q70" i="1"/>
  <c r="Q71" i="1"/>
  <c r="Q72" i="1"/>
  <c r="Q73" i="1"/>
  <c r="T73" i="1" s="1"/>
  <c r="Q74" i="1"/>
  <c r="Q75" i="1"/>
  <c r="Q76" i="1"/>
  <c r="Q77" i="1"/>
  <c r="Q78" i="1"/>
  <c r="Q79" i="1"/>
  <c r="Q80" i="1"/>
  <c r="Q81" i="1"/>
  <c r="Q82" i="1"/>
  <c r="Q83" i="1"/>
  <c r="Q84" i="1"/>
  <c r="T84" i="1" s="1"/>
  <c r="Q85" i="1"/>
  <c r="Q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11" i="1"/>
  <c r="K13" i="1"/>
  <c r="K14" i="1"/>
  <c r="K17" i="1"/>
  <c r="K21" i="1"/>
  <c r="K25" i="1"/>
  <c r="K29" i="1"/>
  <c r="K30" i="1"/>
  <c r="K33" i="1"/>
  <c r="K37" i="1"/>
  <c r="K41" i="1"/>
  <c r="K45" i="1"/>
  <c r="K46" i="1"/>
  <c r="K49" i="1"/>
  <c r="K53" i="1"/>
  <c r="K57" i="1"/>
  <c r="K61" i="1"/>
  <c r="K62" i="1"/>
  <c r="K65" i="1"/>
  <c r="K69" i="1"/>
  <c r="K73" i="1"/>
  <c r="K77" i="1"/>
  <c r="K78" i="1"/>
  <c r="K81" i="1"/>
  <c r="K85" i="1"/>
  <c r="J16" i="1"/>
  <c r="J20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J24" i="1" s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J48" i="1" s="1"/>
  <c r="I49" i="1"/>
  <c r="I50" i="1"/>
  <c r="I51" i="1"/>
  <c r="I52" i="1"/>
  <c r="J52" i="1" s="1"/>
  <c r="I53" i="1"/>
  <c r="I54" i="1"/>
  <c r="I55" i="1"/>
  <c r="I56" i="1"/>
  <c r="J56" i="1" s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J80" i="1" s="1"/>
  <c r="I81" i="1"/>
  <c r="I82" i="1"/>
  <c r="I83" i="1"/>
  <c r="I84" i="1"/>
  <c r="J84" i="1" s="1"/>
  <c r="I85" i="1"/>
  <c r="I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11" i="1"/>
  <c r="G12" i="1"/>
  <c r="G13" i="1"/>
  <c r="G14" i="1"/>
  <c r="J14" i="1" s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J38" i="1" s="1"/>
  <c r="G39" i="1"/>
  <c r="G40" i="1"/>
  <c r="G41" i="1"/>
  <c r="G42" i="1"/>
  <c r="J42" i="1" s="1"/>
  <c r="G43" i="1"/>
  <c r="G44" i="1"/>
  <c r="G45" i="1"/>
  <c r="G46" i="1"/>
  <c r="J46" i="1" s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J70" i="1" s="1"/>
  <c r="G71" i="1"/>
  <c r="G72" i="1"/>
  <c r="G73" i="1"/>
  <c r="G74" i="1"/>
  <c r="J74" i="1" s="1"/>
  <c r="G75" i="1"/>
  <c r="G76" i="1"/>
  <c r="G77" i="1"/>
  <c r="G78" i="1"/>
  <c r="J78" i="1" s="1"/>
  <c r="G79" i="1"/>
  <c r="G80" i="1"/>
  <c r="G81" i="1"/>
  <c r="G82" i="1"/>
  <c r="G83" i="1"/>
  <c r="G84" i="1"/>
  <c r="G85" i="1"/>
  <c r="G11" i="1"/>
  <c r="G88" i="1" s="1"/>
  <c r="F12" i="1"/>
  <c r="J12" i="1" s="1"/>
  <c r="F13" i="1"/>
  <c r="F14" i="1"/>
  <c r="F15" i="1"/>
  <c r="J15" i="1" s="1"/>
  <c r="F16" i="1"/>
  <c r="F17" i="1"/>
  <c r="F18" i="1"/>
  <c r="F19" i="1"/>
  <c r="J19" i="1" s="1"/>
  <c r="F20" i="1"/>
  <c r="F21" i="1"/>
  <c r="F22" i="1"/>
  <c r="J22" i="1" s="1"/>
  <c r="F23" i="1"/>
  <c r="J23" i="1" s="1"/>
  <c r="F24" i="1"/>
  <c r="F25" i="1"/>
  <c r="F26" i="1"/>
  <c r="J26" i="1" s="1"/>
  <c r="F27" i="1"/>
  <c r="J27" i="1" s="1"/>
  <c r="F28" i="1"/>
  <c r="F29" i="1"/>
  <c r="F30" i="1"/>
  <c r="J30" i="1" s="1"/>
  <c r="F31" i="1"/>
  <c r="J31" i="1" s="1"/>
  <c r="F32" i="1"/>
  <c r="J32" i="1" s="1"/>
  <c r="F33" i="1"/>
  <c r="F34" i="1"/>
  <c r="F35" i="1"/>
  <c r="J35" i="1" s="1"/>
  <c r="F36" i="1"/>
  <c r="J36" i="1" s="1"/>
  <c r="F37" i="1"/>
  <c r="F38" i="1"/>
  <c r="F39" i="1"/>
  <c r="J39" i="1" s="1"/>
  <c r="F40" i="1"/>
  <c r="J40" i="1" s="1"/>
  <c r="F41" i="1"/>
  <c r="F42" i="1"/>
  <c r="F43" i="1"/>
  <c r="J43" i="1" s="1"/>
  <c r="F44" i="1"/>
  <c r="F45" i="1"/>
  <c r="F46" i="1"/>
  <c r="F47" i="1"/>
  <c r="J47" i="1" s="1"/>
  <c r="F48" i="1"/>
  <c r="F49" i="1"/>
  <c r="F50" i="1"/>
  <c r="F51" i="1"/>
  <c r="J51" i="1" s="1"/>
  <c r="F52" i="1"/>
  <c r="F53" i="1"/>
  <c r="F54" i="1"/>
  <c r="J54" i="1" s="1"/>
  <c r="F55" i="1"/>
  <c r="J55" i="1" s="1"/>
  <c r="F56" i="1"/>
  <c r="F57" i="1"/>
  <c r="F58" i="1"/>
  <c r="J58" i="1" s="1"/>
  <c r="F59" i="1"/>
  <c r="J59" i="1" s="1"/>
  <c r="F60" i="1"/>
  <c r="F61" i="1"/>
  <c r="F62" i="1"/>
  <c r="J62" i="1" s="1"/>
  <c r="F63" i="1"/>
  <c r="J63" i="1" s="1"/>
  <c r="F64" i="1"/>
  <c r="J64" i="1" s="1"/>
  <c r="F65" i="1"/>
  <c r="F66" i="1"/>
  <c r="F67" i="1"/>
  <c r="J67" i="1" s="1"/>
  <c r="F68" i="1"/>
  <c r="J68" i="1" s="1"/>
  <c r="F69" i="1"/>
  <c r="F70" i="1"/>
  <c r="F71" i="1"/>
  <c r="J71" i="1" s="1"/>
  <c r="F72" i="1"/>
  <c r="J72" i="1" s="1"/>
  <c r="F73" i="1"/>
  <c r="F74" i="1"/>
  <c r="F75" i="1"/>
  <c r="J75" i="1" s="1"/>
  <c r="F76" i="1"/>
  <c r="F77" i="1"/>
  <c r="F78" i="1"/>
  <c r="F79" i="1"/>
  <c r="J79" i="1" s="1"/>
  <c r="F80" i="1"/>
  <c r="F81" i="1"/>
  <c r="F82" i="1"/>
  <c r="F83" i="1"/>
  <c r="J83" i="1" s="1"/>
  <c r="F84" i="1"/>
  <c r="F85" i="1"/>
  <c r="F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11" i="1"/>
  <c r="B12" i="1"/>
  <c r="B13" i="1"/>
  <c r="AP13" i="1" s="1"/>
  <c r="B14" i="1"/>
  <c r="B15" i="1"/>
  <c r="B16" i="1"/>
  <c r="AO16" i="1" s="1"/>
  <c r="B17" i="1"/>
  <c r="B18" i="1"/>
  <c r="AP18" i="1" s="1"/>
  <c r="B19" i="1"/>
  <c r="B20" i="1"/>
  <c r="B21" i="1"/>
  <c r="AP21" i="1" s="1"/>
  <c r="B22" i="1"/>
  <c r="B23" i="1"/>
  <c r="B24" i="1"/>
  <c r="B25" i="1"/>
  <c r="AP25" i="1" s="1"/>
  <c r="B26" i="1"/>
  <c r="AP26" i="1" s="1"/>
  <c r="B27" i="1"/>
  <c r="B28" i="1"/>
  <c r="B29" i="1"/>
  <c r="AP29" i="1" s="1"/>
  <c r="B30" i="1"/>
  <c r="AP30" i="1" s="1"/>
  <c r="B31" i="1"/>
  <c r="B32" i="1"/>
  <c r="AO32" i="1" s="1"/>
  <c r="B33" i="1"/>
  <c r="B34" i="1"/>
  <c r="AP34" i="1" s="1"/>
  <c r="B35" i="1"/>
  <c r="B36" i="1"/>
  <c r="B37" i="1"/>
  <c r="B38" i="1"/>
  <c r="AP38" i="1" s="1"/>
  <c r="B39" i="1"/>
  <c r="B40" i="1"/>
  <c r="B41" i="1"/>
  <c r="B42" i="1"/>
  <c r="AP42" i="1" s="1"/>
  <c r="B43" i="1"/>
  <c r="B44" i="1"/>
  <c r="B45" i="1"/>
  <c r="B46" i="1"/>
  <c r="B47" i="1"/>
  <c r="B48" i="1"/>
  <c r="B49" i="1"/>
  <c r="B50" i="1"/>
  <c r="AP50" i="1" s="1"/>
  <c r="B51" i="1"/>
  <c r="B52" i="1"/>
  <c r="B53" i="1"/>
  <c r="B54" i="1"/>
  <c r="AP54" i="1" s="1"/>
  <c r="B55" i="1"/>
  <c r="B56" i="1"/>
  <c r="B57" i="1"/>
  <c r="B58" i="1"/>
  <c r="AP58" i="1" s="1"/>
  <c r="B59" i="1"/>
  <c r="B60" i="1"/>
  <c r="AP60" i="1" s="1"/>
  <c r="B61" i="1"/>
  <c r="B62" i="1"/>
  <c r="B63" i="1"/>
  <c r="B64" i="1"/>
  <c r="AO64" i="1" s="1"/>
  <c r="B65" i="1"/>
  <c r="B66" i="1"/>
  <c r="AP66" i="1" s="1"/>
  <c r="B67" i="1"/>
  <c r="B68" i="1"/>
  <c r="B69" i="1"/>
  <c r="B70" i="1"/>
  <c r="AP70" i="1" s="1"/>
  <c r="B71" i="1"/>
  <c r="B72" i="1"/>
  <c r="B73" i="1"/>
  <c r="B74" i="1"/>
  <c r="AP74" i="1" s="1"/>
  <c r="B75" i="1"/>
  <c r="B76" i="1"/>
  <c r="B77" i="1"/>
  <c r="B78" i="1"/>
  <c r="B79" i="1"/>
  <c r="B80" i="1"/>
  <c r="B81" i="1"/>
  <c r="B82" i="1"/>
  <c r="AP82" i="1" s="1"/>
  <c r="B83" i="1"/>
  <c r="B84" i="1"/>
  <c r="B85" i="1"/>
  <c r="B11" i="1"/>
  <c r="AP11" i="1" s="1"/>
  <c r="C12" i="1"/>
  <c r="C13" i="1"/>
  <c r="C14" i="1"/>
  <c r="C15" i="1"/>
  <c r="C16" i="1"/>
  <c r="C10" i="2" s="1"/>
  <c r="C17" i="1"/>
  <c r="AJ17" i="1" s="1"/>
  <c r="C18" i="1"/>
  <c r="C12" i="2" s="1"/>
  <c r="C19" i="1"/>
  <c r="C20" i="1"/>
  <c r="C14" i="2" s="1"/>
  <c r="C21" i="1"/>
  <c r="C22" i="1"/>
  <c r="C23" i="1"/>
  <c r="C17" i="2" s="1"/>
  <c r="C24" i="1"/>
  <c r="C18" i="2" s="1"/>
  <c r="C25" i="1"/>
  <c r="C26" i="1"/>
  <c r="T26" i="1" s="1"/>
  <c r="C27" i="1"/>
  <c r="C21" i="2" s="1"/>
  <c r="C28" i="1"/>
  <c r="C22" i="2" s="1"/>
  <c r="C29" i="1"/>
  <c r="C30" i="1"/>
  <c r="C31" i="1"/>
  <c r="C25" i="2" s="1"/>
  <c r="C32" i="1"/>
  <c r="C26" i="2" s="1"/>
  <c r="C33" i="1"/>
  <c r="C34" i="1"/>
  <c r="C28" i="2" s="1"/>
  <c r="C35" i="1"/>
  <c r="C29" i="2" s="1"/>
  <c r="C36" i="1"/>
  <c r="C30" i="2" s="1"/>
  <c r="C37" i="1"/>
  <c r="C38" i="1"/>
  <c r="C32" i="2" s="1"/>
  <c r="C39" i="1"/>
  <c r="C33" i="2" s="1"/>
  <c r="C40" i="1"/>
  <c r="C34" i="2" s="1"/>
  <c r="C41" i="1"/>
  <c r="AK41" i="1" s="1"/>
  <c r="AO41" i="1" s="1"/>
  <c r="C42" i="1"/>
  <c r="C43" i="1"/>
  <c r="C37" i="2" s="1"/>
  <c r="C44" i="1"/>
  <c r="C38" i="2" s="1"/>
  <c r="C45" i="1"/>
  <c r="AJ45" i="1" s="1"/>
  <c r="C46" i="1"/>
  <c r="AT46" i="1" s="1"/>
  <c r="C47" i="1"/>
  <c r="C41" i="2" s="1"/>
  <c r="C48" i="1"/>
  <c r="C42" i="2" s="1"/>
  <c r="C49" i="1"/>
  <c r="C50" i="1"/>
  <c r="C51" i="1"/>
  <c r="C45" i="2" s="1"/>
  <c r="C52" i="1"/>
  <c r="C46" i="2" s="1"/>
  <c r="C53" i="1"/>
  <c r="C54" i="1"/>
  <c r="T54" i="1" s="1"/>
  <c r="C55" i="1"/>
  <c r="C49" i="2" s="1"/>
  <c r="C56" i="1"/>
  <c r="C50" i="2" s="1"/>
  <c r="C57" i="1"/>
  <c r="C58" i="1"/>
  <c r="C59" i="1"/>
  <c r="C53" i="2" s="1"/>
  <c r="C60" i="1"/>
  <c r="C54" i="2" s="1"/>
  <c r="C61" i="1"/>
  <c r="AU61" i="1" s="1"/>
  <c r="C62" i="1"/>
  <c r="C63" i="1"/>
  <c r="C64" i="1"/>
  <c r="C58" i="2" s="1"/>
  <c r="C65" i="1"/>
  <c r="C66" i="1"/>
  <c r="C60" i="2" s="1"/>
  <c r="C67" i="1"/>
  <c r="C61" i="2" s="1"/>
  <c r="C68" i="1"/>
  <c r="C62" i="2" s="1"/>
  <c r="C69" i="1"/>
  <c r="C70" i="1"/>
  <c r="C71" i="1"/>
  <c r="C65" i="2" s="1"/>
  <c r="C72" i="1"/>
  <c r="C66" i="2" s="1"/>
  <c r="C73" i="1"/>
  <c r="AJ73" i="1" s="1"/>
  <c r="C74" i="1"/>
  <c r="C75" i="1"/>
  <c r="C69" i="2" s="1"/>
  <c r="C76" i="1"/>
  <c r="C70" i="2" s="1"/>
  <c r="C77" i="1"/>
  <c r="C78" i="1"/>
  <c r="AT78" i="1" s="1"/>
  <c r="C79" i="1"/>
  <c r="C80" i="1"/>
  <c r="C74" i="2" s="1"/>
  <c r="C81" i="1"/>
  <c r="C82" i="1"/>
  <c r="C83" i="1"/>
  <c r="C77" i="2" s="1"/>
  <c r="C84" i="1"/>
  <c r="C78" i="2" s="1"/>
  <c r="C85" i="1"/>
  <c r="AY85" i="1" s="1"/>
  <c r="C11" i="1"/>
  <c r="BY57" i="4"/>
  <c r="BX57" i="4"/>
  <c r="BW57" i="4"/>
  <c r="K84" i="1" s="1"/>
  <c r="BV57" i="4"/>
  <c r="K83" i="1" s="1"/>
  <c r="BU57" i="4"/>
  <c r="K82" i="1" s="1"/>
  <c r="BT57" i="4"/>
  <c r="BS57" i="4"/>
  <c r="K80" i="1" s="1"/>
  <c r="BR57" i="4"/>
  <c r="K79" i="1" s="1"/>
  <c r="BQ57" i="4"/>
  <c r="BP57" i="4"/>
  <c r="BO57" i="4"/>
  <c r="K76" i="1" s="1"/>
  <c r="BN57" i="4"/>
  <c r="K75" i="1" s="1"/>
  <c r="BM57" i="4"/>
  <c r="K74" i="1" s="1"/>
  <c r="BL57" i="4"/>
  <c r="BK57" i="4"/>
  <c r="K72" i="1" s="1"/>
  <c r="BJ57" i="4"/>
  <c r="K71" i="1" s="1"/>
  <c r="BI57" i="4"/>
  <c r="K70" i="1" s="1"/>
  <c r="BH57" i="4"/>
  <c r="BG57" i="4"/>
  <c r="K68" i="1" s="1"/>
  <c r="BF57" i="4"/>
  <c r="K67" i="1" s="1"/>
  <c r="BE57" i="4"/>
  <c r="K66" i="1" s="1"/>
  <c r="BD57" i="4"/>
  <c r="BC57" i="4"/>
  <c r="K64" i="1" s="1"/>
  <c r="BB57" i="4"/>
  <c r="K63" i="1" s="1"/>
  <c r="BA57" i="4"/>
  <c r="AZ57" i="4"/>
  <c r="AY57" i="4"/>
  <c r="K60" i="1" s="1"/>
  <c r="AX57" i="4"/>
  <c r="K59" i="1" s="1"/>
  <c r="AW57" i="4"/>
  <c r="K58" i="1" s="1"/>
  <c r="AV57" i="4"/>
  <c r="AU57" i="4"/>
  <c r="K56" i="1" s="1"/>
  <c r="AT57" i="4"/>
  <c r="K55" i="1" s="1"/>
  <c r="AS57" i="4"/>
  <c r="K54" i="1" s="1"/>
  <c r="AR57" i="4"/>
  <c r="AQ57" i="4"/>
  <c r="K52" i="1" s="1"/>
  <c r="AP57" i="4"/>
  <c r="K51" i="1" s="1"/>
  <c r="AO57" i="4"/>
  <c r="K50" i="1" s="1"/>
  <c r="AN57" i="4"/>
  <c r="AM57" i="4"/>
  <c r="K48" i="1" s="1"/>
  <c r="AL57" i="4"/>
  <c r="K47" i="1" s="1"/>
  <c r="AK57" i="4"/>
  <c r="AJ57" i="4"/>
  <c r="AI57" i="4"/>
  <c r="K44" i="1" s="1"/>
  <c r="AH57" i="4"/>
  <c r="K43" i="1" s="1"/>
  <c r="AG57" i="4"/>
  <c r="K42" i="1" s="1"/>
  <c r="AF57" i="4"/>
  <c r="AE57" i="4"/>
  <c r="K40" i="1" s="1"/>
  <c r="AD57" i="4"/>
  <c r="K39" i="1" s="1"/>
  <c r="AC57" i="4"/>
  <c r="K38" i="1" s="1"/>
  <c r="AB57" i="4"/>
  <c r="AA57" i="4"/>
  <c r="K36" i="1" s="1"/>
  <c r="Z57" i="4"/>
  <c r="K35" i="1" s="1"/>
  <c r="Y57" i="4"/>
  <c r="K34" i="1" s="1"/>
  <c r="X57" i="4"/>
  <c r="W57" i="4"/>
  <c r="K32" i="1" s="1"/>
  <c r="V57" i="4"/>
  <c r="K31" i="1" s="1"/>
  <c r="U57" i="4"/>
  <c r="T57" i="4"/>
  <c r="S57" i="4"/>
  <c r="K28" i="1" s="1"/>
  <c r="R57" i="4"/>
  <c r="K27" i="1" s="1"/>
  <c r="Q57" i="4"/>
  <c r="K26" i="1" s="1"/>
  <c r="P57" i="4"/>
  <c r="O57" i="4"/>
  <c r="K24" i="1" s="1"/>
  <c r="N57" i="4"/>
  <c r="K23" i="1" s="1"/>
  <c r="M57" i="4"/>
  <c r="K22" i="1" s="1"/>
  <c r="L57" i="4"/>
  <c r="K57" i="4"/>
  <c r="K20" i="1" s="1"/>
  <c r="J57" i="4"/>
  <c r="K19" i="1" s="1"/>
  <c r="I57" i="4"/>
  <c r="K18" i="1" s="1"/>
  <c r="H57" i="4"/>
  <c r="G57" i="4"/>
  <c r="K16" i="1" s="1"/>
  <c r="F57" i="4"/>
  <c r="K15" i="1" s="1"/>
  <c r="E57" i="4"/>
  <c r="D57" i="4"/>
  <c r="C57" i="4"/>
  <c r="K12" i="1" s="1"/>
  <c r="AV28" i="2" l="1"/>
  <c r="AB28" i="2"/>
  <c r="BA28" i="2"/>
  <c r="AL28" i="2"/>
  <c r="R28" i="2"/>
  <c r="BB28" i="2"/>
  <c r="AQ28" i="2"/>
  <c r="AR28" i="2"/>
  <c r="H28" i="2"/>
  <c r="AC28" i="2"/>
  <c r="S28" i="2"/>
  <c r="U47" i="1"/>
  <c r="U42" i="1"/>
  <c r="U26" i="1"/>
  <c r="U11" i="1"/>
  <c r="U82" i="1"/>
  <c r="U74" i="1"/>
  <c r="U18" i="1"/>
  <c r="C76" i="2"/>
  <c r="AT82" i="1"/>
  <c r="AT74" i="1"/>
  <c r="C68" i="2"/>
  <c r="AJ74" i="1"/>
  <c r="AV60" i="2"/>
  <c r="AB60" i="2"/>
  <c r="AL60" i="2"/>
  <c r="R60" i="2"/>
  <c r="AR60" i="2"/>
  <c r="AQ60" i="2"/>
  <c r="H60" i="2"/>
  <c r="BA60" i="2"/>
  <c r="AW60" i="2"/>
  <c r="M60" i="2"/>
  <c r="S60" i="2"/>
  <c r="C52" i="2"/>
  <c r="AT58" i="1"/>
  <c r="AJ58" i="1"/>
  <c r="C44" i="2"/>
  <c r="AJ50" i="1"/>
  <c r="AV32" i="2"/>
  <c r="AB32" i="2"/>
  <c r="R32" i="2"/>
  <c r="AL32" i="2"/>
  <c r="BA32" i="2"/>
  <c r="AR32" i="2"/>
  <c r="AQ32" i="2"/>
  <c r="H32" i="2"/>
  <c r="BF32" i="2"/>
  <c r="Y37" i="1" s="1"/>
  <c r="BB32" i="2"/>
  <c r="AG32" i="2"/>
  <c r="M32" i="2"/>
  <c r="AW32" i="2"/>
  <c r="C24" i="2"/>
  <c r="T30" i="1"/>
  <c r="C16" i="2"/>
  <c r="AJ22" i="1"/>
  <c r="AB12" i="2"/>
  <c r="BA12" i="2"/>
  <c r="AL12" i="2"/>
  <c r="R12" i="2"/>
  <c r="AQ12" i="2"/>
  <c r="AR12" i="2"/>
  <c r="AV12" i="2"/>
  <c r="BB12" i="2"/>
  <c r="AW12" i="2"/>
  <c r="S12" i="2"/>
  <c r="W12" i="2"/>
  <c r="I12" i="2"/>
  <c r="H12" i="2"/>
  <c r="C8" i="2"/>
  <c r="AJ14" i="1"/>
  <c r="T14" i="1"/>
  <c r="AT14" i="1"/>
  <c r="T83" i="1"/>
  <c r="T75" i="1"/>
  <c r="T67" i="1"/>
  <c r="T59" i="1"/>
  <c r="T51" i="1"/>
  <c r="T39" i="1"/>
  <c r="AB35" i="1"/>
  <c r="BA35" i="1" s="1"/>
  <c r="T35" i="1"/>
  <c r="AE35" i="1" s="1"/>
  <c r="T23" i="1"/>
  <c r="T19" i="1"/>
  <c r="J85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25" i="1"/>
  <c r="J21" i="1"/>
  <c r="J17" i="1"/>
  <c r="J13" i="1"/>
  <c r="L88" i="1"/>
  <c r="AQ77" i="2"/>
  <c r="BB77" i="2"/>
  <c r="AV77" i="2"/>
  <c r="AB77" i="2"/>
  <c r="H77" i="2"/>
  <c r="BA77" i="2"/>
  <c r="X77" i="2"/>
  <c r="R77" i="2"/>
  <c r="AL77" i="2"/>
  <c r="N77" i="2"/>
  <c r="M77" i="2"/>
  <c r="S77" i="2"/>
  <c r="C73" i="2"/>
  <c r="AU79" i="1"/>
  <c r="BA69" i="2"/>
  <c r="AQ69" i="2"/>
  <c r="AV69" i="2"/>
  <c r="AB69" i="2"/>
  <c r="R69" i="2"/>
  <c r="BB69" i="2"/>
  <c r="AL69" i="2"/>
  <c r="H69" i="2"/>
  <c r="X69" i="2"/>
  <c r="AH69" i="2"/>
  <c r="BA65" i="2"/>
  <c r="AL65" i="2"/>
  <c r="AV65" i="2"/>
  <c r="AQ65" i="2"/>
  <c r="AB65" i="2"/>
  <c r="H65" i="2"/>
  <c r="AC65" i="2"/>
  <c r="R65" i="2"/>
  <c r="BA61" i="2"/>
  <c r="AQ61" i="2"/>
  <c r="AL61" i="2"/>
  <c r="H61" i="2"/>
  <c r="R61" i="2"/>
  <c r="AC61" i="2"/>
  <c r="X61" i="2"/>
  <c r="AB61" i="2"/>
  <c r="C57" i="2"/>
  <c r="AU63" i="1"/>
  <c r="BA53" i="2"/>
  <c r="AL53" i="2"/>
  <c r="AC53" i="2"/>
  <c r="R53" i="2"/>
  <c r="AV53" i="2"/>
  <c r="AR53" i="2"/>
  <c r="AQ53" i="2"/>
  <c r="AB53" i="2"/>
  <c r="H53" i="2"/>
  <c r="N53" i="2"/>
  <c r="M53" i="2"/>
  <c r="AL49" i="2"/>
  <c r="AV49" i="2"/>
  <c r="AB49" i="2"/>
  <c r="BA49" i="2"/>
  <c r="AC49" i="2"/>
  <c r="AQ49" i="2"/>
  <c r="S49" i="2"/>
  <c r="M49" i="2"/>
  <c r="R49" i="2"/>
  <c r="BB49" i="2"/>
  <c r="BA45" i="2"/>
  <c r="AQ45" i="2"/>
  <c r="AC45" i="2"/>
  <c r="H45" i="2"/>
  <c r="X45" i="2"/>
  <c r="AV45" i="2"/>
  <c r="AL45" i="2"/>
  <c r="R45" i="2"/>
  <c r="AV41" i="2"/>
  <c r="AB41" i="2"/>
  <c r="AQ41" i="2"/>
  <c r="AL41" i="2"/>
  <c r="AH41" i="2"/>
  <c r="H41" i="2"/>
  <c r="R41" i="2"/>
  <c r="BA37" i="2"/>
  <c r="R37" i="2"/>
  <c r="AC37" i="2"/>
  <c r="AV37" i="2"/>
  <c r="AQ37" i="2"/>
  <c r="H37" i="2"/>
  <c r="AL37" i="2"/>
  <c r="AB37" i="2"/>
  <c r="BA33" i="2"/>
  <c r="AL33" i="2"/>
  <c r="AQ33" i="2"/>
  <c r="R33" i="2"/>
  <c r="BB33" i="2"/>
  <c r="AV33" i="2"/>
  <c r="AB33" i="2"/>
  <c r="H33" i="2"/>
  <c r="AH33" i="2"/>
  <c r="AC33" i="2"/>
  <c r="AQ29" i="2"/>
  <c r="BA29" i="2"/>
  <c r="AC29" i="2"/>
  <c r="H29" i="2"/>
  <c r="AL29" i="2"/>
  <c r="AB29" i="2"/>
  <c r="R29" i="2"/>
  <c r="M29" i="2"/>
  <c r="AV25" i="2"/>
  <c r="AB25" i="2"/>
  <c r="AL25" i="2"/>
  <c r="R25" i="2"/>
  <c r="H25" i="2"/>
  <c r="S25" i="2"/>
  <c r="AQ25" i="2"/>
  <c r="AB21" i="2"/>
  <c r="AV21" i="2"/>
  <c r="AC21" i="2"/>
  <c r="R21" i="2"/>
  <c r="AQ21" i="2"/>
  <c r="BA21" i="2"/>
  <c r="N21" i="2"/>
  <c r="H21" i="2"/>
  <c r="M21" i="2"/>
  <c r="AL21" i="2"/>
  <c r="BA17" i="2"/>
  <c r="AV17" i="2"/>
  <c r="AL17" i="2"/>
  <c r="AC17" i="2"/>
  <c r="H17" i="2"/>
  <c r="AQ17" i="2"/>
  <c r="AB17" i="2"/>
  <c r="S17" i="2"/>
  <c r="C13" i="2"/>
  <c r="AZ19" i="1"/>
  <c r="C9" i="2"/>
  <c r="N9" i="2" s="1"/>
  <c r="AU15" i="1"/>
  <c r="J76" i="1"/>
  <c r="J60" i="1"/>
  <c r="J44" i="1"/>
  <c r="J28" i="1"/>
  <c r="H88" i="1"/>
  <c r="T36" i="1"/>
  <c r="AD79" i="1"/>
  <c r="BC79" i="1" s="1"/>
  <c r="R51" i="1"/>
  <c r="R79" i="1"/>
  <c r="U73" i="1"/>
  <c r="R66" i="1"/>
  <c r="R59" i="1"/>
  <c r="R54" i="1"/>
  <c r="U41" i="1"/>
  <c r="R34" i="1"/>
  <c r="R27" i="1"/>
  <c r="R22" i="1"/>
  <c r="R15" i="1"/>
  <c r="T82" i="1"/>
  <c r="AE82" i="1" s="1"/>
  <c r="T76" i="1"/>
  <c r="T69" i="1"/>
  <c r="T61" i="1"/>
  <c r="T48" i="1"/>
  <c r="T40" i="1"/>
  <c r="T33" i="1"/>
  <c r="T18" i="1"/>
  <c r="U65" i="1"/>
  <c r="U29" i="1"/>
  <c r="U23" i="1"/>
  <c r="AA49" i="1"/>
  <c r="AA29" i="1"/>
  <c r="AB46" i="1"/>
  <c r="BA46" i="1" s="1"/>
  <c r="AB28" i="1"/>
  <c r="BA28" i="1" s="1"/>
  <c r="AB18" i="1"/>
  <c r="BA18" i="1" s="1"/>
  <c r="AD74" i="1"/>
  <c r="BC74" i="1" s="1"/>
  <c r="AD46" i="1"/>
  <c r="BC46" i="1" s="1"/>
  <c r="AD35" i="1"/>
  <c r="BC35" i="1" s="1"/>
  <c r="AD26" i="1"/>
  <c r="BC26" i="1" s="1"/>
  <c r="AD18" i="1"/>
  <c r="BC18" i="1" s="1"/>
  <c r="AK75" i="1"/>
  <c r="AO75" i="1" s="1"/>
  <c r="AK67" i="1"/>
  <c r="AO67" i="1" s="1"/>
  <c r="AK55" i="1"/>
  <c r="AO55" i="1" s="1"/>
  <c r="AK47" i="1"/>
  <c r="AO47" i="1" s="1"/>
  <c r="AK43" i="1"/>
  <c r="AO43" i="1" s="1"/>
  <c r="AK31" i="1"/>
  <c r="AO31" i="1" s="1"/>
  <c r="AK81" i="1"/>
  <c r="AO81" i="1" s="1"/>
  <c r="AK34" i="1"/>
  <c r="AO34" i="1" s="1"/>
  <c r="AK27" i="1"/>
  <c r="AO27" i="1" s="1"/>
  <c r="AK19" i="1"/>
  <c r="AO19" i="1" s="1"/>
  <c r="AJ30" i="1"/>
  <c r="AK63" i="1"/>
  <c r="AO63" i="1" s="1"/>
  <c r="AK15" i="1"/>
  <c r="AO15" i="1" s="1"/>
  <c r="AP80" i="1"/>
  <c r="AP72" i="1"/>
  <c r="AP64" i="1"/>
  <c r="AP56" i="1"/>
  <c r="AP52" i="1"/>
  <c r="AP44" i="1"/>
  <c r="AP40" i="1"/>
  <c r="AP36" i="1"/>
  <c r="AP28" i="1"/>
  <c r="AP20" i="1"/>
  <c r="AP12" i="1"/>
  <c r="AU83" i="1"/>
  <c r="AU55" i="1"/>
  <c r="AT66" i="1"/>
  <c r="AT50" i="1"/>
  <c r="AT38" i="1"/>
  <c r="AU47" i="1"/>
  <c r="AZ21" i="1"/>
  <c r="AY61" i="1"/>
  <c r="C79" i="2"/>
  <c r="AB45" i="2"/>
  <c r="AH77" i="2"/>
  <c r="AH61" i="2"/>
  <c r="AH56" i="2"/>
  <c r="AH45" i="2"/>
  <c r="AH29" i="2"/>
  <c r="AH24" i="2"/>
  <c r="AH13" i="2"/>
  <c r="AH8" i="2"/>
  <c r="C88" i="1"/>
  <c r="AJ11" i="1"/>
  <c r="C64" i="2"/>
  <c r="AT70" i="1"/>
  <c r="AJ70" i="1"/>
  <c r="C48" i="2"/>
  <c r="AW48" i="2" s="1"/>
  <c r="AT54" i="1"/>
  <c r="AT42" i="1"/>
  <c r="AJ42" i="1"/>
  <c r="C36" i="2"/>
  <c r="I36" i="2" s="1"/>
  <c r="AT26" i="1"/>
  <c r="C20" i="2"/>
  <c r="AJ26" i="1"/>
  <c r="T63" i="1"/>
  <c r="T47" i="1"/>
  <c r="T31" i="1"/>
  <c r="T15" i="1"/>
  <c r="S88" i="1"/>
  <c r="U78" i="1"/>
  <c r="U62" i="1"/>
  <c r="U46" i="1"/>
  <c r="AD30" i="1"/>
  <c r="BC30" i="1" s="1"/>
  <c r="R30" i="1"/>
  <c r="U14" i="1"/>
  <c r="R58" i="1"/>
  <c r="T81" i="1"/>
  <c r="T74" i="1"/>
  <c r="T66" i="1"/>
  <c r="T38" i="1"/>
  <c r="U85" i="1"/>
  <c r="U77" i="1"/>
  <c r="U71" i="1"/>
  <c r="U43" i="1"/>
  <c r="U35" i="1"/>
  <c r="U21" i="1"/>
  <c r="U13" i="1"/>
  <c r="AB82" i="1"/>
  <c r="BA82" i="1" s="1"/>
  <c r="AD82" i="1"/>
  <c r="BC82" i="1" s="1"/>
  <c r="AD62" i="1"/>
  <c r="BC62" i="1" s="1"/>
  <c r="AD42" i="1"/>
  <c r="BC42" i="1" s="1"/>
  <c r="AD14" i="1"/>
  <c r="BC14" i="1" s="1"/>
  <c r="AK74" i="1"/>
  <c r="AO74" i="1" s="1"/>
  <c r="AK58" i="1"/>
  <c r="AO58" i="1" s="1"/>
  <c r="AK42" i="1"/>
  <c r="AO42" i="1" s="1"/>
  <c r="AK26" i="1"/>
  <c r="AO26" i="1" s="1"/>
  <c r="AK78" i="1"/>
  <c r="AO78" i="1" s="1"/>
  <c r="AK70" i="1"/>
  <c r="AO70" i="1" s="1"/>
  <c r="AK39" i="1"/>
  <c r="AO39" i="1" s="1"/>
  <c r="AO33" i="1"/>
  <c r="AO25" i="1"/>
  <c r="AJ82" i="1"/>
  <c r="AJ54" i="1"/>
  <c r="AK51" i="1"/>
  <c r="AO51" i="1" s="1"/>
  <c r="AO13" i="1"/>
  <c r="AT22" i="1"/>
  <c r="AY55" i="1"/>
  <c r="AZ54" i="1"/>
  <c r="AZ23" i="1"/>
  <c r="BA55" i="2"/>
  <c r="AQ55" i="2"/>
  <c r="AM55" i="2"/>
  <c r="AG55" i="2"/>
  <c r="M55" i="2"/>
  <c r="AV55" i="2"/>
  <c r="I55" i="2"/>
  <c r="AR55" i="2"/>
  <c r="R55" i="2"/>
  <c r="N61" i="2"/>
  <c r="S56" i="2"/>
  <c r="R17" i="2"/>
  <c r="S45" i="2"/>
  <c r="AV29" i="2"/>
  <c r="C75" i="2"/>
  <c r="N75" i="2" s="1"/>
  <c r="AY81" i="1"/>
  <c r="AY77" i="1"/>
  <c r="C71" i="2"/>
  <c r="AJ77" i="1"/>
  <c r="C67" i="2"/>
  <c r="AY73" i="1"/>
  <c r="C63" i="2"/>
  <c r="AY69" i="1"/>
  <c r="C59" i="2"/>
  <c r="AY65" i="1"/>
  <c r="AY57" i="1"/>
  <c r="C51" i="2"/>
  <c r="X51" i="2" s="1"/>
  <c r="AY53" i="1"/>
  <c r="C47" i="2"/>
  <c r="C43" i="2"/>
  <c r="AY49" i="1"/>
  <c r="AJ49" i="1"/>
  <c r="C39" i="2"/>
  <c r="AY45" i="1"/>
  <c r="AY41" i="1"/>
  <c r="C35" i="2"/>
  <c r="AU41" i="1"/>
  <c r="AJ41" i="1"/>
  <c r="C31" i="2"/>
  <c r="X31" i="2" s="1"/>
  <c r="AY37" i="1"/>
  <c r="C27" i="2"/>
  <c r="AY33" i="1"/>
  <c r="AY29" i="1"/>
  <c r="C23" i="2"/>
  <c r="AY25" i="1"/>
  <c r="C19" i="2"/>
  <c r="AY21" i="1"/>
  <c r="C15" i="2"/>
  <c r="C11" i="2"/>
  <c r="AY17" i="1"/>
  <c r="AY13" i="1"/>
  <c r="C7" i="2"/>
  <c r="AJ13" i="1"/>
  <c r="F88" i="1"/>
  <c r="J82" i="1"/>
  <c r="J66" i="1"/>
  <c r="J50" i="1"/>
  <c r="J34" i="1"/>
  <c r="J18" i="1"/>
  <c r="J11" i="1"/>
  <c r="R70" i="1"/>
  <c r="U63" i="1"/>
  <c r="U57" i="1"/>
  <c r="R50" i="1"/>
  <c r="R38" i="1"/>
  <c r="U31" i="1"/>
  <c r="T11" i="1"/>
  <c r="T80" i="1"/>
  <c r="T72" i="1"/>
  <c r="T58" i="1"/>
  <c r="T50" i="1"/>
  <c r="T44" i="1"/>
  <c r="T37" i="1"/>
  <c r="T29" i="1"/>
  <c r="T22" i="1"/>
  <c r="U83" i="1"/>
  <c r="U33" i="1"/>
  <c r="U19" i="1"/>
  <c r="AA14" i="1"/>
  <c r="AB33" i="1"/>
  <c r="BA33" i="1" s="1"/>
  <c r="AB13" i="1"/>
  <c r="BA13" i="1" s="1"/>
  <c r="AD78" i="1"/>
  <c r="BC78" i="1" s="1"/>
  <c r="AD68" i="1"/>
  <c r="BC68" i="1" s="1"/>
  <c r="AD60" i="1"/>
  <c r="BC60" i="1" s="1"/>
  <c r="AD20" i="1"/>
  <c r="BC20" i="1" s="1"/>
  <c r="AD12" i="1"/>
  <c r="BC12" i="1" s="1"/>
  <c r="AK83" i="1"/>
  <c r="AO83" i="1" s="1"/>
  <c r="AK61" i="1"/>
  <c r="AO61" i="1" s="1"/>
  <c r="AK53" i="1"/>
  <c r="AO53" i="1" s="1"/>
  <c r="AK46" i="1"/>
  <c r="AO46" i="1" s="1"/>
  <c r="AK38" i="1"/>
  <c r="AO38" i="1" s="1"/>
  <c r="AK17" i="1"/>
  <c r="AO17" i="1" s="1"/>
  <c r="AJ81" i="1"/>
  <c r="AJ66" i="1"/>
  <c r="AJ38" i="1"/>
  <c r="AO84" i="1"/>
  <c r="AK71" i="1"/>
  <c r="AO71" i="1" s="1"/>
  <c r="AK57" i="1"/>
  <c r="AO57" i="1" s="1"/>
  <c r="AK49" i="1"/>
  <c r="AO49" i="1" s="1"/>
  <c r="AK35" i="1"/>
  <c r="AO35" i="1" s="1"/>
  <c r="AK23" i="1"/>
  <c r="AO23" i="1" s="1"/>
  <c r="AP16" i="1"/>
  <c r="AU67" i="1"/>
  <c r="AU35" i="1"/>
  <c r="AU31" i="1"/>
  <c r="AU81" i="1"/>
  <c r="AU73" i="1"/>
  <c r="AU66" i="1"/>
  <c r="AU59" i="1"/>
  <c r="AU53" i="1"/>
  <c r="AU46" i="1"/>
  <c r="AU39" i="1"/>
  <c r="AU33" i="1"/>
  <c r="AU25" i="1"/>
  <c r="AU13" i="1"/>
  <c r="AT57" i="1"/>
  <c r="AT30" i="1"/>
  <c r="AT18" i="1"/>
  <c r="AZ51" i="1"/>
  <c r="AY43" i="1"/>
  <c r="X17" i="2"/>
  <c r="AR17" i="2"/>
  <c r="AV61" i="2"/>
  <c r="BB60" i="2"/>
  <c r="BC79" i="2"/>
  <c r="H79" i="2"/>
  <c r="BC75" i="2"/>
  <c r="BC71" i="2"/>
  <c r="H71" i="2"/>
  <c r="BC67" i="2"/>
  <c r="BC63" i="2"/>
  <c r="H63" i="2"/>
  <c r="H59" i="2"/>
  <c r="BC59" i="2"/>
  <c r="BC55" i="2"/>
  <c r="H55" i="2"/>
  <c r="C72" i="2"/>
  <c r="AJ78" i="1"/>
  <c r="T78" i="1"/>
  <c r="AT62" i="1"/>
  <c r="T62" i="1"/>
  <c r="C56" i="2"/>
  <c r="AJ62" i="1"/>
  <c r="C40" i="2"/>
  <c r="I40" i="2" s="1"/>
  <c r="T46" i="1"/>
  <c r="AE46" i="1" s="1"/>
  <c r="AT34" i="1"/>
  <c r="AJ34" i="1"/>
  <c r="T79" i="1"/>
  <c r="AB71" i="1"/>
  <c r="BA71" i="1" s="1"/>
  <c r="T71" i="1"/>
  <c r="AE71" i="1" s="1"/>
  <c r="T55" i="1"/>
  <c r="T43" i="1"/>
  <c r="T27" i="1"/>
  <c r="T57" i="1"/>
  <c r="T41" i="1"/>
  <c r="T25" i="1"/>
  <c r="AD80" i="1"/>
  <c r="BC80" i="1" s="1"/>
  <c r="R80" i="1"/>
  <c r="R72" i="1"/>
  <c r="U68" i="1"/>
  <c r="R64" i="1"/>
  <c r="AD48" i="1"/>
  <c r="BC48" i="1" s="1"/>
  <c r="R48" i="1"/>
  <c r="R44" i="1"/>
  <c r="AD44" i="1"/>
  <c r="BC44" i="1" s="1"/>
  <c r="R36" i="1"/>
  <c r="AD36" i="1"/>
  <c r="BC36" i="1" s="1"/>
  <c r="AD32" i="1"/>
  <c r="BC32" i="1" s="1"/>
  <c r="R32" i="1"/>
  <c r="AD16" i="1"/>
  <c r="BC16" i="1" s="1"/>
  <c r="R16" i="1"/>
  <c r="T85" i="1"/>
  <c r="T77" i="1"/>
  <c r="T70" i="1"/>
  <c r="AE70" i="1" s="1"/>
  <c r="T64" i="1"/>
  <c r="T49" i="1"/>
  <c r="T42" i="1"/>
  <c r="AE42" i="1" s="1"/>
  <c r="BD42" i="1" s="1"/>
  <c r="T34" i="1"/>
  <c r="T21" i="1"/>
  <c r="T13" i="1"/>
  <c r="U75" i="1"/>
  <c r="U67" i="1"/>
  <c r="U53" i="1"/>
  <c r="U39" i="1"/>
  <c r="AA32" i="1"/>
  <c r="AA22" i="1"/>
  <c r="AB20" i="1"/>
  <c r="BA20" i="1" s="1"/>
  <c r="AD84" i="1"/>
  <c r="BC84" i="1" s="1"/>
  <c r="AD28" i="1"/>
  <c r="BC28" i="1" s="1"/>
  <c r="AJ65" i="1"/>
  <c r="AJ57" i="1"/>
  <c r="AJ29" i="1"/>
  <c r="AO76" i="1"/>
  <c r="AO68" i="1"/>
  <c r="AO48" i="1"/>
  <c r="AO40" i="1"/>
  <c r="AO12" i="1"/>
  <c r="AK73" i="1"/>
  <c r="AO73" i="1" s="1"/>
  <c r="AK66" i="1"/>
  <c r="AO66" i="1" s="1"/>
  <c r="AK59" i="1"/>
  <c r="AO59" i="1" s="1"/>
  <c r="AK45" i="1"/>
  <c r="AO45" i="1" s="1"/>
  <c r="AK21" i="1"/>
  <c r="AO21" i="1" s="1"/>
  <c r="AK14" i="1"/>
  <c r="AO14" i="1" s="1"/>
  <c r="AJ61" i="1"/>
  <c r="AJ46" i="1"/>
  <c r="AJ33" i="1"/>
  <c r="AJ18" i="1"/>
  <c r="AK79" i="1"/>
  <c r="AO79" i="1" s="1"/>
  <c r="AK65" i="1"/>
  <c r="AO65" i="1" s="1"/>
  <c r="AO56" i="1"/>
  <c r="AK29" i="1"/>
  <c r="AO29" i="1" s="1"/>
  <c r="AO20" i="1"/>
  <c r="AP85" i="1"/>
  <c r="AP81" i="1"/>
  <c r="AP77" i="1"/>
  <c r="AP73" i="1"/>
  <c r="AP69" i="1"/>
  <c r="AP65" i="1"/>
  <c r="AP61" i="1"/>
  <c r="AP57" i="1"/>
  <c r="AP53" i="1"/>
  <c r="AP49" i="1"/>
  <c r="AP45" i="1"/>
  <c r="AP41" i="1"/>
  <c r="AP37" i="1"/>
  <c r="AP33" i="1"/>
  <c r="AP17" i="1"/>
  <c r="AP32" i="1"/>
  <c r="AU74" i="1"/>
  <c r="AU58" i="1"/>
  <c r="AU42" i="1"/>
  <c r="AU26" i="1"/>
  <c r="AU85" i="1"/>
  <c r="AU78" i="1"/>
  <c r="AU71" i="1"/>
  <c r="AU51" i="1"/>
  <c r="AU45" i="1"/>
  <c r="AU38" i="1"/>
  <c r="AU30" i="1"/>
  <c r="AU23" i="1"/>
  <c r="AU18" i="1"/>
  <c r="AT11" i="1"/>
  <c r="AT29" i="1"/>
  <c r="AU49" i="1"/>
  <c r="AU29" i="1"/>
  <c r="AY83" i="1"/>
  <c r="AY79" i="1"/>
  <c r="AY75" i="1"/>
  <c r="AY71" i="1"/>
  <c r="AY67" i="1"/>
  <c r="AY63" i="1"/>
  <c r="AY59" i="1"/>
  <c r="AY51" i="1"/>
  <c r="AY47" i="1"/>
  <c r="AY39" i="1"/>
  <c r="AY31" i="1"/>
  <c r="AY27" i="1"/>
  <c r="AY19" i="1"/>
  <c r="AY15" i="1"/>
  <c r="AX88" i="1"/>
  <c r="AW11" i="1"/>
  <c r="AZ78" i="1"/>
  <c r="AZ74" i="1"/>
  <c r="AZ70" i="1"/>
  <c r="AZ66" i="1"/>
  <c r="AZ62" i="1"/>
  <c r="AZ58" i="1"/>
  <c r="AZ46" i="1"/>
  <c r="AZ42" i="1"/>
  <c r="AZ38" i="1"/>
  <c r="AZ30" i="1"/>
  <c r="AZ26" i="1"/>
  <c r="AZ22" i="1"/>
  <c r="AZ18" i="1"/>
  <c r="AZ14" i="1"/>
  <c r="I60" i="2"/>
  <c r="BD49" i="2"/>
  <c r="I49" i="2"/>
  <c r="BD37" i="2"/>
  <c r="I37" i="2"/>
  <c r="I32" i="2"/>
  <c r="BD25" i="2"/>
  <c r="I25" i="2"/>
  <c r="I20" i="2"/>
  <c r="H49" i="2"/>
  <c r="N49" i="2"/>
  <c r="AH88" i="1"/>
  <c r="AK88" i="1" s="1"/>
  <c r="AK11" i="1"/>
  <c r="AO11" i="1" s="1"/>
  <c r="AK54" i="1"/>
  <c r="AO54" i="1" s="1"/>
  <c r="AK22" i="1"/>
  <c r="AO22" i="1" s="1"/>
  <c r="AO24" i="1"/>
  <c r="AP78" i="1"/>
  <c r="AP62" i="1"/>
  <c r="AP46" i="1"/>
  <c r="AP14" i="1"/>
  <c r="AT85" i="1"/>
  <c r="AT77" i="1"/>
  <c r="AT69" i="1"/>
  <c r="AT53" i="1"/>
  <c r="AT49" i="1"/>
  <c r="AT41" i="1"/>
  <c r="AT37" i="1"/>
  <c r="AT21" i="1"/>
  <c r="AT13" i="1"/>
  <c r="AU82" i="1"/>
  <c r="AU75" i="1"/>
  <c r="AU69" i="1"/>
  <c r="AU34" i="1"/>
  <c r="AU27" i="1"/>
  <c r="AU21" i="1"/>
  <c r="AU14" i="1"/>
  <c r="AZ83" i="1"/>
  <c r="AZ79" i="1"/>
  <c r="AZ75" i="1"/>
  <c r="AZ71" i="1"/>
  <c r="AZ67" i="1"/>
  <c r="AZ63" i="1"/>
  <c r="AZ59" i="1"/>
  <c r="AZ55" i="1"/>
  <c r="AZ47" i="1"/>
  <c r="AZ43" i="1"/>
  <c r="AZ39" i="1"/>
  <c r="AZ35" i="1"/>
  <c r="AZ31" i="1"/>
  <c r="AZ27" i="1"/>
  <c r="AZ85" i="1"/>
  <c r="AZ69" i="1"/>
  <c r="AZ61" i="1"/>
  <c r="AZ53" i="1"/>
  <c r="N55" i="2"/>
  <c r="N41" i="2"/>
  <c r="N27" i="2"/>
  <c r="N15" i="2"/>
  <c r="S64" i="2"/>
  <c r="S44" i="2"/>
  <c r="S32" i="2"/>
  <c r="S27" i="2"/>
  <c r="X49" i="2"/>
  <c r="X43" i="2"/>
  <c r="X37" i="2"/>
  <c r="X19" i="2"/>
  <c r="I80" i="2"/>
  <c r="I73" i="2"/>
  <c r="BD73" i="2"/>
  <c r="I68" i="2"/>
  <c r="I44" i="2"/>
  <c r="BD33" i="2"/>
  <c r="I33" i="2"/>
  <c r="BD21" i="2"/>
  <c r="I21" i="2"/>
  <c r="I16" i="2"/>
  <c r="I9" i="2"/>
  <c r="BD9" i="2"/>
  <c r="N69" i="2"/>
  <c r="N33" i="2"/>
  <c r="S76" i="2"/>
  <c r="X73" i="2"/>
  <c r="X65" i="2"/>
  <c r="X53" i="2"/>
  <c r="X47" i="2"/>
  <c r="X35" i="2"/>
  <c r="X25" i="2"/>
  <c r="AM77" i="2"/>
  <c r="AM73" i="2"/>
  <c r="AM69" i="2"/>
  <c r="AM65" i="2"/>
  <c r="AM61" i="2"/>
  <c r="AM57" i="2"/>
  <c r="AM53" i="2"/>
  <c r="AM49" i="2"/>
  <c r="AM45" i="2"/>
  <c r="AM41" i="2"/>
  <c r="AM37" i="2"/>
  <c r="AM33" i="2"/>
  <c r="AM29" i="2"/>
  <c r="AM25" i="2"/>
  <c r="AM21" i="2"/>
  <c r="AM17" i="2"/>
  <c r="AM13" i="2"/>
  <c r="AM9" i="2"/>
  <c r="AR65" i="2"/>
  <c r="AR59" i="2"/>
  <c r="AR49" i="2"/>
  <c r="AR43" i="2"/>
  <c r="AR33" i="2"/>
  <c r="AR27" i="2"/>
  <c r="AR11" i="2"/>
  <c r="BC51" i="2"/>
  <c r="BC47" i="2"/>
  <c r="H47" i="2"/>
  <c r="BC43" i="2"/>
  <c r="H43" i="2"/>
  <c r="BC39" i="2"/>
  <c r="H39" i="2"/>
  <c r="BC35" i="2"/>
  <c r="BC31" i="2"/>
  <c r="H31" i="2"/>
  <c r="BF27" i="2"/>
  <c r="Y32" i="1" s="1"/>
  <c r="AE32" i="1" s="1"/>
  <c r="BD32" i="1" s="1"/>
  <c r="BC19" i="2"/>
  <c r="H19" i="2"/>
  <c r="BF15" i="2"/>
  <c r="Y20" i="1" s="1"/>
  <c r="AE20" i="1" s="1"/>
  <c r="BD20" i="1" s="1"/>
  <c r="BC11" i="2"/>
  <c r="H11" i="2"/>
  <c r="E82" i="2"/>
  <c r="H82" i="2" s="1"/>
  <c r="BC7" i="2"/>
  <c r="U25" i="1"/>
  <c r="AA20" i="1"/>
  <c r="AJ85" i="1"/>
  <c r="AJ69" i="1"/>
  <c r="AJ53" i="1"/>
  <c r="AJ37" i="1"/>
  <c r="AJ21" i="1"/>
  <c r="AK82" i="1"/>
  <c r="AO82" i="1" s="1"/>
  <c r="AK69" i="1"/>
  <c r="AO69" i="1" s="1"/>
  <c r="AK62" i="1"/>
  <c r="AO62" i="1" s="1"/>
  <c r="AK50" i="1"/>
  <c r="AO50" i="1" s="1"/>
  <c r="AK37" i="1"/>
  <c r="AO37" i="1" s="1"/>
  <c r="AK30" i="1"/>
  <c r="AO30" i="1" s="1"/>
  <c r="AK18" i="1"/>
  <c r="AO18" i="1" s="1"/>
  <c r="AN88" i="1"/>
  <c r="AM88" i="1" s="1"/>
  <c r="AP88" i="1" s="1"/>
  <c r="AU70" i="1"/>
  <c r="AU62" i="1"/>
  <c r="AU50" i="1"/>
  <c r="AU43" i="1"/>
  <c r="AU37" i="1"/>
  <c r="AU17" i="1"/>
  <c r="AZ49" i="1"/>
  <c r="N73" i="2"/>
  <c r="N65" i="2"/>
  <c r="N37" i="2"/>
  <c r="N29" i="2"/>
  <c r="N23" i="2"/>
  <c r="N17" i="2"/>
  <c r="N11" i="2"/>
  <c r="AC77" i="2"/>
  <c r="AC72" i="2"/>
  <c r="AC52" i="2"/>
  <c r="AC44" i="2"/>
  <c r="AC39" i="2"/>
  <c r="AC32" i="2"/>
  <c r="AZ15" i="1"/>
  <c r="AZ81" i="1"/>
  <c r="AZ37" i="1"/>
  <c r="AZ17" i="1"/>
  <c r="C82" i="2"/>
  <c r="AL6" i="2"/>
  <c r="BA6" i="2"/>
  <c r="H6" i="2"/>
  <c r="R6" i="2"/>
  <c r="I6" i="2"/>
  <c r="BD69" i="2"/>
  <c r="I69" i="2"/>
  <c r="BD57" i="2"/>
  <c r="I57" i="2"/>
  <c r="I28" i="2"/>
  <c r="I17" i="2"/>
  <c r="BD17" i="2"/>
  <c r="N79" i="2"/>
  <c r="N45" i="2"/>
  <c r="M6" i="2"/>
  <c r="S72" i="2"/>
  <c r="S59" i="2"/>
  <c r="S51" i="2"/>
  <c r="S39" i="2"/>
  <c r="S16" i="2"/>
  <c r="S8" i="2"/>
  <c r="X75" i="2"/>
  <c r="X33" i="2"/>
  <c r="BB6" i="2"/>
  <c r="BE78" i="2"/>
  <c r="X83" i="1" s="1"/>
  <c r="AD83" i="1" s="1"/>
  <c r="BC83" i="1" s="1"/>
  <c r="F78" i="2"/>
  <c r="BE74" i="2"/>
  <c r="X79" i="1" s="1"/>
  <c r="F74" i="2"/>
  <c r="BE70" i="2"/>
  <c r="X75" i="1" s="1"/>
  <c r="AD75" i="1" s="1"/>
  <c r="BC75" i="1" s="1"/>
  <c r="F70" i="2"/>
  <c r="BE66" i="2"/>
  <c r="X71" i="1" s="1"/>
  <c r="AD71" i="1" s="1"/>
  <c r="BC71" i="1" s="1"/>
  <c r="F66" i="2"/>
  <c r="BE62" i="2"/>
  <c r="X67" i="1" s="1"/>
  <c r="AD67" i="1" s="1"/>
  <c r="BC67" i="1" s="1"/>
  <c r="F62" i="2"/>
  <c r="M45" i="2"/>
  <c r="BF41" i="2"/>
  <c r="Y46" i="1" s="1"/>
  <c r="M17" i="2"/>
  <c r="R71" i="2"/>
  <c r="R43" i="2"/>
  <c r="R23" i="2"/>
  <c r="BD76" i="2"/>
  <c r="BD65" i="2"/>
  <c r="I65" i="2"/>
  <c r="BD53" i="2"/>
  <c r="I53" i="2"/>
  <c r="BD41" i="2"/>
  <c r="I41" i="2"/>
  <c r="BD36" i="2"/>
  <c r="S35" i="2"/>
  <c r="S23" i="2"/>
  <c r="S11" i="2"/>
  <c r="X41" i="2"/>
  <c r="X11" i="2"/>
  <c r="AC69" i="2"/>
  <c r="AC63" i="2"/>
  <c r="AC23" i="2"/>
  <c r="AC11" i="2"/>
  <c r="AB6" i="2"/>
  <c r="AH64" i="2"/>
  <c r="AH53" i="2"/>
  <c r="AH37" i="2"/>
  <c r="AH32" i="2"/>
  <c r="AH21" i="2"/>
  <c r="AH16" i="2"/>
  <c r="AR57" i="2"/>
  <c r="AR25" i="2"/>
  <c r="AW75" i="2"/>
  <c r="AW64" i="2"/>
  <c r="AW43" i="2"/>
  <c r="AW27" i="2"/>
  <c r="AW16" i="2"/>
  <c r="AW11" i="2"/>
  <c r="AV6" i="2"/>
  <c r="BF17" i="2"/>
  <c r="Y22" i="1" s="1"/>
  <c r="I77" i="2"/>
  <c r="BD77" i="2"/>
  <c r="I45" i="2"/>
  <c r="BD45" i="2"/>
  <c r="M56" i="2"/>
  <c r="AA37" i="1"/>
  <c r="AA21" i="1"/>
  <c r="S61" i="2"/>
  <c r="S41" i="2"/>
  <c r="S33" i="2"/>
  <c r="S13" i="2"/>
  <c r="W76" i="2"/>
  <c r="W28" i="2"/>
  <c r="W20" i="2"/>
  <c r="X79" i="2"/>
  <c r="X55" i="2"/>
  <c r="BC74" i="2"/>
  <c r="H74" i="2"/>
  <c r="BC62" i="2"/>
  <c r="H62" i="2"/>
  <c r="BC54" i="2"/>
  <c r="H54" i="2"/>
  <c r="BA78" i="2"/>
  <c r="AV78" i="2"/>
  <c r="AG78" i="2"/>
  <c r="X78" i="2"/>
  <c r="W78" i="2"/>
  <c r="M78" i="2"/>
  <c r="AQ78" i="2"/>
  <c r="AM78" i="2"/>
  <c r="BA74" i="2"/>
  <c r="AH74" i="2"/>
  <c r="AG74" i="2"/>
  <c r="AV70" i="2"/>
  <c r="AG70" i="2"/>
  <c r="AQ70" i="2"/>
  <c r="AM70" i="2"/>
  <c r="AQ66" i="2"/>
  <c r="AH66" i="2"/>
  <c r="AG66" i="2"/>
  <c r="BA66" i="2"/>
  <c r="BA62" i="2"/>
  <c r="AV62" i="2"/>
  <c r="AQ62" i="2"/>
  <c r="AM62" i="2"/>
  <c r="X62" i="2"/>
  <c r="W62" i="2"/>
  <c r="M62" i="2"/>
  <c r="AH62" i="2"/>
  <c r="AG62" i="2"/>
  <c r="AM58" i="2"/>
  <c r="AG58" i="2"/>
  <c r="BA58" i="2"/>
  <c r="X58" i="2"/>
  <c r="BA54" i="2"/>
  <c r="AQ54" i="2"/>
  <c r="AM54" i="2"/>
  <c r="W54" i="2"/>
  <c r="M54" i="2"/>
  <c r="AQ50" i="2"/>
  <c r="AH50" i="2"/>
  <c r="AG50" i="2"/>
  <c r="AV50" i="2"/>
  <c r="X50" i="2"/>
  <c r="AC50" i="2"/>
  <c r="BA46" i="2"/>
  <c r="AV46" i="2"/>
  <c r="AH46" i="2"/>
  <c r="X46" i="2"/>
  <c r="W46" i="2"/>
  <c r="M46" i="2"/>
  <c r="BA42" i="2"/>
  <c r="AV42" i="2"/>
  <c r="AG42" i="2"/>
  <c r="AQ42" i="2"/>
  <c r="AM42" i="2"/>
  <c r="AH38" i="2"/>
  <c r="AG38" i="2"/>
  <c r="AV38" i="2"/>
  <c r="AQ38" i="2"/>
  <c r="AB38" i="2"/>
  <c r="AQ34" i="2"/>
  <c r="AH34" i="2"/>
  <c r="AG34" i="2"/>
  <c r="AV34" i="2"/>
  <c r="AB34" i="2"/>
  <c r="BA34" i="2"/>
  <c r="BA30" i="2"/>
  <c r="AV30" i="2"/>
  <c r="AM30" i="2"/>
  <c r="X30" i="2"/>
  <c r="AG30" i="2"/>
  <c r="W30" i="2"/>
  <c r="M30" i="2"/>
  <c r="BA26" i="2"/>
  <c r="AQ26" i="2"/>
  <c r="AW26" i="2"/>
  <c r="AV26" i="2"/>
  <c r="AC26" i="2"/>
  <c r="AB26" i="2"/>
  <c r="W26" i="2"/>
  <c r="M26" i="2"/>
  <c r="AM22" i="2"/>
  <c r="AQ22" i="2"/>
  <c r="AB22" i="2"/>
  <c r="X22" i="2"/>
  <c r="AH22" i="2"/>
  <c r="BA18" i="2"/>
  <c r="AQ18" i="2"/>
  <c r="AH18" i="2"/>
  <c r="AG18" i="2"/>
  <c r="W18" i="2"/>
  <c r="M18" i="2"/>
  <c r="BA14" i="2"/>
  <c r="AG14" i="2"/>
  <c r="X14" i="2"/>
  <c r="AQ14" i="2"/>
  <c r="AM14" i="2"/>
  <c r="W14" i="2"/>
  <c r="M14" i="2"/>
  <c r="AH10" i="2"/>
  <c r="AG10" i="2"/>
  <c r="BA10" i="2"/>
  <c r="I88" i="1"/>
  <c r="Q88" i="1"/>
  <c r="AD85" i="1"/>
  <c r="BC85" i="1" s="1"/>
  <c r="AD69" i="1"/>
  <c r="BC69" i="1" s="1"/>
  <c r="AD57" i="1"/>
  <c r="BC57" i="1" s="1"/>
  <c r="AD53" i="1"/>
  <c r="BC53" i="1" s="1"/>
  <c r="AD45" i="1"/>
  <c r="BC45" i="1" s="1"/>
  <c r="AD37" i="1"/>
  <c r="BC37" i="1" s="1"/>
  <c r="AD29" i="1"/>
  <c r="BC29" i="1" s="1"/>
  <c r="AD25" i="1"/>
  <c r="BC25" i="1" s="1"/>
  <c r="AD21" i="1"/>
  <c r="BC21" i="1" s="1"/>
  <c r="AD13" i="1"/>
  <c r="BC13" i="1" s="1"/>
  <c r="AJ83" i="1"/>
  <c r="AJ79" i="1"/>
  <c r="AJ75" i="1"/>
  <c r="AJ71" i="1"/>
  <c r="AJ67" i="1"/>
  <c r="AJ63" i="1"/>
  <c r="AJ59" i="1"/>
  <c r="AJ55" i="1"/>
  <c r="AJ51" i="1"/>
  <c r="AJ47" i="1"/>
  <c r="AJ43" i="1"/>
  <c r="AJ39" i="1"/>
  <c r="AJ35" i="1"/>
  <c r="AJ31" i="1"/>
  <c r="AJ27" i="1"/>
  <c r="AJ23" i="1"/>
  <c r="AJ19" i="1"/>
  <c r="AJ15" i="1"/>
  <c r="AI88" i="1"/>
  <c r="AL88" i="1"/>
  <c r="AO88" i="1" s="1"/>
  <c r="AP22" i="1"/>
  <c r="AT80" i="1"/>
  <c r="AT64" i="1"/>
  <c r="AT48" i="1"/>
  <c r="AT32" i="1"/>
  <c r="AT16" i="1"/>
  <c r="AR88" i="1"/>
  <c r="AU88" i="1" s="1"/>
  <c r="AU11" i="1"/>
  <c r="AU54" i="1"/>
  <c r="AU22" i="1"/>
  <c r="AZ73" i="1"/>
  <c r="AZ57" i="1"/>
  <c r="AZ41" i="1"/>
  <c r="AZ25" i="1"/>
  <c r="AZ84" i="1"/>
  <c r="AZ77" i="1"/>
  <c r="AZ65" i="1"/>
  <c r="AZ52" i="1"/>
  <c r="AZ45" i="1"/>
  <c r="AZ33" i="1"/>
  <c r="AZ20" i="1"/>
  <c r="AZ13" i="1"/>
  <c r="BD72" i="2"/>
  <c r="I72" i="2"/>
  <c r="F61" i="2"/>
  <c r="BD56" i="2"/>
  <c r="I56" i="2"/>
  <c r="BD40" i="2"/>
  <c r="F29" i="2"/>
  <c r="I24" i="2"/>
  <c r="F13" i="2"/>
  <c r="BD8" i="2"/>
  <c r="I8" i="2"/>
  <c r="N70" i="2"/>
  <c r="K63" i="2"/>
  <c r="N63" i="2" s="1"/>
  <c r="N57" i="2"/>
  <c r="N50" i="2"/>
  <c r="K43" i="2"/>
  <c r="N43" i="2" s="1"/>
  <c r="N38" i="2"/>
  <c r="K31" i="2"/>
  <c r="N26" i="2"/>
  <c r="M74" i="2"/>
  <c r="M65" i="2"/>
  <c r="M37" i="2"/>
  <c r="M28" i="2"/>
  <c r="M8" i="2"/>
  <c r="S55" i="2"/>
  <c r="X57" i="2"/>
  <c r="X21" i="2"/>
  <c r="X15" i="2"/>
  <c r="W66" i="2"/>
  <c r="W58" i="2"/>
  <c r="W38" i="2"/>
  <c r="W10" i="2"/>
  <c r="X66" i="2"/>
  <c r="X18" i="2"/>
  <c r="AC6" i="2"/>
  <c r="AC76" i="2"/>
  <c r="AC64" i="2"/>
  <c r="AC58" i="2"/>
  <c r="AC36" i="2"/>
  <c r="AC12" i="2"/>
  <c r="AC7" i="2"/>
  <c r="AB66" i="2"/>
  <c r="AC22" i="2"/>
  <c r="AH6" i="2"/>
  <c r="AH76" i="2"/>
  <c r="AH65" i="2"/>
  <c r="AH60" i="2"/>
  <c r="AH49" i="2"/>
  <c r="AH44" i="2"/>
  <c r="AH28" i="2"/>
  <c r="AH17" i="2"/>
  <c r="AH12" i="2"/>
  <c r="AG46" i="2"/>
  <c r="AH70" i="2"/>
  <c r="AH54" i="2"/>
  <c r="AM76" i="2"/>
  <c r="AM72" i="2"/>
  <c r="AM64" i="2"/>
  <c r="AM60" i="2"/>
  <c r="AM52" i="2"/>
  <c r="AM44" i="2"/>
  <c r="AM40" i="2"/>
  <c r="AM32" i="2"/>
  <c r="AM28" i="2"/>
  <c r="AM24" i="2"/>
  <c r="AM16" i="2"/>
  <c r="AM12" i="2"/>
  <c r="AM8" i="2"/>
  <c r="AM46" i="2"/>
  <c r="AM26" i="2"/>
  <c r="AM10" i="2"/>
  <c r="AW71" i="2"/>
  <c r="AW66" i="2"/>
  <c r="AW55" i="2"/>
  <c r="AW50" i="2"/>
  <c r="AW39" i="2"/>
  <c r="AW28" i="2"/>
  <c r="AW23" i="2"/>
  <c r="AW18" i="2"/>
  <c r="AW7" i="2"/>
  <c r="AV66" i="2"/>
  <c r="BA50" i="2"/>
  <c r="BA22" i="2"/>
  <c r="BC78" i="2"/>
  <c r="BE72" i="2"/>
  <c r="X77" i="1" s="1"/>
  <c r="AD77" i="1" s="1"/>
  <c r="BC77" i="1" s="1"/>
  <c r="BE58" i="2"/>
  <c r="X63" i="1" s="1"/>
  <c r="AD63" i="1" s="1"/>
  <c r="BC63" i="1" s="1"/>
  <c r="F58" i="2"/>
  <c r="BE54" i="2"/>
  <c r="X59" i="1" s="1"/>
  <c r="AD59" i="1" s="1"/>
  <c r="BC59" i="1" s="1"/>
  <c r="F54" i="2"/>
  <c r="BE50" i="2"/>
  <c r="X55" i="1" s="1"/>
  <c r="AD55" i="1" s="1"/>
  <c r="BC55" i="1" s="1"/>
  <c r="F50" i="2"/>
  <c r="BE46" i="2"/>
  <c r="X51" i="1" s="1"/>
  <c r="AD51" i="1" s="1"/>
  <c r="BC51" i="1" s="1"/>
  <c r="F46" i="2"/>
  <c r="BE42" i="2"/>
  <c r="X47" i="1" s="1"/>
  <c r="AD47" i="1" s="1"/>
  <c r="BC47" i="1" s="1"/>
  <c r="F42" i="2"/>
  <c r="BE38" i="2"/>
  <c r="X43" i="1" s="1"/>
  <c r="AD43" i="1" s="1"/>
  <c r="BC43" i="1" s="1"/>
  <c r="F38" i="2"/>
  <c r="BE34" i="2"/>
  <c r="X39" i="1" s="1"/>
  <c r="AD39" i="1" s="1"/>
  <c r="BC39" i="1" s="1"/>
  <c r="F34" i="2"/>
  <c r="BE30" i="2"/>
  <c r="X35" i="1" s="1"/>
  <c r="F30" i="2"/>
  <c r="BE26" i="2"/>
  <c r="X31" i="1" s="1"/>
  <c r="AD31" i="1" s="1"/>
  <c r="BC31" i="1" s="1"/>
  <c r="F26" i="2"/>
  <c r="BE22" i="2"/>
  <c r="X27" i="1" s="1"/>
  <c r="AD27" i="1" s="1"/>
  <c r="BC27" i="1" s="1"/>
  <c r="F22" i="2"/>
  <c r="BE18" i="2"/>
  <c r="X23" i="1" s="1"/>
  <c r="AD23" i="1" s="1"/>
  <c r="BC23" i="1" s="1"/>
  <c r="F18" i="2"/>
  <c r="BE14" i="2"/>
  <c r="X19" i="1" s="1"/>
  <c r="AD19" i="1" s="1"/>
  <c r="BC19" i="1" s="1"/>
  <c r="F14" i="2"/>
  <c r="BE10" i="2"/>
  <c r="X15" i="1" s="1"/>
  <c r="AD15" i="1" s="1"/>
  <c r="BC15" i="1" s="1"/>
  <c r="F10" i="2"/>
  <c r="J82" i="2"/>
  <c r="M82" i="2" s="1"/>
  <c r="BC6" i="2"/>
  <c r="BF77" i="2"/>
  <c r="Y82" i="1" s="1"/>
  <c r="BC73" i="2"/>
  <c r="M73" i="2"/>
  <c r="BC69" i="2"/>
  <c r="M69" i="2"/>
  <c r="BF65" i="2"/>
  <c r="Y70" i="1" s="1"/>
  <c r="BC61" i="2"/>
  <c r="M61" i="2"/>
  <c r="M57" i="2"/>
  <c r="BC57" i="2"/>
  <c r="BF53" i="2"/>
  <c r="Y58" i="1" s="1"/>
  <c r="BF49" i="2"/>
  <c r="Y54" i="1" s="1"/>
  <c r="AE54" i="1" s="1"/>
  <c r="BD54" i="1" s="1"/>
  <c r="M41" i="2"/>
  <c r="BF37" i="2"/>
  <c r="Y42" i="1" s="1"/>
  <c r="BC33" i="2"/>
  <c r="M33" i="2"/>
  <c r="BF29" i="2"/>
  <c r="Y34" i="1" s="1"/>
  <c r="BC25" i="2"/>
  <c r="M25" i="2"/>
  <c r="BF21" i="2"/>
  <c r="Y26" i="1" s="1"/>
  <c r="AE26" i="1" s="1"/>
  <c r="BD26" i="1" s="1"/>
  <c r="BF13" i="2"/>
  <c r="Y18" i="1" s="1"/>
  <c r="BE80" i="2"/>
  <c r="X85" i="1" s="1"/>
  <c r="K80" i="2"/>
  <c r="N80" i="2" s="1"/>
  <c r="BE76" i="2"/>
  <c r="X81" i="1" s="1"/>
  <c r="AD81" i="1" s="1"/>
  <c r="BC81" i="1" s="1"/>
  <c r="K76" i="2"/>
  <c r="N76" i="2" s="1"/>
  <c r="N72" i="2"/>
  <c r="BE68" i="2"/>
  <c r="X73" i="1" s="1"/>
  <c r="AD73" i="1" s="1"/>
  <c r="BC73" i="1" s="1"/>
  <c r="K68" i="2"/>
  <c r="N68" i="2" s="1"/>
  <c r="BE64" i="2"/>
  <c r="X69" i="1" s="1"/>
  <c r="K64" i="2"/>
  <c r="N64" i="2" s="1"/>
  <c r="BE60" i="2"/>
  <c r="X65" i="1" s="1"/>
  <c r="AD65" i="1" s="1"/>
  <c r="BC65" i="1" s="1"/>
  <c r="K60" i="2"/>
  <c r="N60" i="2" s="1"/>
  <c r="K56" i="2"/>
  <c r="N56" i="2" s="1"/>
  <c r="BE56" i="2"/>
  <c r="X61" i="1" s="1"/>
  <c r="AD61" i="1" s="1"/>
  <c r="BC61" i="1" s="1"/>
  <c r="K52" i="2"/>
  <c r="N52" i="2" s="1"/>
  <c r="BE52" i="2"/>
  <c r="X57" i="1" s="1"/>
  <c r="BE48" i="2"/>
  <c r="X53" i="1" s="1"/>
  <c r="K48" i="2"/>
  <c r="BD48" i="2" s="1"/>
  <c r="K44" i="2"/>
  <c r="N44" i="2" s="1"/>
  <c r="BE44" i="2"/>
  <c r="X49" i="1" s="1"/>
  <c r="AD49" i="1" s="1"/>
  <c r="BC49" i="1" s="1"/>
  <c r="BE40" i="2"/>
  <c r="X45" i="1" s="1"/>
  <c r="K40" i="2"/>
  <c r="BE36" i="2"/>
  <c r="X41" i="1" s="1"/>
  <c r="AD41" i="1" s="1"/>
  <c r="BC41" i="1" s="1"/>
  <c r="K36" i="2"/>
  <c r="BE32" i="2"/>
  <c r="X37" i="1" s="1"/>
  <c r="K32" i="2"/>
  <c r="N32" i="2" s="1"/>
  <c r="K28" i="2"/>
  <c r="N28" i="2" s="1"/>
  <c r="BE28" i="2"/>
  <c r="X33" i="1" s="1"/>
  <c r="AD33" i="1" s="1"/>
  <c r="BC33" i="1" s="1"/>
  <c r="BE24" i="2"/>
  <c r="X29" i="1" s="1"/>
  <c r="K24" i="2"/>
  <c r="N24" i="2" s="1"/>
  <c r="K20" i="2"/>
  <c r="N20" i="2" s="1"/>
  <c r="BE20" i="2"/>
  <c r="X25" i="1" s="1"/>
  <c r="BE16" i="2"/>
  <c r="X21" i="1" s="1"/>
  <c r="K16" i="2"/>
  <c r="N16" i="2" s="1"/>
  <c r="BE12" i="2"/>
  <c r="X17" i="1" s="1"/>
  <c r="AD17" i="1" s="1"/>
  <c r="BC17" i="1" s="1"/>
  <c r="K12" i="2"/>
  <c r="N12" i="2" s="1"/>
  <c r="N8" i="2"/>
  <c r="R79" i="2"/>
  <c r="R75" i="2"/>
  <c r="R67" i="2"/>
  <c r="R63" i="2"/>
  <c r="R47" i="2"/>
  <c r="R39" i="2"/>
  <c r="R15" i="2"/>
  <c r="R11" i="2"/>
  <c r="O82" i="2"/>
  <c r="R82" i="2" s="1"/>
  <c r="S78" i="2"/>
  <c r="S74" i="2"/>
  <c r="S58" i="2"/>
  <c r="S42" i="2"/>
  <c r="S26" i="2"/>
  <c r="S14" i="2"/>
  <c r="S10" i="2"/>
  <c r="T82" i="2"/>
  <c r="W82" i="2" s="1"/>
  <c r="W6" i="2"/>
  <c r="W77" i="2"/>
  <c r="W73" i="2"/>
  <c r="W69" i="2"/>
  <c r="W65" i="2"/>
  <c r="W61" i="2"/>
  <c r="W57" i="2"/>
  <c r="W53" i="2"/>
  <c r="W49" i="2"/>
  <c r="W45" i="2"/>
  <c r="W41" i="2"/>
  <c r="W37" i="2"/>
  <c r="W33" i="2"/>
  <c r="W29" i="2"/>
  <c r="W25" i="2"/>
  <c r="W21" i="2"/>
  <c r="W17" i="2"/>
  <c r="W13" i="2"/>
  <c r="X76" i="2"/>
  <c r="X72" i="2"/>
  <c r="X68" i="2"/>
  <c r="X64" i="2"/>
  <c r="X60" i="2"/>
  <c r="X56" i="2"/>
  <c r="X52" i="2"/>
  <c r="X44" i="2"/>
  <c r="X32" i="2"/>
  <c r="X28" i="2"/>
  <c r="X24" i="2"/>
  <c r="X20" i="2"/>
  <c r="X16" i="2"/>
  <c r="X12" i="2"/>
  <c r="X8" i="2"/>
  <c r="AB79" i="2"/>
  <c r="AB67" i="2"/>
  <c r="AB63" i="2"/>
  <c r="AB59" i="2"/>
  <c r="AB55" i="2"/>
  <c r="AB15" i="2"/>
  <c r="AR73" i="2"/>
  <c r="AR67" i="2"/>
  <c r="AR41" i="2"/>
  <c r="AR35" i="2"/>
  <c r="AR19" i="2"/>
  <c r="BB73" i="2"/>
  <c r="BB61" i="2"/>
  <c r="BB55" i="2"/>
  <c r="BB43" i="2"/>
  <c r="BB31" i="2"/>
  <c r="BB21" i="2"/>
  <c r="BF45" i="2"/>
  <c r="Y50" i="1" s="1"/>
  <c r="BF9" i="2"/>
  <c r="Y14" i="1" s="1"/>
  <c r="H70" i="2"/>
  <c r="BC70" i="2"/>
  <c r="BC58" i="2"/>
  <c r="H58" i="2"/>
  <c r="BC50" i="2"/>
  <c r="H50" i="2"/>
  <c r="BC46" i="2"/>
  <c r="H46" i="2"/>
  <c r="BC42" i="2"/>
  <c r="H42" i="2"/>
  <c r="BC38" i="2"/>
  <c r="H38" i="2"/>
  <c r="BC34" i="2"/>
  <c r="H34" i="2"/>
  <c r="H30" i="2"/>
  <c r="BC26" i="2"/>
  <c r="H26" i="2"/>
  <c r="H22" i="2"/>
  <c r="BC22" i="2"/>
  <c r="BC18" i="2"/>
  <c r="H18" i="2"/>
  <c r="BC14" i="2"/>
  <c r="H14" i="2"/>
  <c r="BC10" i="2"/>
  <c r="H10" i="2"/>
  <c r="G82" i="2"/>
  <c r="F82" i="2" s="1"/>
  <c r="I82" i="2" s="1"/>
  <c r="BE6" i="2"/>
  <c r="M76" i="2"/>
  <c r="M68" i="2"/>
  <c r="M52" i="2"/>
  <c r="BC48" i="2"/>
  <c r="M48" i="2"/>
  <c r="BF44" i="2"/>
  <c r="Y49" i="1" s="1"/>
  <c r="BC40" i="2"/>
  <c r="BC36" i="2"/>
  <c r="M36" i="2"/>
  <c r="BF28" i="2"/>
  <c r="Y33" i="1" s="1"/>
  <c r="BF24" i="2"/>
  <c r="Y29" i="1" s="1"/>
  <c r="BC20" i="2"/>
  <c r="M20" i="2"/>
  <c r="BF16" i="2"/>
  <c r="Y21" i="1" s="1"/>
  <c r="BC12" i="2"/>
  <c r="M12" i="2"/>
  <c r="BE71" i="2"/>
  <c r="X76" i="1" s="1"/>
  <c r="AD76" i="1" s="1"/>
  <c r="BC76" i="1" s="1"/>
  <c r="K71" i="2"/>
  <c r="N71" i="2" s="1"/>
  <c r="BE67" i="2"/>
  <c r="X72" i="1" s="1"/>
  <c r="AD72" i="1" s="1"/>
  <c r="BC72" i="1" s="1"/>
  <c r="K67" i="2"/>
  <c r="N67" i="2" s="1"/>
  <c r="BE59" i="2"/>
  <c r="X64" i="1" s="1"/>
  <c r="AD64" i="1" s="1"/>
  <c r="BC64" i="1" s="1"/>
  <c r="K59" i="2"/>
  <c r="N59" i="2" s="1"/>
  <c r="BE51" i="2"/>
  <c r="X56" i="1" s="1"/>
  <c r="AD56" i="1" s="1"/>
  <c r="BC56" i="1" s="1"/>
  <c r="K51" i="2"/>
  <c r="N51" i="2" s="1"/>
  <c r="BE47" i="2"/>
  <c r="X52" i="1" s="1"/>
  <c r="AD52" i="1" s="1"/>
  <c r="BC52" i="1" s="1"/>
  <c r="K47" i="2"/>
  <c r="N47" i="2" s="1"/>
  <c r="BE35" i="2"/>
  <c r="X40" i="1" s="1"/>
  <c r="AD40" i="1" s="1"/>
  <c r="BC40" i="1" s="1"/>
  <c r="K35" i="2"/>
  <c r="N35" i="2" s="1"/>
  <c r="BE19" i="2"/>
  <c r="X24" i="1" s="1"/>
  <c r="AD24" i="1" s="1"/>
  <c r="BC24" i="1" s="1"/>
  <c r="K19" i="2"/>
  <c r="N19" i="2" s="1"/>
  <c r="L82" i="2"/>
  <c r="K82" i="2" s="1"/>
  <c r="N82" i="2" s="1"/>
  <c r="K7" i="2"/>
  <c r="N7" i="2" s="1"/>
  <c r="R74" i="2"/>
  <c r="R58" i="2"/>
  <c r="R54" i="2"/>
  <c r="R46" i="2"/>
  <c r="R42" i="2"/>
  <c r="R26" i="2"/>
  <c r="R18" i="2"/>
  <c r="R10" i="2"/>
  <c r="Q82" i="2"/>
  <c r="P82" i="2" s="1"/>
  <c r="S82" i="2" s="1"/>
  <c r="P6" i="2"/>
  <c r="S6" i="2" s="1"/>
  <c r="S69" i="2"/>
  <c r="S65" i="2"/>
  <c r="S57" i="2"/>
  <c r="S53" i="2"/>
  <c r="S37" i="2"/>
  <c r="S29" i="2"/>
  <c r="S21" i="2"/>
  <c r="W72" i="2"/>
  <c r="W68" i="2"/>
  <c r="W60" i="2"/>
  <c r="W56" i="2"/>
  <c r="W32" i="2"/>
  <c r="W24" i="2"/>
  <c r="W8" i="2"/>
  <c r="X71" i="2"/>
  <c r="X39" i="2"/>
  <c r="V82" i="2"/>
  <c r="U82" i="2" s="1"/>
  <c r="X82" i="2" s="1"/>
  <c r="U7" i="2"/>
  <c r="X7" i="2" s="1"/>
  <c r="AB78" i="2"/>
  <c r="AG88" i="1"/>
  <c r="AJ88" i="1" s="1"/>
  <c r="AT83" i="1"/>
  <c r="AT79" i="1"/>
  <c r="AT75" i="1"/>
  <c r="AT71" i="1"/>
  <c r="AT67" i="1"/>
  <c r="AT63" i="1"/>
  <c r="AT59" i="1"/>
  <c r="AT55" i="1"/>
  <c r="AT51" i="1"/>
  <c r="AT47" i="1"/>
  <c r="AT43" i="1"/>
  <c r="AT39" i="1"/>
  <c r="AT35" i="1"/>
  <c r="AT31" i="1"/>
  <c r="AT27" i="1"/>
  <c r="AT23" i="1"/>
  <c r="AT19" i="1"/>
  <c r="AT15" i="1"/>
  <c r="AS88" i="1"/>
  <c r="AV88" i="1"/>
  <c r="AY88" i="1" s="1"/>
  <c r="AY11" i="1"/>
  <c r="AY82" i="1"/>
  <c r="AY78" i="1"/>
  <c r="AY74" i="1"/>
  <c r="AY70" i="1"/>
  <c r="AY66" i="1"/>
  <c r="AY62" i="1"/>
  <c r="AY58" i="1"/>
  <c r="AY54" i="1"/>
  <c r="AY50" i="1"/>
  <c r="AY46" i="1"/>
  <c r="AY42" i="1"/>
  <c r="AY38" i="1"/>
  <c r="AY34" i="1"/>
  <c r="AY30" i="1"/>
  <c r="AY26" i="1"/>
  <c r="AY22" i="1"/>
  <c r="AY18" i="1"/>
  <c r="AY14" i="1"/>
  <c r="N54" i="2"/>
  <c r="N42" i="2"/>
  <c r="N25" i="2"/>
  <c r="N18" i="2"/>
  <c r="S71" i="2"/>
  <c r="S48" i="2"/>
  <c r="S43" i="2"/>
  <c r="S19" i="2"/>
  <c r="S7" i="2"/>
  <c r="X29" i="2"/>
  <c r="AC73" i="2"/>
  <c r="AC68" i="2"/>
  <c r="AC60" i="2"/>
  <c r="AR79" i="2"/>
  <c r="AR69" i="2"/>
  <c r="AR21" i="2"/>
  <c r="AB39" i="2"/>
  <c r="AB35" i="2"/>
  <c r="AB27" i="2"/>
  <c r="AB19" i="2"/>
  <c r="AB11" i="2"/>
  <c r="Y82" i="2"/>
  <c r="AB82" i="2" s="1"/>
  <c r="AC78" i="2"/>
  <c r="AC74" i="2"/>
  <c r="AC66" i="2"/>
  <c r="AC62" i="2"/>
  <c r="AB70" i="2"/>
  <c r="AB62" i="2"/>
  <c r="AB50" i="2"/>
  <c r="AB46" i="2"/>
  <c r="AB42" i="2"/>
  <c r="AV80" i="2"/>
  <c r="AB80" i="2"/>
  <c r="BB80" i="2"/>
  <c r="R80" i="2"/>
  <c r="BA80" i="2"/>
  <c r="AR80" i="2"/>
  <c r="N78" i="2"/>
  <c r="N62" i="2"/>
  <c r="N46" i="2"/>
  <c r="N30" i="2"/>
  <c r="N14" i="2"/>
  <c r="S79" i="2"/>
  <c r="S63" i="2"/>
  <c r="S47" i="2"/>
  <c r="S15" i="2"/>
  <c r="AC59" i="2"/>
  <c r="AC47" i="2"/>
  <c r="AC27" i="2"/>
  <c r="AC10" i="2"/>
  <c r="AH25" i="2"/>
  <c r="AM66" i="2"/>
  <c r="AM50" i="2"/>
  <c r="AM34" i="2"/>
  <c r="AM18" i="2"/>
  <c r="AL80" i="2"/>
  <c r="AR74" i="2"/>
  <c r="AR58" i="2"/>
  <c r="AR42" i="2"/>
  <c r="AR37" i="2"/>
  <c r="AR26" i="2"/>
  <c r="AR10" i="2"/>
  <c r="AQ80" i="2"/>
  <c r="AW79" i="2"/>
  <c r="AW58" i="2"/>
  <c r="AW47" i="2"/>
  <c r="AW42" i="2"/>
  <c r="AW15" i="2"/>
  <c r="AW10" i="2"/>
  <c r="BB70" i="2"/>
  <c r="BB63" i="2"/>
  <c r="BB58" i="2"/>
  <c r="BB53" i="2"/>
  <c r="BB41" i="2"/>
  <c r="BB34" i="2"/>
  <c r="BB29" i="2"/>
  <c r="BB23" i="2"/>
  <c r="BB17" i="2"/>
  <c r="AC46" i="2"/>
  <c r="AC38" i="2"/>
  <c r="AC55" i="2"/>
  <c r="AC43" i="2"/>
  <c r="AC20" i="2"/>
  <c r="AC15" i="2"/>
  <c r="AH68" i="2"/>
  <c r="AH52" i="2"/>
  <c r="AH36" i="2"/>
  <c r="AH20" i="2"/>
  <c r="AR77" i="2"/>
  <c r="AR61" i="2"/>
  <c r="AR45" i="2"/>
  <c r="AR29" i="2"/>
  <c r="AR13" i="2"/>
  <c r="BB79" i="2"/>
  <c r="BB74" i="2"/>
  <c r="BB57" i="2"/>
  <c r="BB50" i="2"/>
  <c r="BB45" i="2"/>
  <c r="BB27" i="2"/>
  <c r="BB22" i="2"/>
  <c r="BB15" i="2"/>
  <c r="BB10" i="2"/>
  <c r="AC30" i="2"/>
  <c r="AC14" i="2"/>
  <c r="AL71" i="2"/>
  <c r="AL55" i="2"/>
  <c r="AL39" i="2"/>
  <c r="AB30" i="2"/>
  <c r="AB14" i="2"/>
  <c r="AC57" i="2"/>
  <c r="AC41" i="2"/>
  <c r="AC25" i="2"/>
  <c r="AG76" i="2"/>
  <c r="AG60" i="2"/>
  <c r="AG44" i="2"/>
  <c r="AG28" i="2"/>
  <c r="AG12" i="2"/>
  <c r="AH71" i="2"/>
  <c r="AH55" i="2"/>
  <c r="AH39" i="2"/>
  <c r="AH23" i="2"/>
  <c r="AA82" i="2"/>
  <c r="Z82" i="2" s="1"/>
  <c r="AC82" i="2" s="1"/>
  <c r="AF82" i="2"/>
  <c r="AE82" i="2" s="1"/>
  <c r="AH82" i="2" s="1"/>
  <c r="AL78" i="2"/>
  <c r="AL74" i="2"/>
  <c r="AL70" i="2"/>
  <c r="AL66" i="2"/>
  <c r="AL62" i="2"/>
  <c r="AL58" i="2"/>
  <c r="AL54" i="2"/>
  <c r="AL50" i="2"/>
  <c r="AL46" i="2"/>
  <c r="AL42" i="2"/>
  <c r="AL38" i="2"/>
  <c r="AL34" i="2"/>
  <c r="AL30" i="2"/>
  <c r="AL26" i="2"/>
  <c r="AL22" i="2"/>
  <c r="AL18" i="2"/>
  <c r="AL14" i="2"/>
  <c r="AL10" i="2"/>
  <c r="AQ88" i="1"/>
  <c r="AT88" i="1" s="1"/>
  <c r="BD79" i="2"/>
  <c r="BD75" i="2"/>
  <c r="BD71" i="2"/>
  <c r="BD67" i="2"/>
  <c r="BD63" i="2"/>
  <c r="BD59" i="2"/>
  <c r="BD55" i="2"/>
  <c r="BD51" i="2"/>
  <c r="BD47" i="2"/>
  <c r="BD39" i="2"/>
  <c r="BD35" i="2"/>
  <c r="BD31" i="2"/>
  <c r="BD27" i="2"/>
  <c r="BD23" i="2"/>
  <c r="BD19" i="2"/>
  <c r="BD15" i="2"/>
  <c r="BD11" i="2"/>
  <c r="AC79" i="2"/>
  <c r="AC75" i="2"/>
  <c r="AC71" i="2"/>
  <c r="AC67" i="2"/>
  <c r="AC51" i="2"/>
  <c r="AC35" i="2"/>
  <c r="AC19" i="2"/>
  <c r="AE7" i="2"/>
  <c r="AH7" i="2" s="1"/>
  <c r="AR66" i="2"/>
  <c r="AR50" i="2"/>
  <c r="AR34" i="2"/>
  <c r="AR18" i="2"/>
  <c r="AW78" i="2"/>
  <c r="AW72" i="2"/>
  <c r="AW67" i="2"/>
  <c r="AW62" i="2"/>
  <c r="AW56" i="2"/>
  <c r="AW51" i="2"/>
  <c r="AW46" i="2"/>
  <c r="AW35" i="2"/>
  <c r="AW30" i="2"/>
  <c r="AW24" i="2"/>
  <c r="AW19" i="2"/>
  <c r="AW14" i="2"/>
  <c r="AW8" i="2"/>
  <c r="BB65" i="2"/>
  <c r="BB59" i="2"/>
  <c r="BB37" i="2"/>
  <c r="BC80" i="2"/>
  <c r="BC76" i="2"/>
  <c r="BC72" i="2"/>
  <c r="BC68" i="2"/>
  <c r="BC64" i="2"/>
  <c r="BC60" i="2"/>
  <c r="BC56" i="2"/>
  <c r="BC52" i="2"/>
  <c r="AD82" i="2"/>
  <c r="AG82" i="2" s="1"/>
  <c r="AG6" i="2"/>
  <c r="AG77" i="2"/>
  <c r="AG73" i="2"/>
  <c r="AG69" i="2"/>
  <c r="AG65" i="2"/>
  <c r="AG61" i="2"/>
  <c r="AG57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I82" i="2"/>
  <c r="AL82" i="2" s="1"/>
  <c r="BB54" i="2"/>
  <c r="BB47" i="2"/>
  <c r="BB42" i="2"/>
  <c r="BB25" i="2"/>
  <c r="BB18" i="2"/>
  <c r="AN82" i="2"/>
  <c r="AQ82" i="2" s="1"/>
  <c r="AV19" i="2"/>
  <c r="AS82" i="2"/>
  <c r="AV82" i="2" s="1"/>
  <c r="AX82" i="2"/>
  <c r="BA82" i="2" s="1"/>
  <c r="BA73" i="2"/>
  <c r="BA57" i="2"/>
  <c r="BA41" i="2"/>
  <c r="BA25" i="2"/>
  <c r="BB68" i="2"/>
  <c r="BB52" i="2"/>
  <c r="BB20" i="2"/>
  <c r="AV22" i="2"/>
  <c r="AV18" i="2"/>
  <c r="AV14" i="2"/>
  <c r="AV10" i="2"/>
  <c r="AU82" i="2"/>
  <c r="AT82" i="2" s="1"/>
  <c r="AW82" i="2" s="1"/>
  <c r="AT6" i="2"/>
  <c r="AW6" i="2" s="1"/>
  <c r="AW77" i="2"/>
  <c r="AW73" i="2"/>
  <c r="AW69" i="2"/>
  <c r="AW65" i="2"/>
  <c r="AW61" i="2"/>
  <c r="AW57" i="2"/>
  <c r="AW53" i="2"/>
  <c r="AW49" i="2"/>
  <c r="AW45" i="2"/>
  <c r="AW41" i="2"/>
  <c r="AW37" i="2"/>
  <c r="AW33" i="2"/>
  <c r="AW29" i="2"/>
  <c r="AW25" i="2"/>
  <c r="AW21" i="2"/>
  <c r="AW17" i="2"/>
  <c r="AW13" i="2"/>
  <c r="BA68" i="2"/>
  <c r="BA52" i="2"/>
  <c r="BA20" i="2"/>
  <c r="AZ82" i="2"/>
  <c r="AY82" i="2" s="1"/>
  <c r="BB82" i="2" s="1"/>
  <c r="BB78" i="2"/>
  <c r="BB62" i="2"/>
  <c r="BB46" i="2"/>
  <c r="BB30" i="2"/>
  <c r="BB14" i="2"/>
  <c r="AQ4" i="2"/>
  <c r="AG4" i="2"/>
  <c r="AO4" i="2"/>
  <c r="AR4" i="2" s="1"/>
  <c r="AE4" i="2"/>
  <c r="AH4" i="2" s="1"/>
  <c r="BG48" i="2" l="1"/>
  <c r="Z53" i="1" s="1"/>
  <c r="W53" i="1"/>
  <c r="AC53" i="1" s="1"/>
  <c r="BB53" i="1" s="1"/>
  <c r="BE53" i="1" s="1"/>
  <c r="BF64" i="2"/>
  <c r="Y69" i="1" s="1"/>
  <c r="AE69" i="1" s="1"/>
  <c r="BD69" i="1" s="1"/>
  <c r="V69" i="1"/>
  <c r="BF80" i="2"/>
  <c r="Y85" i="1" s="1"/>
  <c r="V85" i="1"/>
  <c r="BG15" i="2"/>
  <c r="Z20" i="1" s="1"/>
  <c r="AF20" i="1" s="1"/>
  <c r="W20" i="1"/>
  <c r="AC20" i="1" s="1"/>
  <c r="BB20" i="1" s="1"/>
  <c r="BE20" i="1" s="1"/>
  <c r="BG31" i="2"/>
  <c r="Z36" i="1" s="1"/>
  <c r="W36" i="1"/>
  <c r="BG47" i="2"/>
  <c r="Z52" i="1" s="1"/>
  <c r="AF52" i="1" s="1"/>
  <c r="W52" i="1"/>
  <c r="AC52" i="1" s="1"/>
  <c r="BB52" i="1" s="1"/>
  <c r="BE52" i="1" s="1"/>
  <c r="BG63" i="2"/>
  <c r="Z68" i="1" s="1"/>
  <c r="W68" i="1"/>
  <c r="AC68" i="1" s="1"/>
  <c r="BB68" i="1" s="1"/>
  <c r="BE68" i="1" s="1"/>
  <c r="BG79" i="2"/>
  <c r="Z84" i="1" s="1"/>
  <c r="AF84" i="1" s="1"/>
  <c r="W84" i="1"/>
  <c r="AC84" i="1" s="1"/>
  <c r="BB84" i="1" s="1"/>
  <c r="BE84" i="1" s="1"/>
  <c r="BF34" i="2"/>
  <c r="Y39" i="1" s="1"/>
  <c r="V39" i="1"/>
  <c r="BF42" i="2"/>
  <c r="Y47" i="1" s="1"/>
  <c r="V47" i="1"/>
  <c r="BF50" i="2"/>
  <c r="Y55" i="1" s="1"/>
  <c r="V55" i="1"/>
  <c r="X40" i="2"/>
  <c r="R31" i="2"/>
  <c r="N36" i="2"/>
  <c r="AM36" i="2"/>
  <c r="AC31" i="2"/>
  <c r="S75" i="2"/>
  <c r="N31" i="2"/>
  <c r="BG8" i="2"/>
  <c r="Z13" i="1" s="1"/>
  <c r="AF13" i="1" s="1"/>
  <c r="W13" i="1"/>
  <c r="AC13" i="1" s="1"/>
  <c r="BB13" i="1" s="1"/>
  <c r="BE13" i="1" s="1"/>
  <c r="BD29" i="2"/>
  <c r="I29" i="2"/>
  <c r="BG56" i="2"/>
  <c r="Z61" i="1" s="1"/>
  <c r="AF61" i="1" s="1"/>
  <c r="W61" i="1"/>
  <c r="AC61" i="1" s="1"/>
  <c r="BB61" i="1" s="1"/>
  <c r="BE61" i="1" s="1"/>
  <c r="BG45" i="2"/>
  <c r="Z50" i="1" s="1"/>
  <c r="W50" i="1"/>
  <c r="AH48" i="2"/>
  <c r="BG65" i="2"/>
  <c r="Z70" i="1" s="1"/>
  <c r="W70" i="1"/>
  <c r="R51" i="2"/>
  <c r="BG17" i="2"/>
  <c r="Z22" i="1" s="1"/>
  <c r="W22" i="1"/>
  <c r="AC22" i="1" s="1"/>
  <c r="BB22" i="1" s="1"/>
  <c r="BE22" i="1" s="1"/>
  <c r="BD52" i="2"/>
  <c r="BD64" i="2"/>
  <c r="BD6" i="2"/>
  <c r="BF7" i="2"/>
  <c r="Y12" i="1" s="1"/>
  <c r="AE12" i="1" s="1"/>
  <c r="BD12" i="1" s="1"/>
  <c r="V12" i="1"/>
  <c r="BF35" i="2"/>
  <c r="Y40" i="1" s="1"/>
  <c r="V40" i="1"/>
  <c r="BF43" i="2"/>
  <c r="Y48" i="1" s="1"/>
  <c r="AE48" i="1" s="1"/>
  <c r="BD48" i="1" s="1"/>
  <c r="V48" i="1"/>
  <c r="BF51" i="2"/>
  <c r="Y56" i="1" s="1"/>
  <c r="AE56" i="1" s="1"/>
  <c r="BD56" i="1" s="1"/>
  <c r="V56" i="1"/>
  <c r="AR75" i="2"/>
  <c r="BG9" i="2"/>
  <c r="Z14" i="1" s="1"/>
  <c r="W14" i="1"/>
  <c r="AC14" i="1" s="1"/>
  <c r="BB14" i="1" s="1"/>
  <c r="BE14" i="1" s="1"/>
  <c r="BG73" i="2"/>
  <c r="Z78" i="1" s="1"/>
  <c r="AF78" i="1" s="1"/>
  <c r="W78" i="1"/>
  <c r="AC78" i="1" s="1"/>
  <c r="BB78" i="1" s="1"/>
  <c r="BE78" i="1" s="1"/>
  <c r="X9" i="2"/>
  <c r="BD20" i="2"/>
  <c r="BD32" i="2"/>
  <c r="BG49" i="2"/>
  <c r="Z54" i="1" s="1"/>
  <c r="W54" i="1"/>
  <c r="AE34" i="1"/>
  <c r="BD34" i="1" s="1"/>
  <c r="BD70" i="1"/>
  <c r="U16" i="1"/>
  <c r="U44" i="1"/>
  <c r="AF44" i="1" s="1"/>
  <c r="U64" i="1"/>
  <c r="AE57" i="1"/>
  <c r="BD57" i="1" s="1"/>
  <c r="AE27" i="1"/>
  <c r="BD27" i="1" s="1"/>
  <c r="AE55" i="1"/>
  <c r="BD55" i="1" s="1"/>
  <c r="BD46" i="1"/>
  <c r="AV72" i="2"/>
  <c r="AB72" i="2"/>
  <c r="BB72" i="2"/>
  <c r="AR72" i="2"/>
  <c r="AQ72" i="2"/>
  <c r="R72" i="2"/>
  <c r="AL72" i="2"/>
  <c r="H72" i="2"/>
  <c r="BA72" i="2"/>
  <c r="M72" i="2"/>
  <c r="AG72" i="2"/>
  <c r="BF67" i="2"/>
  <c r="Y72" i="1" s="1"/>
  <c r="AE72" i="1" s="1"/>
  <c r="BD72" i="1" s="1"/>
  <c r="V72" i="1"/>
  <c r="BF75" i="2"/>
  <c r="Y80" i="1" s="1"/>
  <c r="V80" i="1"/>
  <c r="AE37" i="1"/>
  <c r="BD37" i="1" s="1"/>
  <c r="J88" i="1"/>
  <c r="BA7" i="2"/>
  <c r="AQ7" i="2"/>
  <c r="BB7" i="2"/>
  <c r="AM7" i="2"/>
  <c r="AL7" i="2"/>
  <c r="AG7" i="2"/>
  <c r="M7" i="2"/>
  <c r="AV7" i="2"/>
  <c r="I7" i="2"/>
  <c r="AR7" i="2"/>
  <c r="AB7" i="2"/>
  <c r="W7" i="2"/>
  <c r="R7" i="2"/>
  <c r="BA15" i="2"/>
  <c r="AQ15" i="2"/>
  <c r="M15" i="2"/>
  <c r="AM15" i="2"/>
  <c r="AL15" i="2"/>
  <c r="AR15" i="2"/>
  <c r="I15" i="2"/>
  <c r="AV15" i="2"/>
  <c r="AG15" i="2"/>
  <c r="AH15" i="2"/>
  <c r="W15" i="2"/>
  <c r="BA23" i="2"/>
  <c r="AQ23" i="2"/>
  <c r="AM23" i="2"/>
  <c r="AL23" i="2"/>
  <c r="AG23" i="2"/>
  <c r="M23" i="2"/>
  <c r="AR23" i="2"/>
  <c r="AV23" i="2"/>
  <c r="W23" i="2"/>
  <c r="AB23" i="2"/>
  <c r="I23" i="2"/>
  <c r="X23" i="2"/>
  <c r="H23" i="2"/>
  <c r="BA35" i="2"/>
  <c r="AQ35" i="2"/>
  <c r="BB35" i="2"/>
  <c r="AV35" i="2"/>
  <c r="M35" i="2"/>
  <c r="AG35" i="2"/>
  <c r="AL35" i="2"/>
  <c r="W35" i="2"/>
  <c r="I35" i="2"/>
  <c r="AH35" i="2"/>
  <c r="R35" i="2"/>
  <c r="AM35" i="2"/>
  <c r="BA59" i="2"/>
  <c r="AQ59" i="2"/>
  <c r="M59" i="2"/>
  <c r="AH59" i="2"/>
  <c r="AV59" i="2"/>
  <c r="AM59" i="2"/>
  <c r="AL59" i="2"/>
  <c r="I59" i="2"/>
  <c r="R59" i="2"/>
  <c r="AG59" i="2"/>
  <c r="W59" i="2"/>
  <c r="BA67" i="2"/>
  <c r="AQ67" i="2"/>
  <c r="AV67" i="2"/>
  <c r="M67" i="2"/>
  <c r="BB67" i="2"/>
  <c r="AH67" i="2"/>
  <c r="AG67" i="2"/>
  <c r="W67" i="2"/>
  <c r="I67" i="2"/>
  <c r="AM67" i="2"/>
  <c r="AL67" i="2"/>
  <c r="AE38" i="1"/>
  <c r="BD38" i="1" s="1"/>
  <c r="U58" i="1"/>
  <c r="AF58" i="1" s="1"/>
  <c r="U30" i="1"/>
  <c r="AE31" i="1"/>
  <c r="BD31" i="1" s="1"/>
  <c r="AV64" i="2"/>
  <c r="AB64" i="2"/>
  <c r="BB64" i="2"/>
  <c r="R64" i="2"/>
  <c r="BA64" i="2"/>
  <c r="AR64" i="2"/>
  <c r="AG64" i="2"/>
  <c r="AQ64" i="2"/>
  <c r="W64" i="2"/>
  <c r="H64" i="2"/>
  <c r="AL64" i="2"/>
  <c r="M64" i="2"/>
  <c r="AE40" i="1"/>
  <c r="BD40" i="1" s="1"/>
  <c r="U27" i="1"/>
  <c r="U59" i="1"/>
  <c r="AV57" i="2"/>
  <c r="AB57" i="2"/>
  <c r="AH57" i="2"/>
  <c r="AQ57" i="2"/>
  <c r="H57" i="2"/>
  <c r="AL57" i="2"/>
  <c r="R57" i="2"/>
  <c r="AV73" i="2"/>
  <c r="AB73" i="2"/>
  <c r="AH73" i="2"/>
  <c r="AQ73" i="2"/>
  <c r="S73" i="2"/>
  <c r="R73" i="2"/>
  <c r="AL73" i="2"/>
  <c r="H73" i="2"/>
  <c r="AE23" i="1"/>
  <c r="BD23" i="1" s="1"/>
  <c r="AE39" i="1"/>
  <c r="BD39" i="1" s="1"/>
  <c r="AV24" i="2"/>
  <c r="AB24" i="2"/>
  <c r="AR24" i="2"/>
  <c r="AQ24" i="2"/>
  <c r="R24" i="2"/>
  <c r="AC24" i="2"/>
  <c r="AL24" i="2"/>
  <c r="H24" i="2"/>
  <c r="AG24" i="2"/>
  <c r="BA24" i="2"/>
  <c r="S24" i="2"/>
  <c r="BB24" i="2"/>
  <c r="M24" i="2"/>
  <c r="AF26" i="1"/>
  <c r="BF52" i="2"/>
  <c r="Y57" i="1" s="1"/>
  <c r="V57" i="1"/>
  <c r="BF68" i="2"/>
  <c r="Y73" i="1" s="1"/>
  <c r="AE73" i="1" s="1"/>
  <c r="BD73" i="1" s="1"/>
  <c r="V73" i="1"/>
  <c r="BF26" i="2"/>
  <c r="Y31" i="1" s="1"/>
  <c r="V31" i="1"/>
  <c r="BD14" i="2"/>
  <c r="I14" i="2"/>
  <c r="BD38" i="2"/>
  <c r="I38" i="2"/>
  <c r="BD61" i="2"/>
  <c r="I61" i="2"/>
  <c r="T88" i="1"/>
  <c r="AE88" i="1" s="1"/>
  <c r="BG36" i="2"/>
  <c r="Z41" i="1" s="1"/>
  <c r="W41" i="1"/>
  <c r="AC41" i="1" s="1"/>
  <c r="BB41" i="1" s="1"/>
  <c r="BE41" i="1" s="1"/>
  <c r="BG76" i="2"/>
  <c r="Z81" i="1" s="1"/>
  <c r="AF81" i="1" s="1"/>
  <c r="W81" i="1"/>
  <c r="AC81" i="1" s="1"/>
  <c r="BB81" i="1" s="1"/>
  <c r="BE81" i="1" s="1"/>
  <c r="BD62" i="2"/>
  <c r="I62" i="2"/>
  <c r="BD78" i="2"/>
  <c r="I78" i="2"/>
  <c r="U48" i="1"/>
  <c r="U72" i="1"/>
  <c r="AF72" i="1" s="1"/>
  <c r="AE80" i="1"/>
  <c r="BD80" i="1" s="1"/>
  <c r="U38" i="1"/>
  <c r="BA9" i="2"/>
  <c r="BD7" i="2"/>
  <c r="BG39" i="2"/>
  <c r="Z44" i="1" s="1"/>
  <c r="W44" i="1"/>
  <c r="AC44" i="1" s="1"/>
  <c r="BB44" i="1" s="1"/>
  <c r="BE44" i="1" s="1"/>
  <c r="BG71" i="2"/>
  <c r="Z76" i="1" s="1"/>
  <c r="AF76" i="1" s="1"/>
  <c r="W76" i="1"/>
  <c r="AC76" i="1" s="1"/>
  <c r="BB76" i="1" s="1"/>
  <c r="BE76" i="1" s="1"/>
  <c r="BF48" i="2"/>
  <c r="Y53" i="1" s="1"/>
  <c r="AE53" i="1" s="1"/>
  <c r="BD53" i="1" s="1"/>
  <c r="V53" i="1"/>
  <c r="BE82" i="2"/>
  <c r="X11" i="1"/>
  <c r="BF22" i="2"/>
  <c r="Y27" i="1" s="1"/>
  <c r="V27" i="1"/>
  <c r="BF38" i="2"/>
  <c r="Y43" i="1" s="1"/>
  <c r="V43" i="1"/>
  <c r="AR51" i="2"/>
  <c r="AB75" i="2"/>
  <c r="X48" i="2"/>
  <c r="N40" i="2"/>
  <c r="BF33" i="2"/>
  <c r="Y38" i="1" s="1"/>
  <c r="V38" i="1"/>
  <c r="BF61" i="2"/>
  <c r="Y66" i="1" s="1"/>
  <c r="V66" i="1"/>
  <c r="BG77" i="2"/>
  <c r="Z82" i="1" s="1"/>
  <c r="AF82" i="1" s="1"/>
  <c r="W82" i="1"/>
  <c r="AC82" i="1" s="1"/>
  <c r="BB82" i="1" s="1"/>
  <c r="BE82" i="1" s="1"/>
  <c r="BG53" i="2"/>
  <c r="Z58" i="1" s="1"/>
  <c r="W58" i="1"/>
  <c r="AC58" i="1" s="1"/>
  <c r="BB58" i="1" s="1"/>
  <c r="BE58" i="1" s="1"/>
  <c r="BG57" i="2"/>
  <c r="Z62" i="1" s="1"/>
  <c r="AF62" i="1" s="1"/>
  <c r="W62" i="1"/>
  <c r="AC62" i="1" s="1"/>
  <c r="BB62" i="1" s="1"/>
  <c r="BE62" i="1" s="1"/>
  <c r="BG69" i="2"/>
  <c r="Z74" i="1" s="1"/>
  <c r="W74" i="1"/>
  <c r="AC74" i="1" s="1"/>
  <c r="BB74" i="1" s="1"/>
  <c r="BE74" i="1" s="1"/>
  <c r="BF19" i="2"/>
  <c r="Y24" i="1" s="1"/>
  <c r="AE24" i="1" s="1"/>
  <c r="BD24" i="1" s="1"/>
  <c r="V24" i="1"/>
  <c r="BF31" i="2"/>
  <c r="Y36" i="1" s="1"/>
  <c r="V36" i="1"/>
  <c r="BF39" i="2"/>
  <c r="Y44" i="1" s="1"/>
  <c r="V44" i="1"/>
  <c r="BF47" i="2"/>
  <c r="Y52" i="1" s="1"/>
  <c r="AE52" i="1" s="1"/>
  <c r="BD52" i="1" s="1"/>
  <c r="V52" i="1"/>
  <c r="BG25" i="2"/>
  <c r="Z30" i="1" s="1"/>
  <c r="W30" i="1"/>
  <c r="AC30" i="1" s="1"/>
  <c r="BB30" i="1" s="1"/>
  <c r="BE30" i="1" s="1"/>
  <c r="BG37" i="2"/>
  <c r="Z42" i="1" s="1"/>
  <c r="W42" i="1"/>
  <c r="AC42" i="1" s="1"/>
  <c r="BB42" i="1" s="1"/>
  <c r="BE42" i="1" s="1"/>
  <c r="BD60" i="2"/>
  <c r="AE49" i="1"/>
  <c r="BD49" i="1" s="1"/>
  <c r="AE85" i="1"/>
  <c r="BD85" i="1" s="1"/>
  <c r="U32" i="1"/>
  <c r="AF68" i="1"/>
  <c r="AE41" i="1"/>
  <c r="BD41" i="1" s="1"/>
  <c r="AE43" i="1"/>
  <c r="BD43" i="1" s="1"/>
  <c r="BD71" i="1"/>
  <c r="BF55" i="2"/>
  <c r="Y60" i="1" s="1"/>
  <c r="AE60" i="1" s="1"/>
  <c r="BD60" i="1" s="1"/>
  <c r="V60" i="1"/>
  <c r="BF63" i="2"/>
  <c r="Y68" i="1" s="1"/>
  <c r="AE68" i="1" s="1"/>
  <c r="BD68" i="1" s="1"/>
  <c r="V68" i="1"/>
  <c r="BF71" i="2"/>
  <c r="Y76" i="1" s="1"/>
  <c r="AE76" i="1" s="1"/>
  <c r="BD76" i="1" s="1"/>
  <c r="V76" i="1"/>
  <c r="BF79" i="2"/>
  <c r="Y84" i="1" s="1"/>
  <c r="AE84" i="1" s="1"/>
  <c r="BD84" i="1" s="1"/>
  <c r="V84" i="1"/>
  <c r="AE22" i="1"/>
  <c r="BD22" i="1" s="1"/>
  <c r="AE50" i="1"/>
  <c r="BD50" i="1" s="1"/>
  <c r="AE11" i="1"/>
  <c r="BD11" i="1" s="1"/>
  <c r="AC70" i="1"/>
  <c r="BB70" i="1" s="1"/>
  <c r="BE70" i="1" s="1"/>
  <c r="U70" i="1"/>
  <c r="AF70" i="1" s="1"/>
  <c r="BA19" i="2"/>
  <c r="AQ19" i="2"/>
  <c r="M19" i="2"/>
  <c r="AL19" i="2"/>
  <c r="AH19" i="2"/>
  <c r="AG19" i="2"/>
  <c r="W19" i="2"/>
  <c r="I19" i="2"/>
  <c r="BB19" i="2"/>
  <c r="AM19" i="2"/>
  <c r="R19" i="2"/>
  <c r="BA43" i="2"/>
  <c r="AQ43" i="2"/>
  <c r="M43" i="2"/>
  <c r="AM43" i="2"/>
  <c r="AL43" i="2"/>
  <c r="I43" i="2"/>
  <c r="AG43" i="2"/>
  <c r="AB43" i="2"/>
  <c r="AV43" i="2"/>
  <c r="W43" i="2"/>
  <c r="AH43" i="2"/>
  <c r="BA63" i="2"/>
  <c r="AQ63" i="2"/>
  <c r="M63" i="2"/>
  <c r="AV63" i="2"/>
  <c r="AG63" i="2"/>
  <c r="AL63" i="2"/>
  <c r="AR63" i="2"/>
  <c r="AW63" i="2"/>
  <c r="AH63" i="2"/>
  <c r="AM63" i="2"/>
  <c r="W63" i="2"/>
  <c r="I63" i="2"/>
  <c r="BA71" i="2"/>
  <c r="AQ71" i="2"/>
  <c r="AM71" i="2"/>
  <c r="AG71" i="2"/>
  <c r="M71" i="2"/>
  <c r="BB71" i="2"/>
  <c r="I71" i="2"/>
  <c r="AV71" i="2"/>
  <c r="AR71" i="2"/>
  <c r="W71" i="2"/>
  <c r="AB71" i="2"/>
  <c r="AE66" i="1"/>
  <c r="BD66" i="1" s="1"/>
  <c r="AF14" i="1"/>
  <c r="AE47" i="1"/>
  <c r="BD47" i="1" s="1"/>
  <c r="BA79" i="2"/>
  <c r="AQ79" i="2"/>
  <c r="M79" i="2"/>
  <c r="AM79" i="2"/>
  <c r="AV79" i="2"/>
  <c r="AL79" i="2"/>
  <c r="I79" i="2"/>
  <c r="AG79" i="2"/>
  <c r="W79" i="2"/>
  <c r="AH79" i="2"/>
  <c r="AE18" i="1"/>
  <c r="BD18" i="1" s="1"/>
  <c r="U15" i="1"/>
  <c r="AF41" i="1"/>
  <c r="BD35" i="1"/>
  <c r="AE51" i="1"/>
  <c r="BD51" i="1" s="1"/>
  <c r="AE67" i="1"/>
  <c r="BD67" i="1" s="1"/>
  <c r="AB16" i="2"/>
  <c r="BB16" i="2"/>
  <c r="R16" i="2"/>
  <c r="BA16" i="2"/>
  <c r="AR16" i="2"/>
  <c r="AQ16" i="2"/>
  <c r="AL16" i="2"/>
  <c r="AV16" i="2"/>
  <c r="AC16" i="2"/>
  <c r="H16" i="2"/>
  <c r="AG16" i="2"/>
  <c r="M16" i="2"/>
  <c r="W16" i="2"/>
  <c r="AV52" i="2"/>
  <c r="AB52" i="2"/>
  <c r="R52" i="2"/>
  <c r="AR52" i="2"/>
  <c r="AQ52" i="2"/>
  <c r="AL52" i="2"/>
  <c r="S52" i="2"/>
  <c r="W52" i="2"/>
  <c r="AW52" i="2"/>
  <c r="AG52" i="2"/>
  <c r="I52" i="2"/>
  <c r="H52" i="2"/>
  <c r="AV76" i="2"/>
  <c r="AB76" i="2"/>
  <c r="BA76" i="2"/>
  <c r="AL76" i="2"/>
  <c r="R76" i="2"/>
  <c r="AQ76" i="2"/>
  <c r="AR76" i="2"/>
  <c r="BB76" i="2"/>
  <c r="H76" i="2"/>
  <c r="AW76" i="2"/>
  <c r="I76" i="2"/>
  <c r="AF42" i="1"/>
  <c r="BG19" i="2"/>
  <c r="Z24" i="1" s="1"/>
  <c r="AF24" i="1" s="1"/>
  <c r="W24" i="1"/>
  <c r="AC24" i="1" s="1"/>
  <c r="BB24" i="1" s="1"/>
  <c r="BE24" i="1" s="1"/>
  <c r="BG35" i="2"/>
  <c r="Z40" i="1" s="1"/>
  <c r="AF40" i="1" s="1"/>
  <c r="W40" i="1"/>
  <c r="AC40" i="1" s="1"/>
  <c r="BB40" i="1" s="1"/>
  <c r="BE40" i="1" s="1"/>
  <c r="BG51" i="2"/>
  <c r="Z56" i="1" s="1"/>
  <c r="AF56" i="1" s="1"/>
  <c r="W56" i="1"/>
  <c r="AC56" i="1" s="1"/>
  <c r="BB56" i="1" s="1"/>
  <c r="BE56" i="1" s="1"/>
  <c r="BG67" i="2"/>
  <c r="Z72" i="1" s="1"/>
  <c r="W72" i="1"/>
  <c r="AC72" i="1" s="1"/>
  <c r="BB72" i="1" s="1"/>
  <c r="BE72" i="1" s="1"/>
  <c r="BF20" i="2"/>
  <c r="Y25" i="1" s="1"/>
  <c r="V25" i="1"/>
  <c r="BF36" i="2"/>
  <c r="Y41" i="1" s="1"/>
  <c r="V41" i="1"/>
  <c r="BF10" i="2"/>
  <c r="Y15" i="1" s="1"/>
  <c r="AE15" i="1" s="1"/>
  <c r="BD15" i="1" s="1"/>
  <c r="V15" i="1"/>
  <c r="BF18" i="2"/>
  <c r="Y23" i="1" s="1"/>
  <c r="V23" i="1"/>
  <c r="BF69" i="2"/>
  <c r="Y74" i="1" s="1"/>
  <c r="AE74" i="1" s="1"/>
  <c r="BD74" i="1" s="1"/>
  <c r="V74" i="1"/>
  <c r="BF6" i="2"/>
  <c r="Y11" i="1" s="1"/>
  <c r="BC82" i="2"/>
  <c r="BF82" i="2" s="1"/>
  <c r="V11" i="1"/>
  <c r="BD22" i="2"/>
  <c r="I22" i="2"/>
  <c r="I30" i="2"/>
  <c r="BD30" i="2"/>
  <c r="I46" i="2"/>
  <c r="BD46" i="2"/>
  <c r="I54" i="2"/>
  <c r="BD54" i="2"/>
  <c r="BD13" i="2"/>
  <c r="I13" i="2"/>
  <c r="BG40" i="2"/>
  <c r="Z45" i="1" s="1"/>
  <c r="AF45" i="1" s="1"/>
  <c r="W45" i="1"/>
  <c r="AC45" i="1" s="1"/>
  <c r="BB45" i="1" s="1"/>
  <c r="BE45" i="1" s="1"/>
  <c r="BF54" i="2"/>
  <c r="Y59" i="1" s="1"/>
  <c r="AE59" i="1" s="1"/>
  <c r="BD59" i="1" s="1"/>
  <c r="V59" i="1"/>
  <c r="BF74" i="2"/>
  <c r="Y79" i="1" s="1"/>
  <c r="AE79" i="1" s="1"/>
  <c r="BD79" i="1" s="1"/>
  <c r="V79" i="1"/>
  <c r="BD70" i="2"/>
  <c r="I70" i="2"/>
  <c r="BG21" i="2"/>
  <c r="Z26" i="1" s="1"/>
  <c r="W26" i="1"/>
  <c r="AC26" i="1" s="1"/>
  <c r="BB26" i="1" s="1"/>
  <c r="BE26" i="1" s="1"/>
  <c r="BD44" i="2"/>
  <c r="AW88" i="1"/>
  <c r="AZ88" i="1" s="1"/>
  <c r="AZ11" i="1"/>
  <c r="AE77" i="1"/>
  <c r="BD77" i="1" s="1"/>
  <c r="U36" i="1"/>
  <c r="AF36" i="1" s="1"/>
  <c r="AC36" i="1"/>
  <c r="BB36" i="1" s="1"/>
  <c r="BE36" i="1" s="1"/>
  <c r="AE25" i="1"/>
  <c r="BD25" i="1" s="1"/>
  <c r="AV40" i="2"/>
  <c r="AB40" i="2"/>
  <c r="BA40" i="2"/>
  <c r="AR40" i="2"/>
  <c r="AQ40" i="2"/>
  <c r="R40" i="2"/>
  <c r="BB40" i="2"/>
  <c r="AL40" i="2"/>
  <c r="AC40" i="2"/>
  <c r="H40" i="2"/>
  <c r="S40" i="2"/>
  <c r="AG40" i="2"/>
  <c r="AE44" i="1"/>
  <c r="BD44" i="1" s="1"/>
  <c r="BA31" i="2"/>
  <c r="AQ31" i="2"/>
  <c r="M31" i="2"/>
  <c r="AH31" i="2"/>
  <c r="AV31" i="2"/>
  <c r="AG31" i="2"/>
  <c r="AL31" i="2"/>
  <c r="I31" i="2"/>
  <c r="AM31" i="2"/>
  <c r="W31" i="2"/>
  <c r="BA51" i="2"/>
  <c r="AQ51" i="2"/>
  <c r="BB51" i="2"/>
  <c r="AV51" i="2"/>
  <c r="M51" i="2"/>
  <c r="AM51" i="2"/>
  <c r="W51" i="2"/>
  <c r="I51" i="2"/>
  <c r="AG51" i="2"/>
  <c r="AL51" i="2"/>
  <c r="AH51" i="2"/>
  <c r="BA75" i="2"/>
  <c r="AQ75" i="2"/>
  <c r="M75" i="2"/>
  <c r="AL75" i="2"/>
  <c r="AH75" i="2"/>
  <c r="AG75" i="2"/>
  <c r="AV75" i="2"/>
  <c r="W75" i="2"/>
  <c r="AM75" i="2"/>
  <c r="I75" i="2"/>
  <c r="R88" i="1"/>
  <c r="AV36" i="2"/>
  <c r="AB36" i="2"/>
  <c r="R36" i="2"/>
  <c r="AG36" i="2"/>
  <c r="S36" i="2"/>
  <c r="AQ36" i="2"/>
  <c r="AL36" i="2"/>
  <c r="AR36" i="2"/>
  <c r="W36" i="2"/>
  <c r="H36" i="2"/>
  <c r="AV48" i="2"/>
  <c r="AB48" i="2"/>
  <c r="BA48" i="2"/>
  <c r="R48" i="2"/>
  <c r="AQ48" i="2"/>
  <c r="AG48" i="2"/>
  <c r="BB48" i="2"/>
  <c r="H48" i="2"/>
  <c r="AM48" i="2"/>
  <c r="AL48" i="2"/>
  <c r="AC48" i="2"/>
  <c r="I48" i="2"/>
  <c r="AR48" i="2"/>
  <c r="BD82" i="1"/>
  <c r="U34" i="1"/>
  <c r="U66" i="1"/>
  <c r="U51" i="1"/>
  <c r="AE36" i="1"/>
  <c r="BD36" i="1" s="1"/>
  <c r="AB9" i="2"/>
  <c r="AV9" i="2"/>
  <c r="AH9" i="2"/>
  <c r="H9" i="2"/>
  <c r="AL9" i="2"/>
  <c r="S9" i="2"/>
  <c r="R9" i="2"/>
  <c r="AQ9" i="2"/>
  <c r="AE14" i="1"/>
  <c r="BD14" i="1" s="1"/>
  <c r="AW9" i="2"/>
  <c r="BF56" i="2"/>
  <c r="Y61" i="1" s="1"/>
  <c r="AE61" i="1" s="1"/>
  <c r="BD61" i="1" s="1"/>
  <c r="V61" i="1"/>
  <c r="BF72" i="2"/>
  <c r="Y77" i="1" s="1"/>
  <c r="V77" i="1"/>
  <c r="AW40" i="2"/>
  <c r="BG23" i="2"/>
  <c r="Z28" i="1" s="1"/>
  <c r="AF28" i="1" s="1"/>
  <c r="W28" i="1"/>
  <c r="AC28" i="1" s="1"/>
  <c r="BB28" i="1" s="1"/>
  <c r="BE28" i="1" s="1"/>
  <c r="BG55" i="2"/>
  <c r="Z60" i="1" s="1"/>
  <c r="AF60" i="1" s="1"/>
  <c r="W60" i="1"/>
  <c r="AC60" i="1" s="1"/>
  <c r="BB60" i="1" s="1"/>
  <c r="BE60" i="1" s="1"/>
  <c r="AW31" i="2"/>
  <c r="AB51" i="2"/>
  <c r="BF12" i="2"/>
  <c r="Y17" i="1" s="1"/>
  <c r="AE17" i="1" s="1"/>
  <c r="BD17" i="1" s="1"/>
  <c r="V17" i="1"/>
  <c r="M40" i="2"/>
  <c r="BF46" i="2"/>
  <c r="Y51" i="1" s="1"/>
  <c r="V51" i="1"/>
  <c r="BF58" i="2"/>
  <c r="Y63" i="1" s="1"/>
  <c r="AE63" i="1" s="1"/>
  <c r="BD63" i="1" s="1"/>
  <c r="V63" i="1"/>
  <c r="AR9" i="2"/>
  <c r="W9" i="2"/>
  <c r="N48" i="2"/>
  <c r="BF78" i="2"/>
  <c r="Y83" i="1" s="1"/>
  <c r="AE83" i="1" s="1"/>
  <c r="BD83" i="1" s="1"/>
  <c r="V83" i="1"/>
  <c r="BA36" i="2"/>
  <c r="BB36" i="2"/>
  <c r="BF60" i="2"/>
  <c r="Y65" i="1" s="1"/>
  <c r="AE65" i="1" s="1"/>
  <c r="BD65" i="1" s="1"/>
  <c r="V65" i="1"/>
  <c r="BF76" i="2"/>
  <c r="Y81" i="1" s="1"/>
  <c r="AE81" i="1" s="1"/>
  <c r="BD81" i="1" s="1"/>
  <c r="V81" i="1"/>
  <c r="BG11" i="2"/>
  <c r="Z16" i="1" s="1"/>
  <c r="W16" i="1"/>
  <c r="AC16" i="1" s="1"/>
  <c r="BB16" i="1" s="1"/>
  <c r="BE16" i="1" s="1"/>
  <c r="BG27" i="2"/>
  <c r="Z32" i="1" s="1"/>
  <c r="W32" i="1"/>
  <c r="AC32" i="1" s="1"/>
  <c r="BB32" i="1" s="1"/>
  <c r="BE32" i="1" s="1"/>
  <c r="BD43" i="2"/>
  <c r="BG59" i="2"/>
  <c r="Z64" i="1" s="1"/>
  <c r="W64" i="1"/>
  <c r="AC64" i="1" s="1"/>
  <c r="BB64" i="1" s="1"/>
  <c r="BE64" i="1" s="1"/>
  <c r="BG75" i="2"/>
  <c r="Z80" i="1" s="1"/>
  <c r="W80" i="1"/>
  <c r="AC9" i="2"/>
  <c r="BB75" i="2"/>
  <c r="AW36" i="2"/>
  <c r="AR31" i="2"/>
  <c r="S31" i="2"/>
  <c r="AB31" i="2"/>
  <c r="W40" i="2"/>
  <c r="BF40" i="2"/>
  <c r="Y45" i="1" s="1"/>
  <c r="AE45" i="1" s="1"/>
  <c r="BD45" i="1" s="1"/>
  <c r="V45" i="1"/>
  <c r="BF14" i="2"/>
  <c r="Y19" i="1" s="1"/>
  <c r="AE19" i="1" s="1"/>
  <c r="BD19" i="1" s="1"/>
  <c r="V19" i="1"/>
  <c r="BF70" i="2"/>
  <c r="Y75" i="1" s="1"/>
  <c r="AE75" i="1" s="1"/>
  <c r="BD75" i="1" s="1"/>
  <c r="V75" i="1"/>
  <c r="BB9" i="2"/>
  <c r="X36" i="2"/>
  <c r="M9" i="2"/>
  <c r="BF25" i="2"/>
  <c r="Y30" i="1" s="1"/>
  <c r="V30" i="1"/>
  <c r="BF57" i="2"/>
  <c r="Y62" i="1" s="1"/>
  <c r="AE62" i="1" s="1"/>
  <c r="BD62" i="1" s="1"/>
  <c r="V62" i="1"/>
  <c r="BF73" i="2"/>
  <c r="Y78" i="1" s="1"/>
  <c r="AE78" i="1" s="1"/>
  <c r="BD78" i="1" s="1"/>
  <c r="V78" i="1"/>
  <c r="BD10" i="2"/>
  <c r="I10" i="2"/>
  <c r="I18" i="2"/>
  <c r="BD18" i="2"/>
  <c r="BD26" i="2"/>
  <c r="I26" i="2"/>
  <c r="BD34" i="2"/>
  <c r="I34" i="2"/>
  <c r="BD42" i="2"/>
  <c r="I42" i="2"/>
  <c r="BD50" i="2"/>
  <c r="I50" i="2"/>
  <c r="BD58" i="2"/>
  <c r="I58" i="2"/>
  <c r="BD24" i="2"/>
  <c r="BG72" i="2"/>
  <c r="Z77" i="1" s="1"/>
  <c r="W77" i="1"/>
  <c r="AC77" i="1" s="1"/>
  <c r="BB77" i="1" s="1"/>
  <c r="BE77" i="1" s="1"/>
  <c r="BF62" i="2"/>
  <c r="Y67" i="1" s="1"/>
  <c r="V67" i="1"/>
  <c r="X67" i="2"/>
  <c r="W48" i="2"/>
  <c r="AW59" i="2"/>
  <c r="BD12" i="2"/>
  <c r="BG41" i="2"/>
  <c r="Z46" i="1" s="1"/>
  <c r="AF46" i="1" s="1"/>
  <c r="W46" i="1"/>
  <c r="AC46" i="1" s="1"/>
  <c r="BB46" i="1" s="1"/>
  <c r="BE46" i="1" s="1"/>
  <c r="I66" i="2"/>
  <c r="BD66" i="2"/>
  <c r="BD74" i="2"/>
  <c r="I74" i="2"/>
  <c r="S67" i="2"/>
  <c r="BD28" i="2"/>
  <c r="I64" i="2"/>
  <c r="H15" i="2"/>
  <c r="H7" i="2"/>
  <c r="BF11" i="2"/>
  <c r="Y16" i="1" s="1"/>
  <c r="AE16" i="1" s="1"/>
  <c r="BD16" i="1" s="1"/>
  <c r="V16" i="1"/>
  <c r="BF23" i="2"/>
  <c r="Y28" i="1" s="1"/>
  <c r="AE28" i="1" s="1"/>
  <c r="BD28" i="1" s="1"/>
  <c r="H35" i="2"/>
  <c r="H51" i="2"/>
  <c r="BD16" i="2"/>
  <c r="BG33" i="2"/>
  <c r="Z38" i="1" s="1"/>
  <c r="W38" i="1"/>
  <c r="AC38" i="1" s="1"/>
  <c r="BB38" i="1" s="1"/>
  <c r="BE38" i="1" s="1"/>
  <c r="BD68" i="2"/>
  <c r="BD80" i="2"/>
  <c r="AF53" i="1"/>
  <c r="AE21" i="1"/>
  <c r="BD21" i="1" s="1"/>
  <c r="AE64" i="1"/>
  <c r="BD64" i="1" s="1"/>
  <c r="AC80" i="1"/>
  <c r="BB80" i="1" s="1"/>
  <c r="BE80" i="1" s="1"/>
  <c r="U80" i="1"/>
  <c r="AF80" i="1" s="1"/>
  <c r="AV56" i="2"/>
  <c r="AB56" i="2"/>
  <c r="BA56" i="2"/>
  <c r="AR56" i="2"/>
  <c r="AQ56" i="2"/>
  <c r="R56" i="2"/>
  <c r="AG56" i="2"/>
  <c r="BB56" i="2"/>
  <c r="H56" i="2"/>
  <c r="AL56" i="2"/>
  <c r="AC56" i="2"/>
  <c r="AM56" i="2"/>
  <c r="BF59" i="2"/>
  <c r="Y64" i="1" s="1"/>
  <c r="V64" i="1"/>
  <c r="H67" i="2"/>
  <c r="H75" i="2"/>
  <c r="X63" i="2"/>
  <c r="AE29" i="1"/>
  <c r="BD29" i="1" s="1"/>
  <c r="AE58" i="1"/>
  <c r="BD58" i="1" s="1"/>
  <c r="AC50" i="1"/>
  <c r="BB50" i="1" s="1"/>
  <c r="BE50" i="1" s="1"/>
  <c r="U50" i="1"/>
  <c r="AF50" i="1" s="1"/>
  <c r="BA11" i="2"/>
  <c r="AQ11" i="2"/>
  <c r="AV11" i="2"/>
  <c r="M11" i="2"/>
  <c r="AL11" i="2"/>
  <c r="AH11" i="2"/>
  <c r="AG11" i="2"/>
  <c r="W11" i="2"/>
  <c r="AM11" i="2"/>
  <c r="BB11" i="2"/>
  <c r="I11" i="2"/>
  <c r="BA27" i="2"/>
  <c r="AQ27" i="2"/>
  <c r="M27" i="2"/>
  <c r="AV27" i="2"/>
  <c r="AG27" i="2"/>
  <c r="AH27" i="2"/>
  <c r="AM27" i="2"/>
  <c r="I27" i="2"/>
  <c r="W27" i="2"/>
  <c r="R27" i="2"/>
  <c r="X27" i="2"/>
  <c r="H27" i="2"/>
  <c r="AL27" i="2"/>
  <c r="BA39" i="2"/>
  <c r="AQ39" i="2"/>
  <c r="AM39" i="2"/>
  <c r="AG39" i="2"/>
  <c r="M39" i="2"/>
  <c r="BB39" i="2"/>
  <c r="AV39" i="2"/>
  <c r="AR39" i="2"/>
  <c r="W39" i="2"/>
  <c r="I39" i="2"/>
  <c r="N39" i="2"/>
  <c r="BA47" i="2"/>
  <c r="AQ47" i="2"/>
  <c r="M47" i="2"/>
  <c r="AL47" i="2"/>
  <c r="AH47" i="2"/>
  <c r="AG47" i="2"/>
  <c r="W47" i="2"/>
  <c r="AR47" i="2"/>
  <c r="AV47" i="2"/>
  <c r="AB47" i="2"/>
  <c r="I47" i="2"/>
  <c r="AM47" i="2"/>
  <c r="X59" i="2"/>
  <c r="AF77" i="1"/>
  <c r="AB20" i="2"/>
  <c r="R20" i="2"/>
  <c r="AV20" i="2"/>
  <c r="AQ20" i="2"/>
  <c r="AG20" i="2"/>
  <c r="AL20" i="2"/>
  <c r="H20" i="2"/>
  <c r="AM20" i="2"/>
  <c r="S20" i="2"/>
  <c r="AR20" i="2"/>
  <c r="AW20" i="2"/>
  <c r="AH40" i="2"/>
  <c r="AH72" i="2"/>
  <c r="AE33" i="1"/>
  <c r="BD33" i="1" s="1"/>
  <c r="U22" i="1"/>
  <c r="AF22" i="1" s="1"/>
  <c r="AC54" i="1"/>
  <c r="BB54" i="1" s="1"/>
  <c r="BE54" i="1" s="1"/>
  <c r="U54" i="1"/>
  <c r="U79" i="1"/>
  <c r="AV13" i="2"/>
  <c r="AQ13" i="2"/>
  <c r="BB13" i="2"/>
  <c r="AB13" i="2"/>
  <c r="BA13" i="2"/>
  <c r="H13" i="2"/>
  <c r="AC13" i="2"/>
  <c r="AL13" i="2"/>
  <c r="R13" i="2"/>
  <c r="X13" i="2"/>
  <c r="N13" i="2"/>
  <c r="M13" i="2"/>
  <c r="AV8" i="2"/>
  <c r="AB8" i="2"/>
  <c r="BB8" i="2"/>
  <c r="BA8" i="2"/>
  <c r="AR8" i="2"/>
  <c r="AQ8" i="2"/>
  <c r="R8" i="2"/>
  <c r="H8" i="2"/>
  <c r="AG8" i="2"/>
  <c r="BF8" i="2"/>
  <c r="Y13" i="1" s="1"/>
  <c r="AE13" i="1" s="1"/>
  <c r="BD13" i="1" s="1"/>
  <c r="AL8" i="2"/>
  <c r="AC8" i="2"/>
  <c r="AE30" i="1"/>
  <c r="BD30" i="1" s="1"/>
  <c r="AV44" i="2"/>
  <c r="AB44" i="2"/>
  <c r="BB44" i="2"/>
  <c r="AL44" i="2"/>
  <c r="R44" i="2"/>
  <c r="AR44" i="2"/>
  <c r="AW44" i="2"/>
  <c r="H44" i="2"/>
  <c r="M44" i="2"/>
  <c r="AQ44" i="2"/>
  <c r="BA44" i="2"/>
  <c r="W44" i="2"/>
  <c r="AV68" i="2"/>
  <c r="AB68" i="2"/>
  <c r="R68" i="2"/>
  <c r="AL68" i="2"/>
  <c r="AW68" i="2"/>
  <c r="H68" i="2"/>
  <c r="AQ68" i="2"/>
  <c r="AM68" i="2"/>
  <c r="AR68" i="2"/>
  <c r="S68" i="2"/>
  <c r="AG68" i="2"/>
  <c r="AF74" i="1"/>
  <c r="B57" i="4"/>
  <c r="K11" i="1" s="1"/>
  <c r="K88" i="1" s="1"/>
  <c r="BG42" i="2" l="1"/>
  <c r="Z47" i="1" s="1"/>
  <c r="AF47" i="1" s="1"/>
  <c r="W47" i="1"/>
  <c r="AC47" i="1" s="1"/>
  <c r="BB47" i="1" s="1"/>
  <c r="BE47" i="1" s="1"/>
  <c r="BG26" i="2"/>
  <c r="Z31" i="1" s="1"/>
  <c r="AF31" i="1" s="1"/>
  <c r="W31" i="1"/>
  <c r="AC31" i="1" s="1"/>
  <c r="BB31" i="1" s="1"/>
  <c r="BE31" i="1" s="1"/>
  <c r="AA19" i="1"/>
  <c r="AB19" i="1"/>
  <c r="BA19" i="1" s="1"/>
  <c r="AA81" i="1"/>
  <c r="AB81" i="1"/>
  <c r="BA81" i="1" s="1"/>
  <c r="AA76" i="1"/>
  <c r="AB76" i="1"/>
  <c r="BA76" i="1" s="1"/>
  <c r="AA60" i="1"/>
  <c r="AB60" i="1"/>
  <c r="BA60" i="1" s="1"/>
  <c r="AA44" i="1"/>
  <c r="AB44" i="1"/>
  <c r="BA44" i="1" s="1"/>
  <c r="AA24" i="1"/>
  <c r="AB24" i="1"/>
  <c r="BA24" i="1" s="1"/>
  <c r="BG16" i="2"/>
  <c r="Z21" i="1" s="1"/>
  <c r="AF21" i="1" s="1"/>
  <c r="W21" i="1"/>
  <c r="AC21" i="1" s="1"/>
  <c r="BB21" i="1" s="1"/>
  <c r="BE21" i="1" s="1"/>
  <c r="BG18" i="2"/>
  <c r="Z23" i="1" s="1"/>
  <c r="AF23" i="1" s="1"/>
  <c r="W23" i="1"/>
  <c r="AC23" i="1" s="1"/>
  <c r="BB23" i="1" s="1"/>
  <c r="BE23" i="1" s="1"/>
  <c r="AB78" i="1"/>
  <c r="BA78" i="1" s="1"/>
  <c r="AA78" i="1"/>
  <c r="AB30" i="1"/>
  <c r="BA30" i="1" s="1"/>
  <c r="AA30" i="1"/>
  <c r="BG30" i="2"/>
  <c r="Z35" i="1" s="1"/>
  <c r="AF35" i="1" s="1"/>
  <c r="W35" i="1"/>
  <c r="AC35" i="1" s="1"/>
  <c r="BB35" i="1" s="1"/>
  <c r="BE35" i="1" s="1"/>
  <c r="V88" i="1"/>
  <c r="AB11" i="1"/>
  <c r="BA11" i="1" s="1"/>
  <c r="AA11" i="1"/>
  <c r="BG68" i="2"/>
  <c r="Z73" i="1" s="1"/>
  <c r="AF73" i="1" s="1"/>
  <c r="W73" i="1"/>
  <c r="AC73" i="1" s="1"/>
  <c r="BB73" i="1" s="1"/>
  <c r="BE73" i="1" s="1"/>
  <c r="BG28" i="2"/>
  <c r="Z33" i="1" s="1"/>
  <c r="AF33" i="1" s="1"/>
  <c r="W33" i="1"/>
  <c r="AC33" i="1" s="1"/>
  <c r="BB33" i="1" s="1"/>
  <c r="BE33" i="1" s="1"/>
  <c r="BG66" i="2"/>
  <c r="Z71" i="1" s="1"/>
  <c r="AF71" i="1" s="1"/>
  <c r="W71" i="1"/>
  <c r="AC71" i="1" s="1"/>
  <c r="BB71" i="1" s="1"/>
  <c r="BE71" i="1" s="1"/>
  <c r="AA67" i="1"/>
  <c r="AB67" i="1"/>
  <c r="BA67" i="1" s="1"/>
  <c r="BG24" i="2"/>
  <c r="Z29" i="1" s="1"/>
  <c r="AF29" i="1" s="1"/>
  <c r="W29" i="1"/>
  <c r="AC29" i="1" s="1"/>
  <c r="BB29" i="1" s="1"/>
  <c r="BE29" i="1" s="1"/>
  <c r="BG34" i="2"/>
  <c r="Z39" i="1" s="1"/>
  <c r="AF39" i="1" s="1"/>
  <c r="W39" i="1"/>
  <c r="AC39" i="1" s="1"/>
  <c r="BB39" i="1" s="1"/>
  <c r="BE39" i="1" s="1"/>
  <c r="AA75" i="1"/>
  <c r="AB75" i="1"/>
  <c r="BA75" i="1" s="1"/>
  <c r="AF54" i="1"/>
  <c r="AA62" i="1"/>
  <c r="AB62" i="1"/>
  <c r="BA62" i="1" s="1"/>
  <c r="BG43" i="2"/>
  <c r="Z48" i="1" s="1"/>
  <c r="W48" i="1"/>
  <c r="AC48" i="1" s="1"/>
  <c r="BB48" i="1" s="1"/>
  <c r="BE48" i="1" s="1"/>
  <c r="AA63" i="1"/>
  <c r="AB63" i="1"/>
  <c r="BA63" i="1" s="1"/>
  <c r="AA61" i="1"/>
  <c r="AB61" i="1"/>
  <c r="BA61" i="1" s="1"/>
  <c r="BG44" i="2"/>
  <c r="Z49" i="1" s="1"/>
  <c r="AF49" i="1" s="1"/>
  <c r="W49" i="1"/>
  <c r="AC49" i="1" s="1"/>
  <c r="BB49" i="1" s="1"/>
  <c r="BE49" i="1" s="1"/>
  <c r="AA59" i="1"/>
  <c r="AB59" i="1"/>
  <c r="BA59" i="1" s="1"/>
  <c r="BG46" i="2"/>
  <c r="Z51" i="1" s="1"/>
  <c r="W51" i="1"/>
  <c r="AC51" i="1" s="1"/>
  <c r="BB51" i="1" s="1"/>
  <c r="BE51" i="1" s="1"/>
  <c r="AF32" i="1"/>
  <c r="AF48" i="1"/>
  <c r="BG78" i="2"/>
  <c r="Z83" i="1" s="1"/>
  <c r="AF83" i="1" s="1"/>
  <c r="W83" i="1"/>
  <c r="AC83" i="1" s="1"/>
  <c r="BB83" i="1" s="1"/>
  <c r="BE83" i="1" s="1"/>
  <c r="BG38" i="2"/>
  <c r="Z43" i="1" s="1"/>
  <c r="AF43" i="1" s="1"/>
  <c r="W43" i="1"/>
  <c r="AC43" i="1" s="1"/>
  <c r="BB43" i="1" s="1"/>
  <c r="BE43" i="1" s="1"/>
  <c r="AF27" i="1"/>
  <c r="AF30" i="1"/>
  <c r="AA72" i="1"/>
  <c r="AB72" i="1"/>
  <c r="BA72" i="1" s="1"/>
  <c r="AA48" i="1"/>
  <c r="AB48" i="1"/>
  <c r="BA48" i="1" s="1"/>
  <c r="AA12" i="1"/>
  <c r="AB12" i="1"/>
  <c r="BA12" i="1" s="1"/>
  <c r="BG52" i="2"/>
  <c r="Z57" i="1" s="1"/>
  <c r="AF57" i="1" s="1"/>
  <c r="W57" i="1"/>
  <c r="AC57" i="1" s="1"/>
  <c r="BB57" i="1" s="1"/>
  <c r="BE57" i="1" s="1"/>
  <c r="BG29" i="2"/>
  <c r="Z34" i="1" s="1"/>
  <c r="AF34" i="1" s="1"/>
  <c r="W34" i="1"/>
  <c r="AC34" i="1" s="1"/>
  <c r="BB34" i="1" s="1"/>
  <c r="BE34" i="1" s="1"/>
  <c r="AA47" i="1"/>
  <c r="AB47" i="1"/>
  <c r="BA47" i="1" s="1"/>
  <c r="AA69" i="1"/>
  <c r="AB69" i="1"/>
  <c r="BA69" i="1" s="1"/>
  <c r="BG58" i="2"/>
  <c r="Z63" i="1" s="1"/>
  <c r="AF63" i="1" s="1"/>
  <c r="W63" i="1"/>
  <c r="AC63" i="1" s="1"/>
  <c r="BB63" i="1" s="1"/>
  <c r="BE63" i="1" s="1"/>
  <c r="BG10" i="2"/>
  <c r="Z15" i="1" s="1"/>
  <c r="AF15" i="1" s="1"/>
  <c r="W15" i="1"/>
  <c r="AC15" i="1" s="1"/>
  <c r="BB15" i="1" s="1"/>
  <c r="BE15" i="1" s="1"/>
  <c r="AB17" i="1"/>
  <c r="BA17" i="1" s="1"/>
  <c r="AA17" i="1"/>
  <c r="AB38" i="1"/>
  <c r="BA38" i="1" s="1"/>
  <c r="AA38" i="1"/>
  <c r="AA27" i="1"/>
  <c r="AB27" i="1"/>
  <c r="BA27" i="1" s="1"/>
  <c r="BG80" i="2"/>
  <c r="Z85" i="1" s="1"/>
  <c r="AF85" i="1" s="1"/>
  <c r="W85" i="1"/>
  <c r="AC85" i="1" s="1"/>
  <c r="BB85" i="1" s="1"/>
  <c r="BE85" i="1" s="1"/>
  <c r="AA16" i="1"/>
  <c r="AB16" i="1"/>
  <c r="BA16" i="1" s="1"/>
  <c r="AA51" i="1"/>
  <c r="AB51" i="1"/>
  <c r="BA51" i="1" s="1"/>
  <c r="U88" i="1"/>
  <c r="AF88" i="1" s="1"/>
  <c r="BG62" i="2"/>
  <c r="Z67" i="1" s="1"/>
  <c r="AF67" i="1" s="1"/>
  <c r="W67" i="1"/>
  <c r="AC67" i="1" s="1"/>
  <c r="BB67" i="1" s="1"/>
  <c r="BE67" i="1" s="1"/>
  <c r="BG61" i="2"/>
  <c r="Z66" i="1" s="1"/>
  <c r="AF66" i="1" s="1"/>
  <c r="W66" i="1"/>
  <c r="AC66" i="1" s="1"/>
  <c r="BB66" i="1" s="1"/>
  <c r="BE66" i="1" s="1"/>
  <c r="BG14" i="2"/>
  <c r="Z19" i="1" s="1"/>
  <c r="AF19" i="1" s="1"/>
  <c r="W19" i="1"/>
  <c r="AC19" i="1" s="1"/>
  <c r="BB19" i="1" s="1"/>
  <c r="BE19" i="1" s="1"/>
  <c r="AF59" i="1"/>
  <c r="AA80" i="1"/>
  <c r="AB80" i="1"/>
  <c r="BA80" i="1" s="1"/>
  <c r="BG32" i="2"/>
  <c r="Z37" i="1" s="1"/>
  <c r="AF37" i="1" s="1"/>
  <c r="W37" i="1"/>
  <c r="AC37" i="1" s="1"/>
  <c r="BB37" i="1" s="1"/>
  <c r="BE37" i="1" s="1"/>
  <c r="AA56" i="1"/>
  <c r="AB56" i="1"/>
  <c r="BA56" i="1" s="1"/>
  <c r="AA40" i="1"/>
  <c r="AB40" i="1"/>
  <c r="BA40" i="1" s="1"/>
  <c r="BD82" i="2"/>
  <c r="BG82" i="2" s="1"/>
  <c r="BG6" i="2"/>
  <c r="Z11" i="1" s="1"/>
  <c r="AF11" i="1" s="1"/>
  <c r="W11" i="1"/>
  <c r="AA55" i="1"/>
  <c r="AB55" i="1"/>
  <c r="BA55" i="1" s="1"/>
  <c r="AA39" i="1"/>
  <c r="AB39" i="1"/>
  <c r="BA39" i="1" s="1"/>
  <c r="AA85" i="1"/>
  <c r="AB85" i="1"/>
  <c r="BA85" i="1" s="1"/>
  <c r="BG70" i="2"/>
  <c r="Z75" i="1" s="1"/>
  <c r="AF75" i="1" s="1"/>
  <c r="W75" i="1"/>
  <c r="AC75" i="1" s="1"/>
  <c r="BB75" i="1" s="1"/>
  <c r="BE75" i="1" s="1"/>
  <c r="BG13" i="2"/>
  <c r="Z18" i="1" s="1"/>
  <c r="AF18" i="1" s="1"/>
  <c r="W18" i="1"/>
  <c r="AC18" i="1" s="1"/>
  <c r="BB18" i="1" s="1"/>
  <c r="BE18" i="1" s="1"/>
  <c r="BG22" i="2"/>
  <c r="Z27" i="1" s="1"/>
  <c r="W27" i="1"/>
  <c r="AC27" i="1" s="1"/>
  <c r="BB27" i="1" s="1"/>
  <c r="BE27" i="1" s="1"/>
  <c r="AA74" i="1"/>
  <c r="AB74" i="1"/>
  <c r="BA74" i="1" s="1"/>
  <c r="AA15" i="1"/>
  <c r="AB15" i="1"/>
  <c r="BA15" i="1" s="1"/>
  <c r="AA25" i="1"/>
  <c r="AB25" i="1"/>
  <c r="BA25" i="1" s="1"/>
  <c r="AA53" i="1"/>
  <c r="AB53" i="1"/>
  <c r="BA53" i="1" s="1"/>
  <c r="AA73" i="1"/>
  <c r="AB73" i="1"/>
  <c r="BA73" i="1" s="1"/>
  <c r="BG74" i="2"/>
  <c r="Z79" i="1" s="1"/>
  <c r="AF79" i="1" s="1"/>
  <c r="W79" i="1"/>
  <c r="AC79" i="1" s="1"/>
  <c r="BB79" i="1" s="1"/>
  <c r="BE79" i="1" s="1"/>
  <c r="AA77" i="1"/>
  <c r="AB77" i="1"/>
  <c r="BA77" i="1" s="1"/>
  <c r="AA79" i="1"/>
  <c r="AB79" i="1"/>
  <c r="BA79" i="1" s="1"/>
  <c r="BG54" i="2"/>
  <c r="Z59" i="1" s="1"/>
  <c r="W59" i="1"/>
  <c r="AC59" i="1" s="1"/>
  <c r="BB59" i="1" s="1"/>
  <c r="BE59" i="1" s="1"/>
  <c r="BG60" i="2"/>
  <c r="Z65" i="1" s="1"/>
  <c r="AF65" i="1" s="1"/>
  <c r="W65" i="1"/>
  <c r="AC65" i="1" s="1"/>
  <c r="BB65" i="1" s="1"/>
  <c r="BE65" i="1" s="1"/>
  <c r="AA64" i="1"/>
  <c r="AB64" i="1"/>
  <c r="BA64" i="1" s="1"/>
  <c r="BG12" i="2"/>
  <c r="Z17" i="1" s="1"/>
  <c r="AF17" i="1" s="1"/>
  <c r="W17" i="1"/>
  <c r="AC17" i="1" s="1"/>
  <c r="BB17" i="1" s="1"/>
  <c r="BE17" i="1" s="1"/>
  <c r="BG50" i="2"/>
  <c r="Z55" i="1" s="1"/>
  <c r="AF55" i="1" s="1"/>
  <c r="W55" i="1"/>
  <c r="AC55" i="1" s="1"/>
  <c r="BB55" i="1" s="1"/>
  <c r="BE55" i="1" s="1"/>
  <c r="AB45" i="1"/>
  <c r="BA45" i="1" s="1"/>
  <c r="AA45" i="1"/>
  <c r="AA65" i="1"/>
  <c r="AB65" i="1"/>
  <c r="BA65" i="1" s="1"/>
  <c r="AA83" i="1"/>
  <c r="AB83" i="1"/>
  <c r="BA83" i="1" s="1"/>
  <c r="AF51" i="1"/>
  <c r="AA23" i="1"/>
  <c r="AB23" i="1"/>
  <c r="BA23" i="1" s="1"/>
  <c r="AA41" i="1"/>
  <c r="AB41" i="1"/>
  <c r="BA41" i="1" s="1"/>
  <c r="AA84" i="1"/>
  <c r="AB84" i="1"/>
  <c r="BA84" i="1" s="1"/>
  <c r="AA68" i="1"/>
  <c r="AB68" i="1"/>
  <c r="BA68" i="1" s="1"/>
  <c r="AA52" i="1"/>
  <c r="AB52" i="1"/>
  <c r="BA52" i="1" s="1"/>
  <c r="AA36" i="1"/>
  <c r="AB36" i="1"/>
  <c r="BA36" i="1" s="1"/>
  <c r="AB66" i="1"/>
  <c r="BA66" i="1" s="1"/>
  <c r="AA66" i="1"/>
  <c r="AA43" i="1"/>
  <c r="AB43" i="1"/>
  <c r="BA43" i="1" s="1"/>
  <c r="X88" i="1"/>
  <c r="AD88" i="1" s="1"/>
  <c r="AD11" i="1"/>
  <c r="BC11" i="1" s="1"/>
  <c r="BC88" i="1" s="1"/>
  <c r="BG7" i="2"/>
  <c r="Z12" i="1" s="1"/>
  <c r="AF12" i="1" s="1"/>
  <c r="W12" i="1"/>
  <c r="AC12" i="1" s="1"/>
  <c r="BB12" i="1" s="1"/>
  <c r="BE12" i="1" s="1"/>
  <c r="AF38" i="1"/>
  <c r="AA31" i="1"/>
  <c r="AB31" i="1"/>
  <c r="BA31" i="1" s="1"/>
  <c r="AA57" i="1"/>
  <c r="AB57" i="1"/>
  <c r="BA57" i="1" s="1"/>
  <c r="AF64" i="1"/>
  <c r="AF16" i="1"/>
  <c r="BG20" i="2"/>
  <c r="Z25" i="1" s="1"/>
  <c r="AF25" i="1" s="1"/>
  <c r="W25" i="1"/>
  <c r="AC25" i="1" s="1"/>
  <c r="BB25" i="1" s="1"/>
  <c r="BE25" i="1" s="1"/>
  <c r="BG64" i="2"/>
  <c r="Z69" i="1" s="1"/>
  <c r="AF69" i="1" s="1"/>
  <c r="W69" i="1"/>
  <c r="AC69" i="1" s="1"/>
  <c r="BB69" i="1" s="1"/>
  <c r="BE69" i="1" s="1"/>
  <c r="BG203" i="2"/>
  <c r="BF203" i="2"/>
  <c r="BA203" i="2"/>
  <c r="AV203" i="2"/>
  <c r="AQ203" i="2"/>
  <c r="AL203" i="2"/>
  <c r="AG203" i="2"/>
  <c r="AB203" i="2"/>
  <c r="W203" i="2"/>
  <c r="R203" i="2"/>
  <c r="M203" i="2"/>
  <c r="H203" i="2"/>
  <c r="AY203" i="2"/>
  <c r="BB203" i="2" s="1"/>
  <c r="AT203" i="2"/>
  <c r="AW203" i="2" s="1"/>
  <c r="AO203" i="2"/>
  <c r="AR203" i="2" s="1"/>
  <c r="AJ203" i="2"/>
  <c r="AM203" i="2" s="1"/>
  <c r="AE203" i="2"/>
  <c r="AH203" i="2" s="1"/>
  <c r="Z203" i="2"/>
  <c r="AC203" i="2" s="1"/>
  <c r="U203" i="2"/>
  <c r="X203" i="2" s="1"/>
  <c r="P203" i="2"/>
  <c r="S203" i="2" s="1"/>
  <c r="K203" i="2"/>
  <c r="N203" i="2" s="1"/>
  <c r="F203" i="2"/>
  <c r="I203" i="2" s="1"/>
  <c r="AA88" i="1" l="1"/>
  <c r="AB88" i="1"/>
  <c r="BA88" i="1"/>
  <c r="BD88" i="1" s="1"/>
  <c r="W88" i="1"/>
  <c r="AC88" i="1" s="1"/>
  <c r="AC11" i="1"/>
  <c r="BB11" i="1" s="1"/>
  <c r="AI3" i="2"/>
  <c r="BB88" i="1" l="1"/>
  <c r="BE88" i="1" s="1"/>
  <c r="BE11" i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82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<sst xmlns="http://schemas.openxmlformats.org/spreadsheetml/2006/main" count="23344" uniqueCount="575">
  <si>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</si>
  <si>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</si>
  <si>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</si>
  <si>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</si>
  <si>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</si>
  <si>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</si>
  <si>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</si>
  <si>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</si>
  <si>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</si>
  <si>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</si>
  <si>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</si>
  <si>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</si>
  <si>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</si>
  <si>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</si>
  <si>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</si>
  <si>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</si>
  <si>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</si>
  <si>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</si>
  <si>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</si>
  <si>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</si>
  <si>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</si>
  <si>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</si>
  <si>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</si>
  <si>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</si>
  <si>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</si>
  <si>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</si>
  <si>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</si>
  <si>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</si>
  <si>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</si>
  <si>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</si>
  <si>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</si>
  <si>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</si>
  <si>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</si>
  <si>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</si>
  <si>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</si>
  <si>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</si>
  <si>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</si>
  <si>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</si>
  <si>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</si>
  <si>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</si>
  <si>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</si>
  <si>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</si>
  <si>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</si>
  <si>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</si>
  <si>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</si>
  <si>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</si>
  <si>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</si>
  <si>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</si>
  <si>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</si>
  <si>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</si>
  <si>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</si>
  <si>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</si>
  <si>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</si>
  <si>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</si>
  <si>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</si>
  <si>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</si>
  <si>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</si>
  <si>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</si>
  <si>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</si>
  <si>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</si>
  <si>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</si>
  <si>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</si>
  <si>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</si>
  <si>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</si>
  <si>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</si>
  <si>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</si>
  <si>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</si>
  <si>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</si>
  <si>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</si>
  <si>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</si>
  <si>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</si>
  <si>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</si>
  <si>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</si>
  <si>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</si>
  <si>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</si>
  <si>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</si>
  <si>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</si>
  <si>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Portfolio - excluding rehabs, lease ups</t>
  </si>
  <si>
    <t>EHI 2018 Operating Expenses</t>
  </si>
  <si>
    <t xml:space="preserve"> Actual Occupancy @ 3/30/2018</t>
  </si>
  <si>
    <t>Homes</t>
  </si>
  <si>
    <t>70465</t>
  </si>
  <si>
    <t>PK Quarterly report</t>
  </si>
  <si>
    <t>New Construction</t>
  </si>
  <si>
    <t>Loan Closing/Construction</t>
  </si>
  <si>
    <t>2018</t>
  </si>
  <si>
    <t>Annual</t>
  </si>
  <si>
    <t>Income Statement</t>
  </si>
  <si>
    <t>Rent Concessions</t>
  </si>
  <si>
    <t>Budget</t>
  </si>
  <si>
    <t>45500</t>
  </si>
  <si>
    <t>Staff Rent Free Unit</t>
  </si>
  <si>
    <t>55327</t>
  </si>
  <si>
    <t>Interest Income</t>
  </si>
  <si>
    <t>44100</t>
  </si>
  <si>
    <t>Grant Income</t>
  </si>
  <si>
    <t>42200</t>
  </si>
  <si>
    <t>Cap Exp.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</si>
  <si>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</si>
  <si>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</si>
  <si>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</si>
  <si>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</si>
  <si>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</si>
  <si>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</si>
  <si>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</si>
  <si>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Payroll Taxes</t>
  </si>
  <si>
    <t>50252</t>
  </si>
  <si>
    <t>Health Ins &amp; Other Employee Benefits</t>
  </si>
  <si>
    <t>50203</t>
  </si>
  <si>
    <t>Bad Debt Expense</t>
  </si>
  <si>
    <t>58001</t>
  </si>
  <si>
    <t>Ground Rent</t>
  </si>
  <si>
    <t>59500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</si>
  <si>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</si>
  <si>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</si>
  <si>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</si>
  <si>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</si>
  <si>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</si>
  <si>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</si>
  <si>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</si>
  <si>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</si>
  <si>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</si>
  <si>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</si>
  <si>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</si>
  <si>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</si>
  <si>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Annual Tax Credit Monitoring Fee</t>
  </si>
  <si>
    <t>55311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</si>
  <si>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</si>
  <si>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</si>
  <si>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</si>
  <si>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</si>
  <si>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</si>
  <si>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</si>
  <si>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</si>
  <si>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</si>
  <si>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Security Payroll/Contract</t>
  </si>
  <si>
    <t>55770</t>
  </si>
  <si>
    <t>Misc Taxes &amp; Licenses</t>
  </si>
  <si>
    <t>55310</t>
  </si>
  <si>
    <t>Property and Liability Insurance</t>
  </si>
  <si>
    <t>55320</t>
  </si>
  <si>
    <t>Subsidized Tenant Rent</t>
  </si>
  <si>
    <t>45100</t>
  </si>
  <si>
    <t>Commercial Potential Rent</t>
  </si>
  <si>
    <t>45200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</si>
  <si>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</si>
  <si>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</si>
  <si>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</si>
  <si>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</si>
  <si>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</si>
  <si>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</si>
  <si>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</si>
  <si>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</si>
  <si>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</si>
  <si>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</si>
  <si>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Investor Services Fee</t>
  </si>
  <si>
    <t>66310</t>
  </si>
  <si>
    <t>Capital Gains/Loss</t>
  </si>
  <si>
    <t>71300</t>
  </si>
  <si>
    <t>Must Pay Fees - Other</t>
  </si>
  <si>
    <t>66202</t>
  </si>
  <si>
    <t>Other Financial Expense</t>
  </si>
  <si>
    <t>62900</t>
  </si>
  <si>
    <t>Developer Fee Interest Expense</t>
  </si>
  <si>
    <t>62015</t>
  </si>
  <si>
    <t>Amortization</t>
  </si>
  <si>
    <t>80100</t>
  </si>
  <si>
    <t>Trash Removal</t>
  </si>
  <si>
    <t>55725</t>
  </si>
  <si>
    <t>Extraordinary Items</t>
  </si>
  <si>
    <t>72001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</si>
  <si>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</si>
  <si>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</si>
  <si>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</si>
  <si>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</si>
  <si>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</si>
  <si>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</si>
  <si>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</si>
  <si>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</si>
  <si>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</si>
  <si>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</si>
  <si>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Other Utilities</t>
  </si>
  <si>
    <t>55357</t>
  </si>
  <si>
    <t>Electricity</t>
  </si>
  <si>
    <t>55353</t>
  </si>
  <si>
    <t>Exterminating</t>
  </si>
  <si>
    <t>55720</t>
  </si>
  <si>
    <t>Gas</t>
  </si>
  <si>
    <t>55354</t>
  </si>
  <si>
    <t>Fuel Oil</t>
  </si>
  <si>
    <t>55351</t>
  </si>
  <si>
    <t>Sewer</t>
  </si>
  <si>
    <t>55356</t>
  </si>
  <si>
    <t>Water</t>
  </si>
  <si>
    <t>55355</t>
  </si>
  <si>
    <t>Real Estate Taxes</t>
  </si>
  <si>
    <t>55301</t>
  </si>
  <si>
    <t>Gross Potential Residential Rent</t>
  </si>
  <si>
    <t>45001</t>
  </si>
  <si>
    <t>Construction Loan Interest Expense</t>
  </si>
  <si>
    <t>62010</t>
  </si>
  <si>
    <t>Int. Exp. - Nonrecourse - Affil.</t>
  </si>
  <si>
    <t>62021</t>
  </si>
  <si>
    <t>Interest Expense - Recourse</t>
  </si>
  <si>
    <t>62022</t>
  </si>
  <si>
    <t>Int. Exp. - Recourse - Affil.</t>
  </si>
  <si>
    <t>62023</t>
  </si>
  <si>
    <t>Def. Int. Exp. - Nonrecourse</t>
  </si>
  <si>
    <t>62300</t>
  </si>
  <si>
    <t>Def. Int. Exp. - Nonrecourse - Affil.</t>
  </si>
  <si>
    <t>62301</t>
  </si>
  <si>
    <t>Def. Int. Expense - Recourse</t>
  </si>
  <si>
    <t>62302</t>
  </si>
  <si>
    <t>Def. Int. Exp. - Recourse - Affil.</t>
  </si>
  <si>
    <t>62303</t>
  </si>
  <si>
    <t>Mortgage Insurance Premium</t>
  </si>
  <si>
    <t>62400</t>
  </si>
  <si>
    <t>Partnership Admin/Mgmt (Must Pay)</t>
  </si>
  <si>
    <t>66200</t>
  </si>
  <si>
    <t>Tenant/Social Service Fees (Must Pay)</t>
  </si>
  <si>
    <t>66201</t>
  </si>
  <si>
    <t>Partnership Admin/Mgmt (Cash Flow)</t>
  </si>
  <si>
    <t>66300</t>
  </si>
  <si>
    <t>Cash Flow Fees - Other (Cash Flow)</t>
  </si>
  <si>
    <t>66302</t>
  </si>
  <si>
    <t>Tenant/Social Service Fees Cash Flow)</t>
  </si>
  <si>
    <t>66301</t>
  </si>
  <si>
    <t>Incentive Management (Cash Flow)</t>
  </si>
  <si>
    <t>66320</t>
  </si>
  <si>
    <t>Loss from Operating Partnerships</t>
  </si>
  <si>
    <t>70500</t>
  </si>
  <si>
    <t>Impairment</t>
  </si>
  <si>
    <t>80140</t>
  </si>
  <si>
    <t>Organization Expense</t>
  </si>
  <si>
    <t>80150</t>
  </si>
  <si>
    <t>70501</t>
  </si>
  <si>
    <t>PK test POR2 testing</t>
  </si>
  <si>
    <t>Pre-Development</t>
  </si>
  <si>
    <t>70312</t>
  </si>
  <si>
    <t>Heritage Crossing II</t>
  </si>
  <si>
    <t>Rehabilitation</t>
  </si>
  <si>
    <t>Q1</t>
  </si>
  <si>
    <t>Operating Reserve</t>
  </si>
  <si>
    <t>10700</t>
  </si>
  <si>
    <t>Mortgage Payable 5</t>
  </si>
  <si>
    <t>28155</t>
  </si>
  <si>
    <t>Accrued Expenses &amp; Other Liabilities</t>
  </si>
  <si>
    <t>20105</t>
  </si>
  <si>
    <t>Accrued Interest Payable 1</t>
  </si>
  <si>
    <t>28600</t>
  </si>
  <si>
    <t>Account Payable - Construction</t>
  </si>
  <si>
    <t>21010</t>
  </si>
  <si>
    <t>Accum Amort - Deferred Costs</t>
  </si>
  <si>
    <t>19001</t>
  </si>
  <si>
    <t>Accounts Payable, Trade</t>
  </si>
  <si>
    <t>21001</t>
  </si>
  <si>
    <t>Other Advances &amp; AP Affiliates</t>
  </si>
  <si>
    <t>21030</t>
  </si>
  <si>
    <t>Accounts Receivables - Affiliates</t>
  </si>
  <si>
    <t>12505</t>
  </si>
  <si>
    <t>Accounts Receivables.-Subsidies</t>
  </si>
  <si>
    <t>12504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</si>
  <si>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</si>
  <si>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</si>
  <si>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</si>
  <si>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</si>
  <si>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</si>
  <si>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</si>
  <si>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</si>
  <si>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</si>
  <si>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</si>
  <si>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</si>
  <si>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</si>
  <si>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</si>
  <si>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</si>
  <si>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</si>
  <si>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Construction in Progress</t>
  </si>
  <si>
    <t>18800</t>
  </si>
  <si>
    <t>Construction Loan Interest Payable</t>
  </si>
  <si>
    <t>28500</t>
  </si>
  <si>
    <t>Construction Loan payable</t>
  </si>
  <si>
    <t>28140</t>
  </si>
  <si>
    <t>Debt Service Reserve</t>
  </si>
  <si>
    <t>10715</t>
  </si>
  <si>
    <t>Deferred Costs, Gross</t>
  </si>
  <si>
    <t>19000</t>
  </si>
  <si>
    <t>Land</t>
  </si>
  <si>
    <t>18700</t>
  </si>
  <si>
    <t>Mortgage Payable 1</t>
  </si>
  <si>
    <t>28150</t>
  </si>
  <si>
    <t>Mortgage Payable 2</t>
  </si>
  <si>
    <t>28151</t>
  </si>
  <si>
    <t>Mortgage Payable 3</t>
  </si>
  <si>
    <t>28152</t>
  </si>
  <si>
    <t>Mortgage Payable 4</t>
  </si>
  <si>
    <t>28153</t>
  </si>
  <si>
    <t>Prepaid Expenses - Other</t>
  </si>
  <si>
    <t>19650</t>
  </si>
  <si>
    <t>Other Assets</t>
  </si>
  <si>
    <t>19750</t>
  </si>
  <si>
    <t>Other Receivables</t>
  </si>
  <si>
    <t>12530</t>
  </si>
  <si>
    <t>Real Estate Tax &amp; Insurance Escrow</t>
  </si>
  <si>
    <t>19300</t>
  </si>
  <si>
    <t>Other Reserves</t>
  </si>
  <si>
    <t>10720</t>
  </si>
  <si>
    <t>Mortgage Payable 13</t>
  </si>
  <si>
    <t>28205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</si>
  <si>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</si>
  <si>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</si>
  <si>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</si>
  <si>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</si>
  <si>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</si>
  <si>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</si>
  <si>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</si>
  <si>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</si>
  <si>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</si>
  <si>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Utility and Other Deposits</t>
  </si>
  <si>
    <t>10725</t>
  </si>
  <si>
    <t>Investment in Partnership</t>
  </si>
  <si>
    <t>17900</t>
  </si>
  <si>
    <t>Prepaid Interest</t>
  </si>
  <si>
    <t>19200</t>
  </si>
  <si>
    <t>Land Lease</t>
  </si>
  <si>
    <t>19700</t>
  </si>
  <si>
    <t>Advance - Operating Deficit</t>
  </si>
  <si>
    <t>21025</t>
  </si>
  <si>
    <t>Real Estate Taxes Payable</t>
  </si>
  <si>
    <t>21040</t>
  </si>
  <si>
    <t>Developer Fee Interest Payable</t>
  </si>
  <si>
    <t>21401</t>
  </si>
  <si>
    <t>Land Lease Obligations</t>
  </si>
  <si>
    <t>23510</t>
  </si>
  <si>
    <t>Syndication Costs</t>
  </si>
  <si>
    <t>30511</t>
  </si>
  <si>
    <t>Other Comprehensive Inc (Loss)</t>
  </si>
  <si>
    <t>30800</t>
  </si>
  <si>
    <t>Accrued Interest Payable 2</t>
  </si>
  <si>
    <t>28601</t>
  </si>
  <si>
    <t>Accrued Interest Payable 3</t>
  </si>
  <si>
    <t>28602</t>
  </si>
  <si>
    <t>Accrued Interest Payable 4</t>
  </si>
  <si>
    <t>28603</t>
  </si>
  <si>
    <t>Accrued Interest Payable 5</t>
  </si>
  <si>
    <t>28610</t>
  </si>
  <si>
    <t>Accrued Interest Payable 6</t>
  </si>
  <si>
    <t>28611</t>
  </si>
  <si>
    <t>Accrued Interest Payable 7</t>
  </si>
  <si>
    <t>28612</t>
  </si>
  <si>
    <t>Accrued Interest Payable 8</t>
  </si>
  <si>
    <t>28613</t>
  </si>
  <si>
    <t>Mortgage Payable 6</t>
  </si>
  <si>
    <t>28156</t>
  </si>
  <si>
    <t>Mortgage Payable 7</t>
  </si>
  <si>
    <t>28157</t>
  </si>
  <si>
    <t>Mortgage Payable 8</t>
  </si>
  <si>
    <t>28158</t>
  </si>
  <si>
    <t>Mortgage Payable 9</t>
  </si>
  <si>
    <t>28200</t>
  </si>
  <si>
    <t>Mortgage Payable 10</t>
  </si>
  <si>
    <t>28201</t>
  </si>
  <si>
    <t>Mortgage Payable 11</t>
  </si>
  <si>
    <t>28202</t>
  </si>
  <si>
    <t>Mortgage Payable 12</t>
  </si>
  <si>
    <t>28203</t>
  </si>
  <si>
    <t>Mortgage Payable 14</t>
  </si>
  <si>
    <t>28206</t>
  </si>
  <si>
    <t>Mortgage Payable 15</t>
  </si>
  <si>
    <t>28207</t>
  </si>
  <si>
    <t>Mortgage Payable 16</t>
  </si>
  <si>
    <t>28208</t>
  </si>
  <si>
    <t>70467</t>
  </si>
  <si>
    <t>Email Template Test</t>
  </si>
  <si>
    <t>70481</t>
  </si>
  <si>
    <t>Test Mukund</t>
  </si>
  <si>
    <t>70499</t>
  </si>
  <si>
    <t>EH Development</t>
  </si>
  <si>
    <t>Financial Close-out/Lease-up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</si>
  <si>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</si>
  <si>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</si>
  <si>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</si>
  <si>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</si>
  <si>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</si>
  <si>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</si>
  <si>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</si>
  <si>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</si>
  <si>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70304</t>
  </si>
  <si>
    <t>Benet House</t>
  </si>
  <si>
    <t>70305</t>
  </si>
  <si>
    <t>The Oaks at Frankford</t>
  </si>
  <si>
    <t>70306</t>
  </si>
  <si>
    <t>Metro Heights at Mondawmin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</si>
  <si>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</si>
  <si>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</si>
  <si>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</si>
  <si>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</si>
  <si>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</si>
  <si>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</si>
  <si>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</si>
  <si>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</si>
  <si>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70313</t>
  </si>
  <si>
    <t>The Allendale</t>
  </si>
  <si>
    <t>70314</t>
  </si>
  <si>
    <t>Mulberry at Park</t>
  </si>
  <si>
    <t>70315</t>
  </si>
  <si>
    <t>Spyglass at Cedar Cove</t>
  </si>
  <si>
    <t>70316</t>
  </si>
  <si>
    <t>Riverwoods at North East</t>
  </si>
  <si>
    <t>70317</t>
  </si>
  <si>
    <t>Taney Village</t>
  </si>
  <si>
    <t>70318</t>
  </si>
  <si>
    <t>Westminster Overlook (FKA Locust House)</t>
  </si>
  <si>
    <t>70319</t>
  </si>
  <si>
    <t>Scotland Townhomes</t>
  </si>
  <si>
    <t>70320</t>
  </si>
  <si>
    <t>Little Hut</t>
  </si>
  <si>
    <t>70321</t>
  </si>
  <si>
    <t>Southwest Partnership Baltimore</t>
  </si>
  <si>
    <t>70322</t>
  </si>
  <si>
    <t>Bozel Property</t>
  </si>
  <si>
    <t>70323</t>
  </si>
  <si>
    <t>Park Heights Place Senior Apts</t>
  </si>
  <si>
    <t>70324</t>
  </si>
  <si>
    <t>Ednor Apartments I</t>
  </si>
  <si>
    <t>70325</t>
  </si>
  <si>
    <t>Ednor Apartments II</t>
  </si>
  <si>
    <t>70326</t>
  </si>
  <si>
    <t>Greens at Hammonds Lane</t>
  </si>
  <si>
    <t>70327</t>
  </si>
  <si>
    <t>Cove Point I</t>
  </si>
  <si>
    <t>70328</t>
  </si>
  <si>
    <t>Evergreen Senior Apartments</t>
  </si>
  <si>
    <t>70329</t>
  </si>
  <si>
    <t>Greens at Rolling Road</t>
  </si>
  <si>
    <t>70330</t>
  </si>
  <si>
    <t>Sierra Woods</t>
  </si>
  <si>
    <t>70331</t>
  </si>
  <si>
    <t>Cove Point II</t>
  </si>
  <si>
    <t>70332</t>
  </si>
  <si>
    <t>Stevens Forest (fka Forest Ridge Apartments)</t>
  </si>
  <si>
    <t>70333</t>
  </si>
  <si>
    <t>Cherrydale Apartments</t>
  </si>
  <si>
    <t>70334</t>
  </si>
  <si>
    <t>Greens at Liberty Road</t>
  </si>
  <si>
    <t>70335</t>
  </si>
  <si>
    <t>Harper House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</si>
  <si>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</si>
  <si>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</si>
  <si>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</si>
  <si>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</si>
  <si>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</si>
  <si>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</si>
  <si>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</si>
  <si>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</si>
  <si>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70387</t>
  </si>
  <si>
    <t>Barber Street Assemblage</t>
  </si>
  <si>
    <t>70388</t>
  </si>
  <si>
    <t>Court Square Building</t>
  </si>
  <si>
    <t>70390</t>
  </si>
  <si>
    <t>Wheeler Creek RAD</t>
  </si>
  <si>
    <t>70392</t>
  </si>
  <si>
    <t>Renaissance Square</t>
  </si>
  <si>
    <t>70394</t>
  </si>
  <si>
    <t>Corporate</t>
  </si>
  <si>
    <t>70396</t>
  </si>
  <si>
    <t>Transportation</t>
  </si>
  <si>
    <t>70397</t>
  </si>
  <si>
    <t>Columbia Community Homes - Acquisitions</t>
  </si>
  <si>
    <t>70398</t>
  </si>
  <si>
    <t>7408 Belair Road</t>
  </si>
  <si>
    <t>70399</t>
  </si>
  <si>
    <t>Newtowne 20</t>
  </si>
  <si>
    <t>70400</t>
  </si>
  <si>
    <t>Melrose Place</t>
  </si>
  <si>
    <t>70401</t>
  </si>
  <si>
    <t>501 Cherry Avenue</t>
  </si>
  <si>
    <t>Inactive</t>
  </si>
  <si>
    <t>Pending Business Committee Approval</t>
  </si>
  <si>
    <t>Acquisition of Existing Building(s)</t>
  </si>
  <si>
    <t>Operations/Asset Management</t>
  </si>
  <si>
    <t>Acquisition of Existing Building(s);Rehabilitation</t>
  </si>
  <si>
    <t>Acquisition of Existing Building(s);Rehabilitation;Refinance</t>
  </si>
  <si>
    <t>Acquisition of Existing Building(s);New Construction</t>
  </si>
  <si>
    <t>70462</t>
  </si>
  <si>
    <t>POR Test</t>
  </si>
  <si>
    <t>70464</t>
  </si>
  <si>
    <t>Risk Rating Test</t>
  </si>
  <si>
    <t>70470</t>
  </si>
  <si>
    <t>PK test</t>
  </si>
  <si>
    <t>70475</t>
  </si>
  <si>
    <t>pk test homes-1 9th may</t>
  </si>
  <si>
    <t>70485</t>
  </si>
  <si>
    <t>Test EH - Enterprise Homes, Inc.</t>
  </si>
  <si>
    <t>70486</t>
  </si>
  <si>
    <t>Corporate Flow</t>
  </si>
  <si>
    <t>Corporate/Overhead</t>
  </si>
  <si>
    <t>70487</t>
  </si>
  <si>
    <t>PK Test Invoices Workflow development</t>
  </si>
  <si>
    <t>70488</t>
  </si>
  <si>
    <t>PK Invoice 1</t>
  </si>
  <si>
    <t>70489</t>
  </si>
  <si>
    <t>RC Test</t>
  </si>
  <si>
    <t>70490</t>
  </si>
  <si>
    <t>PK test invoice 2</t>
  </si>
  <si>
    <t>70491</t>
  </si>
  <si>
    <t>PK TEST invoice 3</t>
  </si>
  <si>
    <t>70492</t>
  </si>
  <si>
    <t>pk invoice 23_may_1</t>
  </si>
  <si>
    <t>70493</t>
  </si>
  <si>
    <t>pk test email _1</t>
  </si>
  <si>
    <t>70494</t>
  </si>
  <si>
    <t>PK email 23 may_2</t>
  </si>
  <si>
    <t>70495</t>
  </si>
  <si>
    <t>pk test overhead workflow</t>
  </si>
  <si>
    <t>70496</t>
  </si>
  <si>
    <t>Enterprise Homes Corporate</t>
  </si>
  <si>
    <t>70498</t>
  </si>
  <si>
    <t>Test</t>
  </si>
  <si>
    <t>Invoice Balance Sheet Test</t>
  </si>
  <si>
    <t>70502</t>
  </si>
  <si>
    <t>Test Portfolio</t>
  </si>
  <si>
    <t>70503</t>
  </si>
  <si>
    <t>AM 202 Test Project</t>
  </si>
  <si>
    <t>Park View at Box Hill</t>
  </si>
  <si>
    <t>Park View at Catonsville</t>
  </si>
  <si>
    <t>Park View at Cheltenham</t>
  </si>
  <si>
    <t>Park View at Coldspring</t>
  </si>
  <si>
    <t>Park View at Colonial Landing</t>
  </si>
  <si>
    <t>Park View at Columbia</t>
  </si>
  <si>
    <t>Park View at Easton</t>
  </si>
  <si>
    <t>Park View at Ellicott City</t>
  </si>
  <si>
    <t>Park View at Ellicott City II</t>
  </si>
  <si>
    <t>Park View at Emerson</t>
  </si>
  <si>
    <t>Park View at Fullerton</t>
  </si>
  <si>
    <t>Park View at Furnace Branch</t>
  </si>
  <si>
    <t>Park View at Laurel I</t>
  </si>
  <si>
    <t>Ashland Commons</t>
  </si>
  <si>
    <t>Park View at Ashland Terrace</t>
  </si>
  <si>
    <t>Park View at Bel Air</t>
  </si>
  <si>
    <t>Park View at Bethlehem</t>
  </si>
  <si>
    <t>Park View at Bladensburg</t>
  </si>
  <si>
    <t>Cambridge Commons</t>
  </si>
  <si>
    <t>College Parkway Place</t>
  </si>
  <si>
    <t>Fall River Terrace</t>
  </si>
  <si>
    <t>Hickory Ridge</t>
  </si>
  <si>
    <t>Highland Commons</t>
  </si>
  <si>
    <t>Bladensburg Commons</t>
  </si>
  <si>
    <t>Park View at Laurel II</t>
  </si>
  <si>
    <t>Park View at Manchester Heights</t>
  </si>
  <si>
    <t>Park View at Miramar Landing</t>
  </si>
  <si>
    <t>Park View at Naaman's Creek</t>
  </si>
  <si>
    <t>Park View at Oak Crest</t>
  </si>
  <si>
    <t>Park View at Randallstown</t>
  </si>
  <si>
    <t>Park View at Rosedale</t>
  </si>
  <si>
    <t>Park View at Severna Park</t>
  </si>
  <si>
    <t>Park View at Snowden River</t>
  </si>
  <si>
    <t>Park View at South Pantops</t>
  </si>
  <si>
    <t>Park View at Taylor</t>
  </si>
  <si>
    <t>Park View at Towson</t>
  </si>
  <si>
    <t>Park View at Tyler Run</t>
  </si>
  <si>
    <t>Park View at Woodlawn</t>
  </si>
  <si>
    <t>Ranleagh Court</t>
  </si>
  <si>
    <t>Reserve at Somerset Commons</t>
  </si>
  <si>
    <t>Rideout Heath</t>
  </si>
  <si>
    <t>Roslyn Rise</t>
  </si>
  <si>
    <t>Somerset Commons</t>
  </si>
  <si>
    <t>Waverly Winds</t>
  </si>
  <si>
    <t>Westbrook Commons</t>
  </si>
  <si>
    <t>Woodbridge Commons</t>
  </si>
  <si>
    <t>York Commons</t>
  </si>
  <si>
    <t>PK Test Quarterly Report</t>
  </si>
  <si>
    <t>R Home Property Management, LLC</t>
  </si>
  <si>
    <t>Winn Management Company LLC</t>
  </si>
  <si>
    <t>Habitat America, LLC</t>
  </si>
  <si>
    <t>Whetstone Management Corp.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</si>
</sst>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D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</cellStyleXfs>
  <cellXfs count="224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8" fillId="0" borderId="0" xfId="0" applyFont="1"/>
    <xf numFmtId="0" fontId="0" fillId="0" borderId="30" xfId="0" applyBorder="1"/>
    <xf numFmtId="0" fontId="9" fillId="0" borderId="0" xfId="3"/>
    <xf numFmtId="0" fontId="9" fillId="0" borderId="0" xfId="3" applyAlignment="1">
      <alignment horizontal="center"/>
    </xf>
    <xf numFmtId="14" fontId="0" fillId="0" borderId="26" xfId="0" applyNumberFormat="1" applyBorder="1"/>
    <xf numFmtId="14" fontId="9" fillId="0" borderId="0" xfId="3" applyNumberFormat="1"/>
    <xf numFmtId="166" fontId="0" fillId="0" borderId="0" xfId="4" applyNumberFormat="1" applyFont="1" applyAlignment="1">
      <alignment horizontal="center"/>
    </xf>
    <xf numFmtId="167" fontId="13" fillId="0" borderId="0" xfId="0" applyNumberFormat="1" applyFont="1" applyAlignment="1">
      <alignment horizontal="center" vertical="center"/>
    </xf>
    <xf numFmtId="14" fontId="0" fillId="0" borderId="0" xfId="0" applyNumberFormat="1"/>
    <xf numFmtId="0" fontId="14" fillId="2" borderId="0" xfId="5"/>
    <xf numFmtId="14" fontId="11" fillId="0" borderId="26" xfId="0" applyNumberFormat="1" applyFont="1" applyBorder="1"/>
    <xf numFmtId="166" fontId="11" fillId="0" borderId="0" xfId="4" applyNumberFormat="1" applyFont="1" applyAlignment="1">
      <alignment horizontal="center"/>
    </xf>
    <xf numFmtId="166" fontId="11" fillId="0" borderId="26" xfId="4" applyNumberFormat="1" applyFont="1" applyBorder="1" applyAlignment="1">
      <alignment horizontal="center"/>
    </xf>
    <xf numFmtId="166" fontId="11" fillId="0" borderId="26" xfId="0" applyNumberFormat="1" applyFont="1" applyBorder="1" applyAlignment="1">
      <alignment horizontal="center"/>
    </xf>
    <xf numFmtId="0" fontId="16" fillId="3" borderId="26" xfId="6" applyFont="1" applyBorder="1" applyAlignment="1">
      <alignment horizontal="center" wrapText="1"/>
    </xf>
    <xf numFmtId="0" fontId="10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166" fontId="9" fillId="7" borderId="26" xfId="2" applyNumberFormat="1" applyFont="1" applyFill="1" applyBorder="1" applyAlignment="1">
      <alignment horizontal="center"/>
    </xf>
    <xf numFmtId="166" fontId="9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7" fillId="5" borderId="26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20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2" fillId="9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23" fillId="0" borderId="0" xfId="0" applyFont="1"/>
    <xf numFmtId="0" fontId="23" fillId="10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4" borderId="22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26" xfId="0" applyNumberFormat="1" applyFont="1" applyFill="1" applyBorder="1" applyAlignment="1">
      <alignment horizontal="right" wrapText="1"/>
    </xf>
    <xf numFmtId="165" fontId="4" fillId="4" borderId="16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165" fontId="4" fillId="4" borderId="23" xfId="0" applyNumberFormat="1" applyFont="1" applyFill="1" applyBorder="1" applyAlignment="1">
      <alignment horizontal="right" wrapText="1"/>
    </xf>
    <xf numFmtId="165" fontId="4" fillId="4" borderId="24" xfId="0" applyNumberFormat="1" applyFont="1" applyFill="1" applyBorder="1" applyAlignment="1">
      <alignment horizontal="right" wrapText="1"/>
    </xf>
    <xf numFmtId="165" fontId="4" fillId="6" borderId="17" xfId="0" applyNumberFormat="1" applyFont="1" applyFill="1" applyBorder="1" applyAlignment="1">
      <alignment horizontal="right" wrapText="1"/>
    </xf>
    <xf numFmtId="165" fontId="4" fillId="6" borderId="18" xfId="0" applyNumberFormat="1" applyFont="1" applyFill="1" applyBorder="1" applyAlignment="1">
      <alignment horizontal="right" wrapText="1"/>
    </xf>
    <xf numFmtId="165" fontId="4" fillId="6" borderId="21" xfId="0" applyNumberFormat="1" applyFont="1" applyFill="1" applyBorder="1" applyAlignment="1">
      <alignment horizontal="right" wrapText="1"/>
    </xf>
    <xf numFmtId="0" fontId="24" fillId="0" borderId="0" xfId="0" applyFont="1"/>
    <xf numFmtId="0" fontId="13" fillId="0" borderId="26" xfId="0" applyFont="1" applyBorder="1" applyAlignment="1">
      <alignment horizontal="left" indent="3"/>
    </xf>
    <xf numFmtId="0" fontId="17" fillId="0" borderId="26" xfId="0" applyFont="1" applyFill="1" applyBorder="1"/>
    <xf numFmtId="0" fontId="17" fillId="0" borderId="25" xfId="0" applyFont="1" applyFill="1" applyBorder="1" applyAlignment="1">
      <alignment horizontal="center"/>
    </xf>
    <xf numFmtId="0" fontId="25" fillId="0" borderId="26" xfId="0" applyFont="1" applyFill="1" applyBorder="1" applyAlignment="1">
      <alignment horizontal="right"/>
    </xf>
    <xf numFmtId="165" fontId="17" fillId="11" borderId="26" xfId="1" applyNumberFormat="1" applyFont="1" applyFill="1" applyBorder="1"/>
    <xf numFmtId="165" fontId="17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6" borderId="23" xfId="2" applyNumberFormat="1" applyFont="1" applyFill="1" applyBorder="1"/>
    <xf numFmtId="165" fontId="17" fillId="4" borderId="27" xfId="1" applyNumberFormat="1" applyFont="1" applyFill="1" applyBorder="1"/>
    <xf numFmtId="165" fontId="7" fillId="4" borderId="26" xfId="1" applyNumberFormat="1" applyFont="1" applyFill="1" applyBorder="1"/>
    <xf numFmtId="165" fontId="17" fillId="4" borderId="26" xfId="1" applyNumberFormat="1" applyFont="1" applyFill="1" applyBorder="1"/>
    <xf numFmtId="165" fontId="7" fillId="5" borderId="26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0" fontId="17" fillId="0" borderId="18" xfId="0" applyFont="1" applyFill="1" applyBorder="1"/>
    <xf numFmtId="0" fontId="17" fillId="0" borderId="19" xfId="0" applyFont="1" applyFill="1" applyBorder="1" applyAlignment="1">
      <alignment horizontal="center"/>
    </xf>
    <xf numFmtId="165" fontId="17" fillId="11" borderId="18" xfId="1" applyNumberFormat="1" applyFont="1" applyFill="1" applyBorder="1"/>
    <xf numFmtId="165" fontId="17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6" borderId="18" xfId="2" applyNumberFormat="1" applyFont="1" applyFill="1" applyBorder="1" applyAlignment="1">
      <alignment horizontal="right"/>
    </xf>
    <xf numFmtId="165" fontId="17" fillId="4" borderId="22" xfId="1" applyNumberFormat="1" applyFont="1" applyFill="1" applyBorder="1"/>
    <xf numFmtId="165" fontId="7" fillId="4" borderId="18" xfId="1" applyNumberFormat="1" applyFont="1" applyFill="1" applyBorder="1"/>
    <xf numFmtId="165" fontId="17" fillId="4" borderId="18" xfId="1" applyNumberFormat="1" applyFont="1" applyFill="1" applyBorder="1"/>
    <xf numFmtId="165" fontId="7" fillId="5" borderId="18" xfId="1" applyNumberFormat="1" applyFont="1" applyFill="1" applyBorder="1" applyAlignment="1">
      <alignment horizontal="right"/>
    </xf>
    <xf numFmtId="9" fontId="7" fillId="5" borderId="18" xfId="2" applyFont="1" applyFill="1" applyBorder="1" applyAlignment="1">
      <alignment horizontal="right"/>
    </xf>
    <xf numFmtId="165" fontId="17" fillId="5" borderId="18" xfId="1" applyNumberFormat="1" applyFont="1" applyFill="1" applyBorder="1" applyAlignment="1">
      <alignment horizontal="right"/>
    </xf>
    <xf numFmtId="165" fontId="7" fillId="6" borderId="18" xfId="1" applyNumberFormat="1" applyFont="1" applyFill="1" applyBorder="1" applyAlignment="1">
      <alignment horizontal="right"/>
    </xf>
    <xf numFmtId="165" fontId="7" fillId="6" borderId="21" xfId="1" applyNumberFormat="1" applyFont="1" applyFill="1" applyBorder="1" applyAlignment="1">
      <alignment horizontal="right"/>
    </xf>
    <xf numFmtId="0" fontId="7" fillId="11" borderId="23" xfId="0" applyFont="1" applyFill="1" applyBorder="1" applyAlignment="1">
      <alignment horizontal="left" indent="5"/>
    </xf>
    <xf numFmtId="0" fontId="0" fillId="0" borderId="26" xfId="0" applyBorder="1" applyAlignment="1"/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10" fontId="0" fillId="0" borderId="0" xfId="0" applyNumberFormat="1"/>
    <xf numFmtId="0" fontId="0" fillId="0" borderId="0" xfId="0" applyBorder="1"/>
    <xf numFmtId="0" fontId="7" fillId="11" borderId="25" xfId="0" applyFont="1" applyFill="1" applyBorder="1" applyAlignment="1">
      <alignment horizontal="left" indent="7"/>
    </xf>
    <xf numFmtId="0" fontId="7" fillId="0" borderId="18" xfId="0" applyFont="1" applyFill="1" applyBorder="1" applyAlignment="1">
      <alignment horizontal="left" indent="4"/>
    </xf>
    <xf numFmtId="0" fontId="17" fillId="0" borderId="26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9864"/>
  <sheetViews>
    <sheetView tabSelected="1" zoomScale="85" zoomScaleNormal="85" zoomScaleSheetLayoutView="40" workbookViewId="0">
      <selection activeCell="B10" sqref="B10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3"/>
      <c r="D3" s="84">
        <v>43269</v>
      </c>
      <c r="G3" s="92" t="s">
        <v>74</v>
      </c>
      <c r="H3" s="93" t="s">
        <v>80</v>
      </c>
    </row>
    <row r="4" spans="1:57" ht="15.75" thickBot="1" x14ac:dyDescent="0.3">
      <c r="A4" s="12"/>
      <c r="B4" s="12"/>
    </row>
    <row r="5" spans="1:57" ht="21.75" customHeight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 t="s">
        <v>72</v>
      </c>
      <c r="Q5" s="168" t="s">
        <v>72</v>
      </c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70"/>
      <c r="AG5" s="171"/>
      <c r="AH5" s="169"/>
      <c r="AI5" s="169"/>
      <c r="AJ5" s="169"/>
      <c r="AK5" s="169"/>
      <c r="AL5" s="169"/>
      <c r="AM5" s="169"/>
      <c r="AN5" s="169"/>
      <c r="AO5" s="169"/>
      <c r="AP5" s="169"/>
      <c r="AQ5" s="169"/>
      <c r="AR5" s="169"/>
      <c r="AS5" s="169"/>
      <c r="AT5" s="169"/>
      <c r="AU5" s="169"/>
      <c r="AV5" s="169"/>
      <c r="AW5" s="169"/>
      <c r="AX5" s="169"/>
      <c r="AY5" s="169"/>
      <c r="AZ5" s="169"/>
      <c r="BA5" s="169"/>
      <c r="BB5" s="169"/>
      <c r="BC5" s="169"/>
      <c r="BD5" s="169"/>
      <c r="BE5" s="172"/>
    </row>
    <row r="6" spans="1:57" s="3" customFormat="1" ht="12.75" customHeight="1" x14ac:dyDescent="0.2">
      <c r="A6" s="23"/>
      <c r="B6" s="94"/>
      <c r="C6" s="24"/>
      <c r="D6" s="25"/>
      <c r="E6" s="25" t="s">
        <v>73</v>
      </c>
      <c r="F6" s="173" t="s">
        <v>73</v>
      </c>
      <c r="G6" s="174"/>
      <c r="H6" s="174"/>
      <c r="I6" s="174"/>
      <c r="J6" s="175"/>
      <c r="K6" s="26"/>
      <c r="L6" s="182"/>
      <c r="M6" s="182"/>
      <c r="N6" s="182"/>
      <c r="O6" s="182"/>
      <c r="P6" s="183"/>
      <c r="Q6" s="188" t="s">
        <v>5</v>
      </c>
      <c r="R6" s="151"/>
      <c r="S6" s="151"/>
      <c r="T6" s="151"/>
      <c r="U6" s="152"/>
      <c r="V6" s="191" t="s">
        <v>6</v>
      </c>
      <c r="W6" s="192"/>
      <c r="X6" s="192"/>
      <c r="Y6" s="192"/>
      <c r="Z6" s="192"/>
      <c r="AA6" s="193"/>
      <c r="AB6" s="150" t="s">
        <v>7</v>
      </c>
      <c r="AC6" s="151"/>
      <c r="AD6" s="151"/>
      <c r="AE6" s="151"/>
      <c r="AF6" s="152"/>
      <c r="AG6" s="191" t="s">
        <v>8</v>
      </c>
      <c r="AH6" s="192"/>
      <c r="AI6" s="192"/>
      <c r="AJ6" s="192"/>
      <c r="AK6" s="193"/>
      <c r="AL6" s="150" t="s">
        <v>9</v>
      </c>
      <c r="AM6" s="151"/>
      <c r="AN6" s="151"/>
      <c r="AO6" s="151"/>
      <c r="AP6" s="152"/>
      <c r="AQ6" s="191" t="s">
        <v>10</v>
      </c>
      <c r="AR6" s="192"/>
      <c r="AS6" s="192"/>
      <c r="AT6" s="192"/>
      <c r="AU6" s="193"/>
      <c r="AV6" s="150" t="s">
        <v>11</v>
      </c>
      <c r="AW6" s="151"/>
      <c r="AX6" s="151"/>
      <c r="AY6" s="151"/>
      <c r="AZ6" s="152"/>
      <c r="BA6" s="159" t="s">
        <v>12</v>
      </c>
      <c r="BB6" s="160"/>
      <c r="BC6" s="160"/>
      <c r="BD6" s="160"/>
      <c r="BE6" s="161"/>
    </row>
    <row r="7" spans="1:57" s="3" customFormat="1" ht="12.75" customHeight="1" x14ac:dyDescent="0.2">
      <c r="A7" s="27"/>
      <c r="B7" s="95"/>
      <c r="C7" s="28"/>
      <c r="D7" s="29"/>
      <c r="E7" s="29"/>
      <c r="F7" s="176"/>
      <c r="G7" s="177"/>
      <c r="H7" s="177"/>
      <c r="I7" s="177"/>
      <c r="J7" s="178"/>
      <c r="K7" s="30"/>
      <c r="L7" s="184"/>
      <c r="M7" s="184"/>
      <c r="N7" s="184"/>
      <c r="O7" s="184"/>
      <c r="P7" s="185"/>
      <c r="Q7" s="189"/>
      <c r="R7" s="154"/>
      <c r="S7" s="154"/>
      <c r="T7" s="154"/>
      <c r="U7" s="155"/>
      <c r="V7" s="194"/>
      <c r="W7" s="195"/>
      <c r="X7" s="195"/>
      <c r="Y7" s="195"/>
      <c r="Z7" s="195"/>
      <c r="AA7" s="196"/>
      <c r="AB7" s="153"/>
      <c r="AC7" s="154"/>
      <c r="AD7" s="154"/>
      <c r="AE7" s="154"/>
      <c r="AF7" s="155"/>
      <c r="AG7" s="194"/>
      <c r="AH7" s="195"/>
      <c r="AI7" s="195"/>
      <c r="AJ7" s="195"/>
      <c r="AK7" s="196"/>
      <c r="AL7" s="153"/>
      <c r="AM7" s="154"/>
      <c r="AN7" s="154"/>
      <c r="AO7" s="154"/>
      <c r="AP7" s="155"/>
      <c r="AQ7" s="194"/>
      <c r="AR7" s="195"/>
      <c r="AS7" s="195"/>
      <c r="AT7" s="195"/>
      <c r="AU7" s="196"/>
      <c r="AV7" s="153"/>
      <c r="AW7" s="154"/>
      <c r="AX7" s="154"/>
      <c r="AY7" s="154"/>
      <c r="AZ7" s="155"/>
      <c r="BA7" s="162"/>
      <c r="BB7" s="163"/>
      <c r="BC7" s="163"/>
      <c r="BD7" s="163"/>
      <c r="BE7" s="164"/>
    </row>
    <row r="8" spans="1:57" s="4" customFormat="1" ht="12.75" customHeight="1" x14ac:dyDescent="0.2">
      <c r="A8" s="31"/>
      <c r="B8" s="96"/>
      <c r="C8" s="32"/>
      <c r="D8" s="33"/>
      <c r="E8" s="33"/>
      <c r="F8" s="179"/>
      <c r="G8" s="180"/>
      <c r="H8" s="180"/>
      <c r="I8" s="180"/>
      <c r="J8" s="181"/>
      <c r="K8" s="34"/>
      <c r="L8" s="186"/>
      <c r="M8" s="186"/>
      <c r="N8" s="186"/>
      <c r="O8" s="186"/>
      <c r="P8" s="187"/>
      <c r="Q8" s="190"/>
      <c r="R8" s="157"/>
      <c r="S8" s="157"/>
      <c r="T8" s="157"/>
      <c r="U8" s="158"/>
      <c r="V8" s="197"/>
      <c r="W8" s="198"/>
      <c r="X8" s="198"/>
      <c r="Y8" s="198"/>
      <c r="Z8" s="198"/>
      <c r="AA8" s="199"/>
      <c r="AB8" s="156"/>
      <c r="AC8" s="157"/>
      <c r="AD8" s="157"/>
      <c r="AE8" s="157"/>
      <c r="AF8" s="158"/>
      <c r="AG8" s="197"/>
      <c r="AH8" s="198"/>
      <c r="AI8" s="198"/>
      <c r="AJ8" s="198"/>
      <c r="AK8" s="199"/>
      <c r="AL8" s="156"/>
      <c r="AM8" s="157"/>
      <c r="AN8" s="157"/>
      <c r="AO8" s="157"/>
      <c r="AP8" s="158"/>
      <c r="AQ8" s="197"/>
      <c r="AR8" s="198"/>
      <c r="AS8" s="198"/>
      <c r="AT8" s="198"/>
      <c r="AU8" s="199"/>
      <c r="AV8" s="156"/>
      <c r="AW8" s="157"/>
      <c r="AX8" s="157"/>
      <c r="AY8" s="157"/>
      <c r="AZ8" s="158"/>
      <c r="BA8" s="165"/>
      <c r="BB8" s="166"/>
      <c r="BC8" s="166"/>
      <c r="BD8" s="166"/>
      <c r="BE8" s="167"/>
    </row>
    <row r="9" spans="1:57" s="4" customFormat="1" ht="52.5" customHeight="1" x14ac:dyDescent="0.2">
      <c r="A9" s="51" t="s">
        <v>13</v>
      </c>
      <c r="B9" s="74" t="s">
        <v>75</v>
      </c>
      <c r="C9" s="35" t="s">
        <v>14</v>
      </c>
      <c r="D9" s="74" t="s">
        <v>15</v>
      </c>
      <c r="E9" s="35" t="s">
        <v>16</v>
      </c>
      <c r="F9" s="35" t="s">
        <v>17</v>
      </c>
      <c r="G9" s="35" t="s">
        <v>18</v>
      </c>
      <c r="H9" s="35" t="s">
        <v>19</v>
      </c>
      <c r="I9" s="35" t="s">
        <v>20</v>
      </c>
      <c r="J9" s="35" t="s">
        <v>21</v>
      </c>
      <c r="K9" s="36" t="s">
        <v>22</v>
      </c>
      <c r="L9" s="36" t="s">
        <v>79</v>
      </c>
      <c r="M9" s="35" t="s">
        <v>23</v>
      </c>
      <c r="N9" s="35" t="s">
        <v>24</v>
      </c>
      <c r="O9" s="35" t="s">
        <v>25</v>
      </c>
      <c r="P9" s="37" t="s">
        <v>26</v>
      </c>
      <c r="Q9" s="38" t="s">
        <v>27</v>
      </c>
      <c r="R9" s="39" t="s">
        <v>28</v>
      </c>
      <c r="S9" s="39" t="s">
        <v>29</v>
      </c>
      <c r="T9" s="39" t="s">
        <v>30</v>
      </c>
      <c r="U9" s="39" t="s">
        <v>31</v>
      </c>
      <c r="V9" s="40" t="s">
        <v>27</v>
      </c>
      <c r="W9" s="40" t="s">
        <v>28</v>
      </c>
      <c r="X9" s="40" t="s">
        <v>29</v>
      </c>
      <c r="Y9" s="40" t="s">
        <v>30</v>
      </c>
      <c r="Z9" s="40" t="s">
        <v>31</v>
      </c>
      <c r="AA9" s="40" t="s">
        <v>32</v>
      </c>
      <c r="AB9" s="39" t="s">
        <v>27</v>
      </c>
      <c r="AC9" s="39" t="s">
        <v>28</v>
      </c>
      <c r="AD9" s="39" t="s">
        <v>29</v>
      </c>
      <c r="AE9" s="39" t="s">
        <v>30</v>
      </c>
      <c r="AF9" s="39" t="s">
        <v>31</v>
      </c>
      <c r="AG9" s="40" t="s">
        <v>27</v>
      </c>
      <c r="AH9" s="40" t="s">
        <v>28</v>
      </c>
      <c r="AI9" s="40" t="s">
        <v>29</v>
      </c>
      <c r="AJ9" s="40" t="s">
        <v>30</v>
      </c>
      <c r="AK9" s="40" t="s">
        <v>31</v>
      </c>
      <c r="AL9" s="39" t="s">
        <v>27</v>
      </c>
      <c r="AM9" s="39" t="s">
        <v>28</v>
      </c>
      <c r="AN9" s="39" t="s">
        <v>29</v>
      </c>
      <c r="AO9" s="39" t="s">
        <v>30</v>
      </c>
      <c r="AP9" s="39" t="s">
        <v>31</v>
      </c>
      <c r="AQ9" s="40" t="s">
        <v>27</v>
      </c>
      <c r="AR9" s="40" t="s">
        <v>28</v>
      </c>
      <c r="AS9" s="40" t="s">
        <v>29</v>
      </c>
      <c r="AT9" s="40" t="s">
        <v>30</v>
      </c>
      <c r="AU9" s="40" t="s">
        <v>31</v>
      </c>
      <c r="AV9" s="39" t="s">
        <v>27</v>
      </c>
      <c r="AW9" s="39" t="s">
        <v>28</v>
      </c>
      <c r="AX9" s="39" t="s">
        <v>29</v>
      </c>
      <c r="AY9" s="39" t="s">
        <v>30</v>
      </c>
      <c r="AZ9" s="39" t="s">
        <v>31</v>
      </c>
      <c r="BA9" s="36" t="s">
        <v>27</v>
      </c>
      <c r="BB9" s="36" t="s">
        <v>28</v>
      </c>
      <c r="BC9" s="36" t="s">
        <v>33</v>
      </c>
      <c r="BD9" s="36" t="s">
        <v>30</v>
      </c>
      <c r="BE9" s="41" t="s">
        <v>31</v>
      </c>
    </row>
    <row r="10" spans="1:57" s="100" customFormat="1" ht="12.75" x14ac:dyDescent="0.2">
      <c r="A10" s="146"/>
      <c r="B10" s="223"/>
      <c r="C10" s="119"/>
      <c r="D10" s="120"/>
      <c r="E10" s="121"/>
      <c r="F10" s="122"/>
      <c r="G10" s="122"/>
      <c r="H10" s="122"/>
      <c r="I10" s="123"/>
      <c r="J10" s="124"/>
      <c r="K10" s="82"/>
      <c r="L10" s="82"/>
      <c r="M10" s="119"/>
      <c r="N10" s="119"/>
      <c r="O10" s="119"/>
      <c r="P10" s="125"/>
      <c r="Q10" s="126"/>
      <c r="R10" s="127"/>
      <c r="S10" s="128"/>
      <c r="T10" s="127"/>
      <c r="U10" s="127"/>
      <c r="V10" s="129"/>
      <c r="W10" s="129"/>
      <c r="X10" s="129"/>
      <c r="Y10" s="129"/>
      <c r="Z10" s="129"/>
      <c r="AA10" s="73"/>
      <c r="AB10" s="127"/>
      <c r="AC10" s="127"/>
      <c r="AD10" s="127"/>
      <c r="AE10" s="127"/>
      <c r="AF10" s="127"/>
      <c r="AG10" s="53"/>
      <c r="AH10" s="129"/>
      <c r="AI10" s="53"/>
      <c r="AJ10" s="129"/>
      <c r="AK10" s="129"/>
      <c r="AL10" s="128"/>
      <c r="AM10" s="127"/>
      <c r="AN10" s="128"/>
      <c r="AO10" s="127"/>
      <c r="AP10" s="127"/>
      <c r="AQ10" s="53"/>
      <c r="AR10" s="129"/>
      <c r="AS10" s="53"/>
      <c r="AT10" s="129"/>
      <c r="AU10" s="129"/>
      <c r="AV10" s="128"/>
      <c r="AW10" s="127"/>
      <c r="AX10" s="128"/>
      <c r="AY10" s="127"/>
      <c r="AZ10" s="127"/>
      <c r="BA10" s="130"/>
      <c r="BB10" s="130"/>
      <c r="BC10" s="130"/>
      <c r="BD10" s="130"/>
      <c r="BE10" s="131"/>
    </row>
    <row r="11" spans="1:57" s="100" customFormat="1" ht="12.75" x14ac:dyDescent="0.2">
      <c r="A11" s="221" t="s">
        <v>379</v>
      </c>
      <c r="B11" s="132" t="str">
        <f>IF(ISERROR(INDEX(ProjectTypeData!$F$2:$F$76,MATCH(Operating!$A11,ProjectTypeData!$B$2:$B$76,0),MATCH(Operating!B$9,ProjectTypeData!$F$1))),"-",INDEX(ProjectTypeData!$F$2:$F$76,MATCH(Operating!$A11,ProjectTypeData!$B$2:$B$76,0),MATCH(Operating!B$9,ProjectTypeData!$F$1)))</f>
        <v>Homes</v>
      </c>
      <c r="C11" s="132">
        <f>IF(ISERROR(INDEX(ProjectTypeData!$E$2:$E$76,MATCH(Operating!$A11,ProjectTypeData!$B$2:$B$76,0),MATCH(Operating!C$9,ProjectTypeData!$E$1))),"-",INDEX(ProjectTypeData!$E$2:$E$76,MATCH(Operating!$A11,ProjectTypeData!$B$2:$B$76,0),MATCH(Operating!C$9,ProjectTypeData!$E$1)))</f>
        <v>0</v>
      </c>
      <c r="D11" s="133" t="str">
        <f>IF(ISERROR(INDEX(ProjectTypeData!$D$2:$D$76,MATCH(Operating!$A11,ProjectTypeData!$B$2:$B$76,0),MATCH(Operating!D$9,ProjectTypeData!$D$1))),"-",INDEX(ProjectTypeData!$D$2:$D$76,MATCH(Operating!$A11,ProjectTypeData!$B$2:$B$76,0),MATCH(Operating!D$9,ProjectTypeData!$D$1)))</f>
        <v>Inactive</v>
      </c>
      <c r="E11" s="121"/>
      <c r="F11" s="134">
        <f>SUMIFS(BalanceSheetData!$J$2:$J$829,BalanceSheetData!$B$2:$B$829,$A11,BalanceSheetData!$I$2:$I$829,"10000")</f>
        <v>0</v>
      </c>
      <c r="G11" s="134">
        <f>SUMIFS(BalanceSheetData!$J$2:$J$829,BalanceSheetData!$B$2:$B$829,$A11,BalanceSheetData!$I$2:$I$829,"10710")</f>
        <v>0</v>
      </c>
      <c r="H11" s="134">
        <f>SUMIFS(BalanceSheetData!$J$2:$J$829,BalanceSheetData!$B$2:$B$829,$A11,BalanceSheetData!$I$2:$I$829,"10700")</f>
        <v>0</v>
      </c>
      <c r="I11" s="135">
        <f>SUMIFS(BalanceSheetData!$J$2:$J$829,BalanceSheetData!$B$2:$B$829,$A11,BalanceSheetData!$I$2:$I$829,"10715")+SUMIFS(BalanceSheetData!$J$2:$J$829,BalanceSheetData!$B$2:$B$829,$A11,BalanceSheetData!$I$2:$I$829,"10720")+SUMIFS(BalanceSheetData!$J$2:$J$829,BalanceSheetData!$B$2:$B$829,$A11,BalanceSheetData!$I$2:$I$829,"19300")</f>
        <v>0</v>
      </c>
      <c r="J11" s="136">
        <f>SUM(E11:I11)</f>
        <v>0</v>
      </c>
      <c r="K11" s="137">
        <f>IF(ISERROR(INDEX(Occupancy!$B$57:$CA$57,1,MATCH(A11,Occupancy!$B$4:$CA$4,0))),"-",INDEX(Occupancy!$B$57:$CA$57,1,MATCH(A11,Occupancy!$B$4:$CA$4,0)))</f>
        <v>0</v>
      </c>
      <c r="L11" s="137">
        <f>IF(ISERROR(INDEX(Occupancy!$B$17:$CA$17,1,MATCH(A11,Occupancy!$B$4:$CA$4,0))),"-",INDEX(Occupancy!$B$17:$CA$17,1,MATCH(A11,Occupancy!$B$4:$CA$4,0)))</f>
        <v>0</v>
      </c>
      <c r="M11" s="119"/>
      <c r="N11" s="119"/>
      <c r="O11" s="119"/>
      <c r="P11" s="125"/>
      <c r="Q11" s="138">
        <f>SUMIFS(IncomeStatementData!$J$2:$J$829,IncomeStatementData!$B$2:$B$829,$A11,IncomeStatementData!$I$2:$I$829,"45001")+SUMIFS(IncomeStatementData!$J$2:$J$829,IncomeStatementData!$B$2:$B$829,$A11,IncomeStatementData!$I$2:$I$829,"45100")+SUMIFS(IncomeStatementData!$J$2:$J$829,IncomeStatementData!$B$2:$B$829,$A11,IncomeStatementData!$I$2:$I$829,"49000")+SUMIFS(IncomeStatementData!$J$2:$J$829,IncomeStatementData!$B$2:$B$829,$A11,IncomeStatementData!$I$2:$I$829,"45200")+SUMIFS(IncomeStatementData!$J$2:$J$829,IncomeStatementData!$B$2:$B$829,$A11,IncomeStatementData!$I$2:$I$829,"45400")+SUMIFS(IncomeStatementData!$J$2:$J$829,IncomeStatementData!$B$2:$B$829,$A11,IncomeStatementData!$I$2:$I$829,"45500")+SUMIFS(IncomeStatementData!$J$2:$J$829,IncomeStatementData!$B$2:$B$829,$A11,IncomeStatementData!$I$2:$I$829,"55327")+SUMIFS(IncomeStatementData!$J$2:$J$829,IncomeStatementData!$B$2:$B$829,$A11,IncomeStatementData!$I$2:$I$829,"44100")+SUMIFS(IncomeStatementData!$J$2:$J$829,IncomeStatementData!$B$2:$B$829,$A11,IncomeStatementData!$I$2:$I$829,"42200")</f>
        <v>0</v>
      </c>
      <c r="R11" s="139">
        <f>S11/12*Occupancy!$B$65</f>
        <v>0</v>
      </c>
      <c r="S11" s="140">
        <f>SUMIFS(AnnualFinancialData!$L$2:$L$147,AnnualFinancialData!$B$2:$B$147,$A11,AnnualFinancialData!$K$2:$K$147,"45001")+SUMIFS(AnnualFinancialData!$L$2:$L$147,AnnualFinancialData!$B$2:$B$147,$A11,AnnualFinancialData!$K$2:$K$147,"45100")+SUMIFS(AnnualFinancialData!$L$2:$L$147,AnnualFinancialData!$B$2:$B$147,$A11,AnnualFinancialData!$K$2:$K$147,"49000")+SUMIFS(AnnualFinancialData!$L$2:$L$147,AnnualFinancialData!$B$2:$B$147,$A11,AnnualFinancialData!$K$2:$K$147,"45200")+SUMIFS(AnnualFinancialData!$L$2:$L$147,AnnualFinancialData!$B$2:$B$147,$A11,AnnualFinancialData!$K$2:$K$147,"45400")+SUMIFS(AnnualFinancialData!$L$2:$L$147,AnnualFinancialData!$B$2:$B$147,$A11,AnnualFinancialData!$K$2:$K$147,"45500")+SUMIFS(AnnualFinancialData!$L$2:$L$147,AnnualFinancialData!$B$2:$B$147,$A11,AnnualFinancialData!$K$2:$K$147,"55327")+SUMIFS(AnnualFinancialData!$L$2:$L$147,AnnualFinancialData!$B$2:$B$147,$A11,AnnualFinancialData!$K$2:$K$147,"44100")+SUMIFS(AnnualFinancialData!$L$2:$L$147,AnnualFinancialData!$B$2:$B$147,$A11,AnnualFinancialData!$K$2:$K$147,"42200")</f>
        <v>0</v>
      </c>
      <c r="T11" s="139" t="str">
        <f>IF(ISERROR(IF(Q11="","",Q11/VLOOKUP(Occupancy!$B$65,Occupancy!$B$68:$B$79,1)*12/$C11)),"-",IF(Q11="","",Q11/VLOOKUP(Occupancy!$B$65,Occupancy!$B$68:$B$79,1)*12/$C11))</f>
        <v>-</v>
      </c>
      <c r="U11" s="139" t="str">
        <f>IF(ISERROR(IF(R11="","",R11/VLOOKUP(Occupancy!$B$65,Occupancy!$B$68:$B$79,1)*12/$C11)),"-",IF(R11="","",R11/VLOOKUP(Occupancy!$B$65,Occupancy!$B$68:$B$79,1)*12/$C11))</f>
        <v>-</v>
      </c>
      <c r="V11" s="141">
        <f>IF(ISERROR(Expenses!BC6)," - ",Expenses!BC6)</f>
        <v>0</v>
      </c>
      <c r="W11" s="141">
        <f>IF(ISERROR(Expenses!BD6)," - ",Expenses!BD6)</f>
        <v>0</v>
      </c>
      <c r="X11" s="141">
        <f>IF(ISERROR(Expenses!BE6)," - ",Expenses!BE6)</f>
        <v>0</v>
      </c>
      <c r="Y11" s="141">
        <f>IF(ISERROR(Expenses!BF6)," - ",Expenses!BF6)</f>
        <v>0</v>
      </c>
      <c r="Z11" s="141">
        <f>IF(ISERROR(Expenses!BG6)," - ",Expenses!BG6)</f>
        <v>0</v>
      </c>
      <c r="AA11" s="142" t="str">
        <f>IF(ISERROR(V11/Q11),"-",V11/Q11)</f>
        <v>-</v>
      </c>
      <c r="AB11" s="139">
        <f>IF(ISERROR(Q11-V11),"-",Q11-V11)</f>
        <v>0</v>
      </c>
      <c r="AC11" s="139">
        <f>IF(ISERROR(R11-W11),"-",R11-W11)</f>
        <v>0</v>
      </c>
      <c r="AD11" s="139">
        <f>IF(ISERROR(S11-X11),"-",S11-X11)</f>
        <v>0</v>
      </c>
      <c r="AE11" s="139" t="str">
        <f>IF(ISERROR(T11-Y11),"-",T11-Y11)</f>
        <v>-</v>
      </c>
      <c r="AF11" s="139" t="str">
        <f>IF(ISERROR(U11-Z11),"-",U11-Z11)</f>
        <v>-</v>
      </c>
      <c r="AG11" s="143">
        <f>SUMIFS(IncomeStatementData!$J$2:$J$829,IncomeStatementData!$B$2:$B$829,$A11,IncomeStatementData!$I$2:$I$829,"62020")</f>
        <v>0</v>
      </c>
      <c r="AH11" s="141">
        <f>AI11/12*Occupancy!$B$65</f>
        <v>0</v>
      </c>
      <c r="AI11" s="143">
        <f>SUMIFS(AnnualFinancialData!$L$2:$L$147,AnnualFinancialData!$B$2:$B$147,$A11,AnnualFinancialData!$K$2:$K$147,"62020")</f>
        <v>0</v>
      </c>
      <c r="AJ11" s="141" t="str">
        <f>IF(ISERROR(IF(AG11="","",AG11/VLOOKUP(Occupancy!$B$65,Occupancy!$B$68:$B$79,1)*12/$C11)),"-",IF(AG11="","",AG11/VLOOKUP(Occupancy!$B$65,Occupancy!$B$68:$B$79,1)*12/$C11))</f>
        <v>-</v>
      </c>
      <c r="AK11" s="141" t="str">
        <f>IF(ISERROR(IF(AH11="","",AH11/VLOOKUP(Occupancy!$B$65,Occupancy!$B$68:$B$79,1)*12/$C11)),"-",IF(AH11="","",AH11/VLOOKUP(Occupancy!$B$65,Occupancy!$B$68:$B$79,1)*12/$C11))</f>
        <v>-</v>
      </c>
      <c r="AL11" s="140">
        <f>SUMIFS(BalanceSheetData!$J$2:$J$829,BalanceSheetData!$B$2:$B$829,$A11,BalanceSheetData!$I$2:$I$829,"10710")</f>
        <v>0</v>
      </c>
      <c r="AM11" s="139" t="str">
        <f>IF(ISERROR(AN11/12*Occupancy!$B$65),"-",AN11/12*Occupancy!$B$65)</f>
        <v>-</v>
      </c>
      <c r="AN11" s="140" t="str">
        <f>IF(ISERROR(INDEX(ReserveData!$B$2:$B$2239,MATCH($A11,ReserveData!$A$2:$A$2250,0),0)),"-",INDEX(ReserveData!$B$2:$B2250,MATCH($A11,ReserveData!$A$2:$A$2250,0),0))</f>
        <v>-</v>
      </c>
      <c r="AO11" s="139" t="str">
        <f>IF(ISERROR($AK11/$B11),"-",$AK11/$B11)</f>
        <v>-</v>
      </c>
      <c r="AP11" s="139" t="str">
        <f>IF(ISERROR($AL11/$B11),"-",$AL11/$B11)</f>
        <v>-</v>
      </c>
      <c r="AQ11" s="143">
        <f>SUMIFS(IncomeStatementData!$J$2:$J$829,IncomeStatementData!$B$2:$B$829,$A11,IncomeStatementData!$I$2:$I$829,"55740")+SUMIFS(IncomeStatementData!$J$2:$J$829,IncomeStatementData!$B$2:$B$829,$A11,IncomeStatementData!$I$2:$I$829,"55730")</f>
        <v>0</v>
      </c>
      <c r="AR11" s="141">
        <f>AS11/12*Occupancy!$B$65</f>
        <v>0</v>
      </c>
      <c r="AS11" s="143">
        <f>SUMIFS(AnnualFinancialData!$L$2:$L$147,AnnualFinancialData!$B$2:$B$147,$A11,AnnualFinancialData!$K$2:$K$147,"55740")+SUMIFS(AnnualFinancialData!$L$2:$L$147,AnnualFinancialData!$B$2:$B$147,$A11,AnnualFinancialData!$K$2:$K$147,"55730")</f>
        <v>0</v>
      </c>
      <c r="AT11" s="141" t="str">
        <f>IF(ISERROR(IF(AQ11="","",AQ11/VLOOKUP(Occupancy!$B$65,Occupancy!$B$68:$B$79,1)*12/$C11)),"-",IF(AQ11="","",AQ11/VLOOKUP(Occupancy!$B$65,Occupancy!$B$68:$B$79,1)*12/$C11))</f>
        <v>-</v>
      </c>
      <c r="AU11" s="141" t="str">
        <f>IF(ISERROR(IF(AR11="","",AR11/VLOOKUP(Occupancy!$B$65,Occupancy!$B$68:$B$79,1)*12/$C11)),"-",IF(AR11="","",AR11/VLOOKUP(Occupancy!$B$65,Occupancy!$B$68:$B$79,1)*12/$C11))</f>
        <v>-</v>
      </c>
      <c r="AV11" s="140">
        <f>SUMIFS(IncomeStatementData!$J$2:$J$829,IncomeStatementData!$B$2:$B$829,$A11,IncomeStatementData!$I$2:$I$829,"66310")+SUMIFS(IncomeStatementData!$J$2:$J$829,IncomeStatementData!$B$2:$B$829,$A11,IncomeStatementData!$I$2:$I$829,"66202")</f>
        <v>0</v>
      </c>
      <c r="AW11" s="139">
        <f>AX11/12*Occupancy!$B$65</f>
        <v>0</v>
      </c>
      <c r="AX11" s="140">
        <f>SUMIFS(AnnualFinancialData!$L$2:$L$147,AnnualFinancialData!$B$2:$B$147,$A11,AnnualFinancialData!$K$2:$K$147,"66310")+SUMIFS(AnnualFinancialData!$L$2:$L$147,AnnualFinancialData!$B$2:$B$147,$A11,AnnualFinancialData!$K$2:$K$147,"66202")</f>
        <v>0</v>
      </c>
      <c r="AY11" s="139" t="str">
        <f>IF(ISERROR(IF(AV11="","",AV11/VLOOKUP(Occupancy!$B$65,Occupancy!$B$68:$B$79,1)*12/$C11)),"-",IF(AV11="","",AV11/VLOOKUP(Occupancy!$B$65,Occupancy!$B$68:$B$79,1)*12/$C11))</f>
        <v>-</v>
      </c>
      <c r="AZ11" s="139" t="str">
        <f>IF(ISERROR(IF(AW11="","",AW11/VLOOKUP(Occupancy!$B$65,Occupancy!$B$68:$B$79,1)*12/$C11)),"-",IF(AW11="","",AW11/VLOOKUP(Occupancy!$B$65,Occupancy!$B$68:$B$79,1)*12/$C11))</f>
        <v>-</v>
      </c>
      <c r="BA11" s="144">
        <f>IF(ISERROR(AB11-AG11-AL11-AQ11-AV11),"-",AB11-AG11-AL11-AQ11-AV11)</f>
        <v>0</v>
      </c>
      <c r="BB11" s="144" t="str">
        <f>IF(ISERROR(AC11-AH11-AM11-AR11-AW11),"-",AC11-AH11-AM11-AR11-AW11)</f>
        <v>-</v>
      </c>
      <c r="BC11" s="144" t="str">
        <f>IF(ISERROR(AD11-AI11-AN11-AS11-AX11),"-",AD11-AI11-AN11-AS11-AX11)</f>
        <v>-</v>
      </c>
      <c r="BD11" s="144" t="str">
        <f>IF(ISERROR(AE11-AJ11-AO11-AT11-AY11),"-",AE11-AJ11-AO11-AT11-AY11)</f>
        <v>-</v>
      </c>
      <c r="BE11" s="145" t="str">
        <f>IF(ISERROR(IF(BB11="","",BB11/VLOOKUP(Occupancy!$B$65,Occupancy!$B$68:$B$79,1)*12/$C11)),"-",IF(BB11="","",BB11/VLOOKUP(Occupancy!$B$65,Occupancy!$B$68:$B$79,1)*12/$C11))</f>
        <v>-</v>
      </c>
    </row>
    <row r="12" spans="1:57" s="100" customFormat="1" ht="12.75" x14ac:dyDescent="0.2">
      <c r="A12" s="221" t="s">
        <v>381</v>
      </c>
      <c r="B12" s="132" t="str">
        <f>IF(ISERROR(INDEX(ProjectTypeData!$F$2:$F$76,MATCH(Operating!$A12,ProjectTypeData!$B$2:$B$76,0),MATCH(Operating!B$9,ProjectTypeData!$F$1))),"-",INDEX(ProjectTypeData!$F$2:$F$76,MATCH(Operating!$A12,ProjectTypeData!$B$2:$B$76,0),MATCH(Operating!B$9,ProjectTypeData!$F$1)))</f>
        <v>Homes</v>
      </c>
      <c r="C12" s="132">
        <f>IF(ISERROR(INDEX(ProjectTypeData!$E$2:$E$76,MATCH(Operating!$A12,ProjectTypeData!$B$2:$B$76,0),MATCH(Operating!C$9,ProjectTypeData!$E$1))),"-",INDEX(ProjectTypeData!$E$2:$E$76,MATCH(Operating!$A12,ProjectTypeData!$B$2:$B$76,0),MATCH(Operating!C$9,ProjectTypeData!$E$1)))</f>
        <v>80</v>
      </c>
      <c r="D12" s="133" t="str">
        <f>IF(ISERROR(INDEX(ProjectTypeData!$D$2:$D$76,MATCH(Operating!$A12,ProjectTypeData!$B$2:$B$76,0),MATCH(Operating!D$9,ProjectTypeData!$D$1))),"-",INDEX(ProjectTypeData!$D$2:$D$76,MATCH(Operating!$A12,ProjectTypeData!$B$2:$B$76,0),MATCH(Operating!D$9,ProjectTypeData!$D$1)))</f>
        <v>Loan Closing/Construction</v>
      </c>
      <c r="E12" s="121"/>
      <c r="F12" s="134">
        <f>SUMIFS(BalanceSheetData!$J$2:$J$829,BalanceSheetData!$B$2:$B$829,$A12,BalanceSheetData!$I$2:$I$829,"10000")</f>
        <v>0</v>
      </c>
      <c r="G12" s="134">
        <f>SUMIFS(BalanceSheetData!$J$2:$J$829,BalanceSheetData!$B$2:$B$829,$A12,BalanceSheetData!$I$2:$I$829,"10710")</f>
        <v>0</v>
      </c>
      <c r="H12" s="134">
        <f>SUMIFS(BalanceSheetData!$J$2:$J$829,BalanceSheetData!$B$2:$B$829,$A12,BalanceSheetData!$I$2:$I$829,"10700")</f>
        <v>0</v>
      </c>
      <c r="I12" s="135">
        <f>SUMIFS(BalanceSheetData!$J$2:$J$829,BalanceSheetData!$B$2:$B$829,$A12,BalanceSheetData!$I$2:$I$829,"10715")+SUMIFS(BalanceSheetData!$J$2:$J$829,BalanceSheetData!$B$2:$B$829,$A12,BalanceSheetData!$I$2:$I$829,"10720")+SUMIFS(BalanceSheetData!$J$2:$J$829,BalanceSheetData!$B$2:$B$829,$A12,BalanceSheetData!$I$2:$I$829,"19300")</f>
        <v>0</v>
      </c>
      <c r="J12" s="136">
        <f t="shared" ref="J12:J75" si="0">SUM(E12:I12)</f>
        <v>0</v>
      </c>
      <c r="K12" s="137">
        <f>IF(ISERROR(INDEX(Occupancy!$B$57:$CA$57,1,MATCH(A12,Occupancy!$B$4:$CA$4,0))),"-",INDEX(Occupancy!$B$57:$CA$57,1,MATCH(A12,Occupancy!$B$4:$CA$4,0)))</f>
        <v>0</v>
      </c>
      <c r="L12" s="137">
        <f>IF(ISERROR(INDEX(Occupancy!$B$17:$CA$17,1,MATCH(A12,Occupancy!$B$4:$CA$4,0))),"-",INDEX(Occupancy!$B$17:$CA$17,1,MATCH(A12,Occupancy!$B$4:$CA$4,0)))</f>
        <v>0</v>
      </c>
      <c r="M12" s="119"/>
      <c r="N12" s="119"/>
      <c r="O12" s="119"/>
      <c r="P12" s="125"/>
      <c r="Q12" s="138">
        <f>SUMIFS(IncomeStatementData!$J$2:$J$829,IncomeStatementData!$B$2:$B$829,$A12,IncomeStatementData!$I$2:$I$829,"45001")+SUMIFS(IncomeStatementData!$J$2:$J$829,IncomeStatementData!$B$2:$B$829,$A12,IncomeStatementData!$I$2:$I$829,"45100")+SUMIFS(IncomeStatementData!$J$2:$J$829,IncomeStatementData!$B$2:$B$829,$A12,IncomeStatementData!$I$2:$I$829,"49000")+SUMIFS(IncomeStatementData!$J$2:$J$829,IncomeStatementData!$B$2:$B$829,$A12,IncomeStatementData!$I$2:$I$829,"45200")+SUMIFS(IncomeStatementData!$J$2:$J$829,IncomeStatementData!$B$2:$B$829,$A12,IncomeStatementData!$I$2:$I$829,"45400")+SUMIFS(IncomeStatementData!$J$2:$J$829,IncomeStatementData!$B$2:$B$829,$A12,IncomeStatementData!$I$2:$I$829,"45500")+SUMIFS(IncomeStatementData!$J$2:$J$829,IncomeStatementData!$B$2:$B$829,$A12,IncomeStatementData!$I$2:$I$829,"55327")+SUMIFS(IncomeStatementData!$J$2:$J$829,IncomeStatementData!$B$2:$B$829,$A12,IncomeStatementData!$I$2:$I$829,"44100")+SUMIFS(IncomeStatementData!$J$2:$J$829,IncomeStatementData!$B$2:$B$829,$A12,IncomeStatementData!$I$2:$I$829,"42200")</f>
        <v>0</v>
      </c>
      <c r="R12" s="139">
        <f>S12/12*Occupancy!$B$65</f>
        <v>0</v>
      </c>
      <c r="S12" s="140">
        <f>SUMIFS(AnnualFinancialData!$L$2:$L$147,AnnualFinancialData!$B$2:$B$147,$A12,AnnualFinancialData!$K$2:$K$147,"45001")+SUMIFS(AnnualFinancialData!$L$2:$L$147,AnnualFinancialData!$B$2:$B$147,$A12,AnnualFinancialData!$K$2:$K$147,"45100")+SUMIFS(AnnualFinancialData!$L$2:$L$147,AnnualFinancialData!$B$2:$B$147,$A12,AnnualFinancialData!$K$2:$K$147,"49000")+SUMIFS(AnnualFinancialData!$L$2:$L$147,AnnualFinancialData!$B$2:$B$147,$A12,AnnualFinancialData!$K$2:$K$147,"45200")+SUMIFS(AnnualFinancialData!$L$2:$L$147,AnnualFinancialData!$B$2:$B$147,$A12,AnnualFinancialData!$K$2:$K$147,"45400")+SUMIFS(AnnualFinancialData!$L$2:$L$147,AnnualFinancialData!$B$2:$B$147,$A12,AnnualFinancialData!$K$2:$K$147,"45500")+SUMIFS(AnnualFinancialData!$L$2:$L$147,AnnualFinancialData!$B$2:$B$147,$A12,AnnualFinancialData!$K$2:$K$147,"55327")+SUMIFS(AnnualFinancialData!$L$2:$L$147,AnnualFinancialData!$B$2:$B$147,$A12,AnnualFinancialData!$K$2:$K$147,"44100")+SUMIFS(AnnualFinancialData!$L$2:$L$147,AnnualFinancialData!$B$2:$B$147,$A12,AnnualFinancialData!$K$2:$K$147,"42200")</f>
        <v>0</v>
      </c>
      <c r="T12" s="139">
        <f>IF(ISERROR(IF(Q12="","",Q12/VLOOKUP(Occupancy!$B$65,Occupancy!$B$68:$B$79,1)*12/$C12)),"-",IF(Q12="","",Q12/VLOOKUP(Occupancy!$B$65,Occupancy!$B$68:$B$79,1)*12/$C12))</f>
        <v>0</v>
      </c>
      <c r="U12" s="139">
        <f>IF(ISERROR(IF(R12="","",R12/VLOOKUP(Occupancy!$B$65,Occupancy!$B$68:$B$79,1)*12/$C12)),"-",IF(R12="","",R12/VLOOKUP(Occupancy!$B$65,Occupancy!$B$68:$B$79,1)*12/$C12))</f>
        <v>0</v>
      </c>
      <c r="V12" s="141">
        <f>IF(ISERROR(Expenses!BC7)," - ",Expenses!BC7)</f>
        <v>0</v>
      </c>
      <c r="W12" s="141">
        <f>IF(ISERROR(Expenses!BD7)," - ",Expenses!BD7)</f>
        <v>0</v>
      </c>
      <c r="X12" s="141">
        <f>IF(ISERROR(Expenses!BE7)," - ",Expenses!BE7)</f>
        <v>0</v>
      </c>
      <c r="Y12" s="141" t="str">
        <f>IF(ISERROR(Expenses!BF7)," - ",Expenses!BF7)</f>
        <v>-</v>
      </c>
      <c r="Z12" s="141" t="str">
        <f>IF(ISERROR(Expenses!BG7)," - ",Expenses!BG7)</f>
        <v>-</v>
      </c>
      <c r="AA12" s="142" t="str">
        <f t="shared" ref="AA12:AA75" si="1">IF(ISERROR(V12/Q12),"-",V12/Q12)</f>
        <v>-</v>
      </c>
      <c r="AB12" s="139">
        <f t="shared" ref="AB12:AB75" si="2">IF(ISERROR(Q12-V12),"-",Q12-V12)</f>
        <v>0</v>
      </c>
      <c r="AC12" s="139">
        <f t="shared" ref="AC12:AC75" si="3">IF(ISERROR(R12-W12),"-",R12-W12)</f>
        <v>0</v>
      </c>
      <c r="AD12" s="139">
        <f t="shared" ref="AD12:AD75" si="4">IF(ISERROR(S12-X12),"-",S12-X12)</f>
        <v>0</v>
      </c>
      <c r="AE12" s="139" t="str">
        <f t="shared" ref="AE12:AE75" si="5">IF(ISERROR(T12-Y12),"-",T12-Y12)</f>
        <v>-</v>
      </c>
      <c r="AF12" s="139" t="str">
        <f t="shared" ref="AF12:AF75" si="6">IF(ISERROR(U12-Z12),"-",U12-Z12)</f>
        <v>-</v>
      </c>
      <c r="AG12" s="143">
        <f>SUMIFS(IncomeStatementData!$J$2:$J$829,IncomeStatementData!$B$2:$B$829,$A12,IncomeStatementData!$I$2:$I$829,"62020")</f>
        <v>0</v>
      </c>
      <c r="AH12" s="141">
        <f>AI12/12*Occupancy!$B$65</f>
        <v>0</v>
      </c>
      <c r="AI12" s="143">
        <f>SUMIFS(AnnualFinancialData!$L$2:$L$147,AnnualFinancialData!$B$2:$B$147,$A12,AnnualFinancialData!$K$2:$K$147,"62020")</f>
        <v>0</v>
      </c>
      <c r="AJ12" s="141">
        <f>IF(ISERROR(IF(AG12="","",AG12/VLOOKUP(Occupancy!$B$65,Occupancy!$B$68:$B$79,1)*12/$C12)),"-",IF(AG12="","",AG12/VLOOKUP(Occupancy!$B$65,Occupancy!$B$68:$B$79,1)*12/$C12))</f>
        <v>0</v>
      </c>
      <c r="AK12" s="141">
        <f>IF(ISERROR(IF(AH12="","",AH12/VLOOKUP(Occupancy!$B$65,Occupancy!$B$68:$B$79,1)*12/$C12)),"-",IF(AH12="","",AH12/VLOOKUP(Occupancy!$B$65,Occupancy!$B$68:$B$79,1)*12/$C12))</f>
        <v>0</v>
      </c>
      <c r="AL12" s="140">
        <f>SUMIFS(BalanceSheetData!$J$2:$J$829,BalanceSheetData!$B$2:$B$829,$A12,BalanceSheetData!$I$2:$I$829,"10710")</f>
        <v>0</v>
      </c>
      <c r="AM12" s="139" t="str">
        <f>IF(ISERROR(AN12/12*Occupancy!$B$65),"-",AN12/12*Occupancy!$B$65)</f>
        <v>-</v>
      </c>
      <c r="AN12" s="140" t="str">
        <f>IF(ISERROR(INDEX(ReserveData!$B$2:$B$2239,MATCH($A12,ReserveData!$A$2:$A$2250,0),0)),"-",INDEX(ReserveData!$B$2:$B2251,MATCH($A12,ReserveData!$A$2:$A$2250,0),0))</f>
        <v>-</v>
      </c>
      <c r="AO12" s="139" t="str">
        <f t="shared" ref="AO12:AO75" si="7">IF(ISERROR($AK12/$B12),"-",$AK12/$B12)</f>
        <v>-</v>
      </c>
      <c r="AP12" s="139" t="str">
        <f t="shared" ref="AP12:AP75" si="8">IF(ISERROR($AL12/$B12),"-",$AL12/$B12)</f>
        <v>-</v>
      </c>
      <c r="AQ12" s="143">
        <f>SUMIFS(IncomeStatementData!$J$2:$J$829,IncomeStatementData!$B$2:$B$829,$A12,IncomeStatementData!$I$2:$I$829,"55740")+SUMIFS(IncomeStatementData!$J$2:$J$829,IncomeStatementData!$B$2:$B$829,$A12,IncomeStatementData!$I$2:$I$829,"55730")</f>
        <v>0</v>
      </c>
      <c r="AR12" s="141">
        <f>AS12/12*Occupancy!$B$65</f>
        <v>0</v>
      </c>
      <c r="AS12" s="143">
        <f>SUMIFS(AnnualFinancialData!$L$2:$L$147,AnnualFinancialData!$B$2:$B$147,$A12,AnnualFinancialData!$K$2:$K$147,"55740")+SUMIFS(AnnualFinancialData!$L$2:$L$147,AnnualFinancialData!$B$2:$B$147,$A12,AnnualFinancialData!$K$2:$K$147,"55730")</f>
        <v>0</v>
      </c>
      <c r="AT12" s="141">
        <f>IF(ISERROR(IF(AQ12="","",AQ12/VLOOKUP(Occupancy!$B$65,Occupancy!$B$68:$B$79,1)*12/$C12)),"-",IF(AQ12="","",AQ12/VLOOKUP(Occupancy!$B$65,Occupancy!$B$68:$B$79,1)*12/$C12))</f>
        <v>0</v>
      </c>
      <c r="AU12" s="141">
        <f>IF(ISERROR(IF(AR12="","",AR12/VLOOKUP(Occupancy!$B$65,Occupancy!$B$68:$B$79,1)*12/$C12)),"-",IF(AR12="","",AR12/VLOOKUP(Occupancy!$B$65,Occupancy!$B$68:$B$79,1)*12/$C12))</f>
        <v>0</v>
      </c>
      <c r="AV12" s="140">
        <f>SUMIFS(IncomeStatementData!$J$2:$J$829,IncomeStatementData!$B$2:$B$829,$A12,IncomeStatementData!$I$2:$I$829,"66310")+SUMIFS(IncomeStatementData!$J$2:$J$829,IncomeStatementData!$B$2:$B$829,$A12,IncomeStatementData!$I$2:$I$829,"66202")</f>
        <v>0</v>
      </c>
      <c r="AW12" s="139">
        <f>AX12/12*Occupancy!$B$65</f>
        <v>0</v>
      </c>
      <c r="AX12" s="140">
        <f>SUMIFS(AnnualFinancialData!$L$2:$L$147,AnnualFinancialData!$B$2:$B$147,$A12,AnnualFinancialData!$K$2:$K$147,"66310")+SUMIFS(AnnualFinancialData!$L$2:$L$147,AnnualFinancialData!$B$2:$B$147,$A12,AnnualFinancialData!$K$2:$K$147,"66202")</f>
        <v>0</v>
      </c>
      <c r="AY12" s="139">
        <f>IF(ISERROR(IF(AV12="","",AV12/VLOOKUP(Occupancy!$B$65,Occupancy!$B$68:$B$79,1)*12/$C12)),"-",IF(AV12="","",AV12/VLOOKUP(Occupancy!$B$65,Occupancy!$B$68:$B$79,1)*12/$C12))</f>
        <v>0</v>
      </c>
      <c r="AZ12" s="139">
        <f>IF(ISERROR(IF(AW12="","",AW12/VLOOKUP(Occupancy!$B$65,Occupancy!$B$68:$B$79,1)*12/$C12)),"-",IF(AW12="","",AW12/VLOOKUP(Occupancy!$B$65,Occupancy!$B$68:$B$79,1)*12/$C12))</f>
        <v>0</v>
      </c>
      <c r="BA12" s="144">
        <f t="shared" ref="BA12:BA75" si="9">IF(ISERROR(AB12-AG12-AL12-AQ12-AV12),"-",AB12-AG12-AL12-AQ12-AV12)</f>
        <v>0</v>
      </c>
      <c r="BB12" s="144" t="str">
        <f t="shared" ref="BB12:BB75" si="10">IF(ISERROR(AC12-AH12-AM12-AR12-AW12),"-",AC12-AH12-AM12-AR12-AW12)</f>
        <v>-</v>
      </c>
      <c r="BC12" s="144" t="str">
        <f t="shared" ref="BC12:BC75" si="11">IF(ISERROR(AD12-AI12-AN12-AS12-AX12),"-",AD12-AI12-AN12-AS12-AX12)</f>
        <v>-</v>
      </c>
      <c r="BD12" s="144" t="str">
        <f t="shared" ref="BD12:BD75" si="12">IF(ISERROR(AE12-AJ12-AO12-AT12-AY12),"-",AE12-AJ12-AO12-AT12-AY12)</f>
        <v>-</v>
      </c>
      <c r="BE12" s="145" t="str">
        <f>IF(ISERROR(IF(BB12="","",BB12/VLOOKUP(Occupancy!$B$65,Occupancy!$B$68:$B$79,1)*12/$C12)),"-",IF(BB12="","",BB12/VLOOKUP(Occupancy!$B$65,Occupancy!$B$68:$B$79,1)*12/$C12))</f>
        <v>-</v>
      </c>
    </row>
    <row r="13" spans="1:57" s="100" customFormat="1" ht="12.75" x14ac:dyDescent="0.2">
      <c r="A13" s="221" t="s">
        <v>383</v>
      </c>
      <c r="B13" s="132" t="str">
        <f>IF(ISERROR(INDEX(ProjectTypeData!$F$2:$F$76,MATCH(Operating!$A13,ProjectTypeData!$B$2:$B$76,0),MATCH(Operating!B$9,ProjectTypeData!$F$1))),"-",INDEX(ProjectTypeData!$F$2:$F$76,MATCH(Operating!$A13,ProjectTypeData!$B$2:$B$76,0),MATCH(Operating!B$9,ProjectTypeData!$F$1)))</f>
        <v>Homes</v>
      </c>
      <c r="C13" s="132">
        <f>IF(ISERROR(INDEX(ProjectTypeData!$E$2:$E$76,MATCH(Operating!$A13,ProjectTypeData!$B$2:$B$76,0),MATCH(Operating!C$9,ProjectTypeData!$E$1))),"-",INDEX(ProjectTypeData!$E$2:$E$76,MATCH(Operating!$A13,ProjectTypeData!$B$2:$B$76,0),MATCH(Operating!C$9,ProjectTypeData!$E$1)))</f>
        <v>0</v>
      </c>
      <c r="D13" s="133" t="str">
        <f>IF(ISERROR(INDEX(ProjectTypeData!$D$2:$D$76,MATCH(Operating!$A13,ProjectTypeData!$B$2:$B$76,0),MATCH(Operating!D$9,ProjectTypeData!$D$1))),"-",INDEX(ProjectTypeData!$D$2:$D$76,MATCH(Operating!$A13,ProjectTypeData!$B$2:$B$76,0),MATCH(Operating!D$9,ProjectTypeData!$D$1)))</f>
        <v>Pending Business Committee Approval</v>
      </c>
      <c r="E13" s="121"/>
      <c r="F13" s="134">
        <f>SUMIFS(BalanceSheetData!$J$2:$J$829,BalanceSheetData!$B$2:$B$829,$A13,BalanceSheetData!$I$2:$I$829,"10000")</f>
        <v>0</v>
      </c>
      <c r="G13" s="134">
        <f>SUMIFS(BalanceSheetData!$J$2:$J$829,BalanceSheetData!$B$2:$B$829,$A13,BalanceSheetData!$I$2:$I$829,"10710")</f>
        <v>0</v>
      </c>
      <c r="H13" s="134">
        <f>SUMIFS(BalanceSheetData!$J$2:$J$829,BalanceSheetData!$B$2:$B$829,$A13,BalanceSheetData!$I$2:$I$829,"10700")</f>
        <v>0</v>
      </c>
      <c r="I13" s="135">
        <f>SUMIFS(BalanceSheetData!$J$2:$J$829,BalanceSheetData!$B$2:$B$829,$A13,BalanceSheetData!$I$2:$I$829,"10715")+SUMIFS(BalanceSheetData!$J$2:$J$829,BalanceSheetData!$B$2:$B$829,$A13,BalanceSheetData!$I$2:$I$829,"10720")+SUMIFS(BalanceSheetData!$J$2:$J$829,BalanceSheetData!$B$2:$B$829,$A13,BalanceSheetData!$I$2:$I$829,"19300")</f>
        <v>0</v>
      </c>
      <c r="J13" s="136">
        <f t="shared" si="0"/>
        <v>0</v>
      </c>
      <c r="K13" s="137">
        <f>IF(ISERROR(INDEX(Occupancy!$B$57:$CA$57,1,MATCH(A13,Occupancy!$B$4:$CA$4,0))),"-",INDEX(Occupancy!$B$57:$CA$57,1,MATCH(A13,Occupancy!$B$4:$CA$4,0)))</f>
        <v>0</v>
      </c>
      <c r="L13" s="137">
        <f>IF(ISERROR(INDEX(Occupancy!$B$17:$CA$17,1,MATCH(A13,Occupancy!$B$4:$CA$4,0))),"-",INDEX(Occupancy!$B$17:$CA$17,1,MATCH(A13,Occupancy!$B$4:$CA$4,0)))</f>
        <v>0</v>
      </c>
      <c r="M13" s="119"/>
      <c r="N13" s="119"/>
      <c r="O13" s="119"/>
      <c r="P13" s="125"/>
      <c r="Q13" s="138">
        <f>SUMIFS(IncomeStatementData!$J$2:$J$829,IncomeStatementData!$B$2:$B$829,$A13,IncomeStatementData!$I$2:$I$829,"45001")+SUMIFS(IncomeStatementData!$J$2:$J$829,IncomeStatementData!$B$2:$B$829,$A13,IncomeStatementData!$I$2:$I$829,"45100")+SUMIFS(IncomeStatementData!$J$2:$J$829,IncomeStatementData!$B$2:$B$829,$A13,IncomeStatementData!$I$2:$I$829,"49000")+SUMIFS(IncomeStatementData!$J$2:$J$829,IncomeStatementData!$B$2:$B$829,$A13,IncomeStatementData!$I$2:$I$829,"45200")+SUMIFS(IncomeStatementData!$J$2:$J$829,IncomeStatementData!$B$2:$B$829,$A13,IncomeStatementData!$I$2:$I$829,"45400")+SUMIFS(IncomeStatementData!$J$2:$J$829,IncomeStatementData!$B$2:$B$829,$A13,IncomeStatementData!$I$2:$I$829,"45500")+SUMIFS(IncomeStatementData!$J$2:$J$829,IncomeStatementData!$B$2:$B$829,$A13,IncomeStatementData!$I$2:$I$829,"55327")+SUMIFS(IncomeStatementData!$J$2:$J$829,IncomeStatementData!$B$2:$B$829,$A13,IncomeStatementData!$I$2:$I$829,"44100")+SUMIFS(IncomeStatementData!$J$2:$J$829,IncomeStatementData!$B$2:$B$829,$A13,IncomeStatementData!$I$2:$I$829,"42200")</f>
        <v>0</v>
      </c>
      <c r="R13" s="139">
        <f>S13/12*Occupancy!$B$65</f>
        <v>0</v>
      </c>
      <c r="S13" s="140">
        <f>SUMIFS(AnnualFinancialData!$L$2:$L$147,AnnualFinancialData!$B$2:$B$147,$A13,AnnualFinancialData!$K$2:$K$147,"45001")+SUMIFS(AnnualFinancialData!$L$2:$L$147,AnnualFinancialData!$B$2:$B$147,$A13,AnnualFinancialData!$K$2:$K$147,"45100")+SUMIFS(AnnualFinancialData!$L$2:$L$147,AnnualFinancialData!$B$2:$B$147,$A13,AnnualFinancialData!$K$2:$K$147,"49000")+SUMIFS(AnnualFinancialData!$L$2:$L$147,AnnualFinancialData!$B$2:$B$147,$A13,AnnualFinancialData!$K$2:$K$147,"45200")+SUMIFS(AnnualFinancialData!$L$2:$L$147,AnnualFinancialData!$B$2:$B$147,$A13,AnnualFinancialData!$K$2:$K$147,"45400")+SUMIFS(AnnualFinancialData!$L$2:$L$147,AnnualFinancialData!$B$2:$B$147,$A13,AnnualFinancialData!$K$2:$K$147,"45500")+SUMIFS(AnnualFinancialData!$L$2:$L$147,AnnualFinancialData!$B$2:$B$147,$A13,AnnualFinancialData!$K$2:$K$147,"55327")+SUMIFS(AnnualFinancialData!$L$2:$L$147,AnnualFinancialData!$B$2:$B$147,$A13,AnnualFinancialData!$K$2:$K$147,"44100")+SUMIFS(AnnualFinancialData!$L$2:$L$147,AnnualFinancialData!$B$2:$B$147,$A13,AnnualFinancialData!$K$2:$K$147,"42200")</f>
        <v>0</v>
      </c>
      <c r="T13" s="139" t="str">
        <f>IF(ISERROR(IF(Q13="","",Q13/VLOOKUP(Occupancy!$B$65,Occupancy!$B$68:$B$79,1)*12/$C13)),"-",IF(Q13="","",Q13/VLOOKUP(Occupancy!$B$65,Occupancy!$B$68:$B$79,1)*12/$C13))</f>
        <v>-</v>
      </c>
      <c r="U13" s="139" t="str">
        <f>IF(ISERROR(IF(R13="","",R13/VLOOKUP(Occupancy!$B$65,Occupancy!$B$68:$B$79,1)*12/$C13)),"-",IF(R13="","",R13/VLOOKUP(Occupancy!$B$65,Occupancy!$B$68:$B$79,1)*12/$C13))</f>
        <v>-</v>
      </c>
      <c r="V13" s="141">
        <f>IF(ISERROR(Expenses!BC8)," - ",Expenses!BC8)</f>
        <v>0</v>
      </c>
      <c r="W13" s="141">
        <f>IF(ISERROR(Expenses!BD8)," - ",Expenses!BD8)</f>
        <v>0</v>
      </c>
      <c r="X13" s="141">
        <f>IF(ISERROR(Expenses!BE8)," - ",Expenses!BE8)</f>
        <v>0</v>
      </c>
      <c r="Y13" s="141" t="str">
        <f>IF(ISERROR(Expenses!BF8)," - ",Expenses!BF8)</f>
        <v>-</v>
      </c>
      <c r="Z13" s="141" t="str">
        <f>IF(ISERROR(Expenses!BG8)," - ",Expenses!BG8)</f>
        <v>-</v>
      </c>
      <c r="AA13" s="142" t="str">
        <f t="shared" si="1"/>
        <v>-</v>
      </c>
      <c r="AB13" s="139">
        <f t="shared" si="2"/>
        <v>0</v>
      </c>
      <c r="AC13" s="139">
        <f t="shared" si="3"/>
        <v>0</v>
      </c>
      <c r="AD13" s="139">
        <f t="shared" si="4"/>
        <v>0</v>
      </c>
      <c r="AE13" s="139" t="str">
        <f t="shared" si="5"/>
        <v>-</v>
      </c>
      <c r="AF13" s="139" t="str">
        <f t="shared" si="6"/>
        <v>-</v>
      </c>
      <c r="AG13" s="143">
        <f>SUMIFS(IncomeStatementData!$J$2:$J$829,IncomeStatementData!$B$2:$B$829,$A13,IncomeStatementData!$I$2:$I$829,"62020")</f>
        <v>0</v>
      </c>
      <c r="AH13" s="141">
        <f>AI13/12*Occupancy!$B$65</f>
        <v>0</v>
      </c>
      <c r="AI13" s="143">
        <f>SUMIFS(AnnualFinancialData!$L$2:$L$147,AnnualFinancialData!$B$2:$B$147,$A13,AnnualFinancialData!$K$2:$K$147,"62020")</f>
        <v>0</v>
      </c>
      <c r="AJ13" s="141" t="str">
        <f>IF(ISERROR(IF(AG13="","",AG13/VLOOKUP(Occupancy!$B$65,Occupancy!$B$68:$B$79,1)*12/$C13)),"-",IF(AG13="","",AG13/VLOOKUP(Occupancy!$B$65,Occupancy!$B$68:$B$79,1)*12/$C13))</f>
        <v>-</v>
      </c>
      <c r="AK13" s="141" t="str">
        <f>IF(ISERROR(IF(AH13="","",AH13/VLOOKUP(Occupancy!$B$65,Occupancy!$B$68:$B$79,1)*12/$C13)),"-",IF(AH13="","",AH13/VLOOKUP(Occupancy!$B$65,Occupancy!$B$68:$B$79,1)*12/$C13))</f>
        <v>-</v>
      </c>
      <c r="AL13" s="140">
        <f>SUMIFS(BalanceSheetData!$J$2:$J$829,BalanceSheetData!$B$2:$B$829,$A13,BalanceSheetData!$I$2:$I$829,"10710")</f>
        <v>0</v>
      </c>
      <c r="AM13" s="139" t="str">
        <f>IF(ISERROR(AN13/12*Occupancy!$B$65),"-",AN13/12*Occupancy!$B$65)</f>
        <v>-</v>
      </c>
      <c r="AN13" s="140" t="str">
        <f>IF(ISERROR(INDEX(ReserveData!$B$2:$B$2239,MATCH($A13,ReserveData!$A$2:$A$2250,0),0)),"-",INDEX(ReserveData!$B$2:$B2252,MATCH($A13,ReserveData!$A$2:$A$2250,0),0))</f>
        <v>-</v>
      </c>
      <c r="AO13" s="139" t="str">
        <f t="shared" si="7"/>
        <v>-</v>
      </c>
      <c r="AP13" s="139" t="str">
        <f t="shared" si="8"/>
        <v>-</v>
      </c>
      <c r="AQ13" s="143">
        <f>SUMIFS(IncomeStatementData!$J$2:$J$829,IncomeStatementData!$B$2:$B$829,$A13,IncomeStatementData!$I$2:$I$829,"55740")+SUMIFS(IncomeStatementData!$J$2:$J$829,IncomeStatementData!$B$2:$B$829,$A13,IncomeStatementData!$I$2:$I$829,"55730")</f>
        <v>0</v>
      </c>
      <c r="AR13" s="141">
        <f>AS13/12*Occupancy!$B$65</f>
        <v>0</v>
      </c>
      <c r="AS13" s="143">
        <f>SUMIFS(AnnualFinancialData!$L$2:$L$147,AnnualFinancialData!$B$2:$B$147,$A13,AnnualFinancialData!$K$2:$K$147,"55740")+SUMIFS(AnnualFinancialData!$L$2:$L$147,AnnualFinancialData!$B$2:$B$147,$A13,AnnualFinancialData!$K$2:$K$147,"55730")</f>
        <v>0</v>
      </c>
      <c r="AT13" s="141" t="str">
        <f>IF(ISERROR(IF(AQ13="","",AQ13/VLOOKUP(Occupancy!$B$65,Occupancy!$B$68:$B$79,1)*12/$C13)),"-",IF(AQ13="","",AQ13/VLOOKUP(Occupancy!$B$65,Occupancy!$B$68:$B$79,1)*12/$C13))</f>
        <v>-</v>
      </c>
      <c r="AU13" s="141" t="str">
        <f>IF(ISERROR(IF(AR13="","",AR13/VLOOKUP(Occupancy!$B$65,Occupancy!$B$68:$B$79,1)*12/$C13)),"-",IF(AR13="","",AR13/VLOOKUP(Occupancy!$B$65,Occupancy!$B$68:$B$79,1)*12/$C13))</f>
        <v>-</v>
      </c>
      <c r="AV13" s="140">
        <f>SUMIFS(IncomeStatementData!$J$2:$J$829,IncomeStatementData!$B$2:$B$829,$A13,IncomeStatementData!$I$2:$I$829,"66310")+SUMIFS(IncomeStatementData!$J$2:$J$829,IncomeStatementData!$B$2:$B$829,$A13,IncomeStatementData!$I$2:$I$829,"66202")</f>
        <v>0</v>
      </c>
      <c r="AW13" s="139">
        <f>AX13/12*Occupancy!$B$65</f>
        <v>0</v>
      </c>
      <c r="AX13" s="140">
        <f>SUMIFS(AnnualFinancialData!$L$2:$L$147,AnnualFinancialData!$B$2:$B$147,$A13,AnnualFinancialData!$K$2:$K$147,"66310")+SUMIFS(AnnualFinancialData!$L$2:$L$147,AnnualFinancialData!$B$2:$B$147,$A13,AnnualFinancialData!$K$2:$K$147,"66202")</f>
        <v>0</v>
      </c>
      <c r="AY13" s="139" t="str">
        <f>IF(ISERROR(IF(AV13="","",AV13/VLOOKUP(Occupancy!$B$65,Occupancy!$B$68:$B$79,1)*12/$C13)),"-",IF(AV13="","",AV13/VLOOKUP(Occupancy!$B$65,Occupancy!$B$68:$B$79,1)*12/$C13))</f>
        <v>-</v>
      </c>
      <c r="AZ13" s="139" t="str">
        <f>IF(ISERROR(IF(AW13="","",AW13/VLOOKUP(Occupancy!$B$65,Occupancy!$B$68:$B$79,1)*12/$C13)),"-",IF(AW13="","",AW13/VLOOKUP(Occupancy!$B$65,Occupancy!$B$68:$B$79,1)*12/$C13))</f>
        <v>-</v>
      </c>
      <c r="BA13" s="144">
        <f t="shared" si="9"/>
        <v>0</v>
      </c>
      <c r="BB13" s="144" t="str">
        <f t="shared" si="10"/>
        <v>-</v>
      </c>
      <c r="BC13" s="144" t="str">
        <f t="shared" si="11"/>
        <v>-</v>
      </c>
      <c r="BD13" s="144" t="str">
        <f t="shared" si="12"/>
        <v>-</v>
      </c>
      <c r="BE13" s="145" t="str">
        <f>IF(ISERROR(IF(BB13="","",BB13/VLOOKUP(Occupancy!$B$65,Occupancy!$B$68:$B$79,1)*12/$C13)),"-",IF(BB13="","",BB13/VLOOKUP(Occupancy!$B$65,Occupancy!$B$68:$B$79,1)*12/$C13))</f>
        <v>-</v>
      </c>
    </row>
    <row r="14" spans="1:57" s="100" customFormat="1" ht="12.75" x14ac:dyDescent="0.2">
      <c r="A14" s="221" t="s">
        <v>385</v>
      </c>
      <c r="B14" s="132" t="str">
        <f>IF(ISERROR(INDEX(ProjectTypeData!$F$2:$F$76,MATCH(Operating!$A14,ProjectTypeData!$B$2:$B$76,0),MATCH(Operating!B$9,ProjectTypeData!$F$1))),"-",INDEX(ProjectTypeData!$F$2:$F$76,MATCH(Operating!$A14,ProjectTypeData!$B$2:$B$76,0),MATCH(Operating!B$9,ProjectTypeData!$F$1)))</f>
        <v>Homes</v>
      </c>
      <c r="C14" s="132">
        <f>IF(ISERROR(INDEX(ProjectTypeData!$E$2:$E$76,MATCH(Operating!$A14,ProjectTypeData!$B$2:$B$76,0),MATCH(Operating!C$9,ProjectTypeData!$E$1))),"-",INDEX(ProjectTypeData!$E$2:$E$76,MATCH(Operating!$A14,ProjectTypeData!$B$2:$B$76,0),MATCH(Operating!C$9,ProjectTypeData!$E$1)))</f>
        <v>0</v>
      </c>
      <c r="D14" s="133" t="str">
        <f>IF(ISERROR(INDEX(ProjectTypeData!$D$2:$D$76,MATCH(Operating!$A14,ProjectTypeData!$B$2:$B$76,0),MATCH(Operating!D$9,ProjectTypeData!$D$1))),"-",INDEX(ProjectTypeData!$D$2:$D$76,MATCH(Operating!$A14,ProjectTypeData!$B$2:$B$76,0),MATCH(Operating!D$9,ProjectTypeData!$D$1)))</f>
        <v>Inactive</v>
      </c>
      <c r="E14" s="121"/>
      <c r="F14" s="134">
        <f>SUMIFS(BalanceSheetData!$J$2:$J$829,BalanceSheetData!$B$2:$B$829,$A14,BalanceSheetData!$I$2:$I$829,"10000")</f>
        <v>0</v>
      </c>
      <c r="G14" s="134">
        <f>SUMIFS(BalanceSheetData!$J$2:$J$829,BalanceSheetData!$B$2:$B$829,$A14,BalanceSheetData!$I$2:$I$829,"10710")</f>
        <v>0</v>
      </c>
      <c r="H14" s="134">
        <f>SUMIFS(BalanceSheetData!$J$2:$J$829,BalanceSheetData!$B$2:$B$829,$A14,BalanceSheetData!$I$2:$I$829,"10700")</f>
        <v>0</v>
      </c>
      <c r="I14" s="135">
        <f>SUMIFS(BalanceSheetData!$J$2:$J$829,BalanceSheetData!$B$2:$B$829,$A14,BalanceSheetData!$I$2:$I$829,"10715")+SUMIFS(BalanceSheetData!$J$2:$J$829,BalanceSheetData!$B$2:$B$829,$A14,BalanceSheetData!$I$2:$I$829,"10720")+SUMIFS(BalanceSheetData!$J$2:$J$829,BalanceSheetData!$B$2:$B$829,$A14,BalanceSheetData!$I$2:$I$829,"19300")</f>
        <v>0</v>
      </c>
      <c r="J14" s="136">
        <f t="shared" si="0"/>
        <v>0</v>
      </c>
      <c r="K14" s="137">
        <f>IF(ISERROR(INDEX(Occupancy!$B$57:$CA$57,1,MATCH(A14,Occupancy!$B$4:$CA$4,0))),"-",INDEX(Occupancy!$B$57:$CA$57,1,MATCH(A14,Occupancy!$B$4:$CA$4,0)))</f>
        <v>0</v>
      </c>
      <c r="L14" s="137">
        <f>IF(ISERROR(INDEX(Occupancy!$B$17:$CA$17,1,MATCH(A14,Occupancy!$B$4:$CA$4,0))),"-",INDEX(Occupancy!$B$17:$CA$17,1,MATCH(A14,Occupancy!$B$4:$CA$4,0)))</f>
        <v>0</v>
      </c>
      <c r="M14" s="119"/>
      <c r="N14" s="119"/>
      <c r="O14" s="119"/>
      <c r="P14" s="125"/>
      <c r="Q14" s="138">
        <f>SUMIFS(IncomeStatementData!$J$2:$J$829,IncomeStatementData!$B$2:$B$829,$A14,IncomeStatementData!$I$2:$I$829,"45001")+SUMIFS(IncomeStatementData!$J$2:$J$829,IncomeStatementData!$B$2:$B$829,$A14,IncomeStatementData!$I$2:$I$829,"45100")+SUMIFS(IncomeStatementData!$J$2:$J$829,IncomeStatementData!$B$2:$B$829,$A14,IncomeStatementData!$I$2:$I$829,"49000")+SUMIFS(IncomeStatementData!$J$2:$J$829,IncomeStatementData!$B$2:$B$829,$A14,IncomeStatementData!$I$2:$I$829,"45200")+SUMIFS(IncomeStatementData!$J$2:$J$829,IncomeStatementData!$B$2:$B$829,$A14,IncomeStatementData!$I$2:$I$829,"45400")+SUMIFS(IncomeStatementData!$J$2:$J$829,IncomeStatementData!$B$2:$B$829,$A14,IncomeStatementData!$I$2:$I$829,"45500")+SUMIFS(IncomeStatementData!$J$2:$J$829,IncomeStatementData!$B$2:$B$829,$A14,IncomeStatementData!$I$2:$I$829,"55327")+SUMIFS(IncomeStatementData!$J$2:$J$829,IncomeStatementData!$B$2:$B$829,$A14,IncomeStatementData!$I$2:$I$829,"44100")+SUMIFS(IncomeStatementData!$J$2:$J$829,IncomeStatementData!$B$2:$B$829,$A14,IncomeStatementData!$I$2:$I$829,"42200")</f>
        <v>0</v>
      </c>
      <c r="R14" s="139">
        <f>S14/12*Occupancy!$B$65</f>
        <v>0</v>
      </c>
      <c r="S14" s="140">
        <f>SUMIFS(AnnualFinancialData!$L$2:$L$147,AnnualFinancialData!$B$2:$B$147,$A14,AnnualFinancialData!$K$2:$K$147,"45001")+SUMIFS(AnnualFinancialData!$L$2:$L$147,AnnualFinancialData!$B$2:$B$147,$A14,AnnualFinancialData!$K$2:$K$147,"45100")+SUMIFS(AnnualFinancialData!$L$2:$L$147,AnnualFinancialData!$B$2:$B$147,$A14,AnnualFinancialData!$K$2:$K$147,"49000")+SUMIFS(AnnualFinancialData!$L$2:$L$147,AnnualFinancialData!$B$2:$B$147,$A14,AnnualFinancialData!$K$2:$K$147,"45200")+SUMIFS(AnnualFinancialData!$L$2:$L$147,AnnualFinancialData!$B$2:$B$147,$A14,AnnualFinancialData!$K$2:$K$147,"45400")+SUMIFS(AnnualFinancialData!$L$2:$L$147,AnnualFinancialData!$B$2:$B$147,$A14,AnnualFinancialData!$K$2:$K$147,"45500")+SUMIFS(AnnualFinancialData!$L$2:$L$147,AnnualFinancialData!$B$2:$B$147,$A14,AnnualFinancialData!$K$2:$K$147,"55327")+SUMIFS(AnnualFinancialData!$L$2:$L$147,AnnualFinancialData!$B$2:$B$147,$A14,AnnualFinancialData!$K$2:$K$147,"44100")+SUMIFS(AnnualFinancialData!$L$2:$L$147,AnnualFinancialData!$B$2:$B$147,$A14,AnnualFinancialData!$K$2:$K$147,"42200")</f>
        <v>0</v>
      </c>
      <c r="T14" s="139" t="str">
        <f>IF(ISERROR(IF(Q14="","",Q14/VLOOKUP(Occupancy!$B$65,Occupancy!$B$68:$B$79,1)*12/$C14)),"-",IF(Q14="","",Q14/VLOOKUP(Occupancy!$B$65,Occupancy!$B$68:$B$79,1)*12/$C14))</f>
        <v>-</v>
      </c>
      <c r="U14" s="139" t="str">
        <f>IF(ISERROR(IF(R14="","",R14/VLOOKUP(Occupancy!$B$65,Occupancy!$B$68:$B$79,1)*12/$C14)),"-",IF(R14="","",R14/VLOOKUP(Occupancy!$B$65,Occupancy!$B$68:$B$79,1)*12/$C14))</f>
        <v>-</v>
      </c>
      <c r="V14" s="141">
        <f>IF(ISERROR(Expenses!BC9)," - ",Expenses!BC9)</f>
        <v>0</v>
      </c>
      <c r="W14" s="141">
        <f>IF(ISERROR(Expenses!BD9)," - ",Expenses!BD9)</f>
        <v>0</v>
      </c>
      <c r="X14" s="141">
        <f>IF(ISERROR(Expenses!BE9)," - ",Expenses!BE9)</f>
        <v>0</v>
      </c>
      <c r="Y14" s="141">
        <f>IF(ISERROR(Expenses!BF9)," - ",Expenses!BF9)</f>
        <v>0</v>
      </c>
      <c r="Z14" s="141">
        <f>IF(ISERROR(Expenses!BG9)," - ",Expenses!BG9)</f>
        <v>0</v>
      </c>
      <c r="AA14" s="142" t="str">
        <f t="shared" si="1"/>
        <v>-</v>
      </c>
      <c r="AB14" s="139">
        <f t="shared" si="2"/>
        <v>0</v>
      </c>
      <c r="AC14" s="139">
        <f t="shared" si="3"/>
        <v>0</v>
      </c>
      <c r="AD14" s="139">
        <f t="shared" si="4"/>
        <v>0</v>
      </c>
      <c r="AE14" s="139" t="str">
        <f t="shared" si="5"/>
        <v>-</v>
      </c>
      <c r="AF14" s="139" t="str">
        <f t="shared" si="6"/>
        <v>-</v>
      </c>
      <c r="AG14" s="143">
        <f>SUMIFS(IncomeStatementData!$J$2:$J$829,IncomeStatementData!$B$2:$B$829,$A14,IncomeStatementData!$I$2:$I$829,"62020")</f>
        <v>0</v>
      </c>
      <c r="AH14" s="141">
        <f>AI14/12*Occupancy!$B$65</f>
        <v>0</v>
      </c>
      <c r="AI14" s="143">
        <f>SUMIFS(AnnualFinancialData!$L$2:$L$147,AnnualFinancialData!$B$2:$B$147,$A14,AnnualFinancialData!$K$2:$K$147,"62020")</f>
        <v>0</v>
      </c>
      <c r="AJ14" s="141" t="str">
        <f>IF(ISERROR(IF(AG14="","",AG14/VLOOKUP(Occupancy!$B$65,Occupancy!$B$68:$B$79,1)*12/$C14)),"-",IF(AG14="","",AG14/VLOOKUP(Occupancy!$B$65,Occupancy!$B$68:$B$79,1)*12/$C14))</f>
        <v>-</v>
      </c>
      <c r="AK14" s="141" t="str">
        <f>IF(ISERROR(IF(AH14="","",AH14/VLOOKUP(Occupancy!$B$65,Occupancy!$B$68:$B$79,1)*12/$C14)),"-",IF(AH14="","",AH14/VLOOKUP(Occupancy!$B$65,Occupancy!$B$68:$B$79,1)*12/$C14))</f>
        <v>-</v>
      </c>
      <c r="AL14" s="140">
        <f>SUMIFS(BalanceSheetData!$J$2:$J$829,BalanceSheetData!$B$2:$B$829,$A14,BalanceSheetData!$I$2:$I$829,"10710")</f>
        <v>0</v>
      </c>
      <c r="AM14" s="139" t="str">
        <f>IF(ISERROR(AN14/12*Occupancy!$B$65),"-",AN14/12*Occupancy!$B$65)</f>
        <v>-</v>
      </c>
      <c r="AN14" s="140" t="str">
        <f>IF(ISERROR(INDEX(ReserveData!$B$2:$B$2239,MATCH($A14,ReserveData!$A$2:$A$2250,0),0)),"-",INDEX(ReserveData!$B$2:$B2253,MATCH($A14,ReserveData!$A$2:$A$2250,0),0))</f>
        <v>-</v>
      </c>
      <c r="AO14" s="139" t="str">
        <f t="shared" si="7"/>
        <v>-</v>
      </c>
      <c r="AP14" s="139" t="str">
        <f t="shared" si="8"/>
        <v>-</v>
      </c>
      <c r="AQ14" s="143">
        <f>SUMIFS(IncomeStatementData!$J$2:$J$829,IncomeStatementData!$B$2:$B$829,$A14,IncomeStatementData!$I$2:$I$829,"55740")+SUMIFS(IncomeStatementData!$J$2:$J$829,IncomeStatementData!$B$2:$B$829,$A14,IncomeStatementData!$I$2:$I$829,"55730")</f>
        <v>0</v>
      </c>
      <c r="AR14" s="141">
        <f>AS14/12*Occupancy!$B$65</f>
        <v>0</v>
      </c>
      <c r="AS14" s="143">
        <f>SUMIFS(AnnualFinancialData!$L$2:$L$147,AnnualFinancialData!$B$2:$B$147,$A14,AnnualFinancialData!$K$2:$K$147,"55740")+SUMIFS(AnnualFinancialData!$L$2:$L$147,AnnualFinancialData!$B$2:$B$147,$A14,AnnualFinancialData!$K$2:$K$147,"55730")</f>
        <v>0</v>
      </c>
      <c r="AT14" s="141" t="str">
        <f>IF(ISERROR(IF(AQ14="","",AQ14/VLOOKUP(Occupancy!$B$65,Occupancy!$B$68:$B$79,1)*12/$C14)),"-",IF(AQ14="","",AQ14/VLOOKUP(Occupancy!$B$65,Occupancy!$B$68:$B$79,1)*12/$C14))</f>
        <v>-</v>
      </c>
      <c r="AU14" s="141" t="str">
        <f>IF(ISERROR(IF(AR14="","",AR14/VLOOKUP(Occupancy!$B$65,Occupancy!$B$68:$B$79,1)*12/$C14)),"-",IF(AR14="","",AR14/VLOOKUP(Occupancy!$B$65,Occupancy!$B$68:$B$79,1)*12/$C14))</f>
        <v>-</v>
      </c>
      <c r="AV14" s="140">
        <f>SUMIFS(IncomeStatementData!$J$2:$J$829,IncomeStatementData!$B$2:$B$829,$A14,IncomeStatementData!$I$2:$I$829,"66310")+SUMIFS(IncomeStatementData!$J$2:$J$829,IncomeStatementData!$B$2:$B$829,$A14,IncomeStatementData!$I$2:$I$829,"66202")</f>
        <v>0</v>
      </c>
      <c r="AW14" s="139">
        <f>AX14/12*Occupancy!$B$65</f>
        <v>0</v>
      </c>
      <c r="AX14" s="140">
        <f>SUMIFS(AnnualFinancialData!$L$2:$L$147,AnnualFinancialData!$B$2:$B$147,$A14,AnnualFinancialData!$K$2:$K$147,"66310")+SUMIFS(AnnualFinancialData!$L$2:$L$147,AnnualFinancialData!$B$2:$B$147,$A14,AnnualFinancialData!$K$2:$K$147,"66202")</f>
        <v>0</v>
      </c>
      <c r="AY14" s="139" t="str">
        <f>IF(ISERROR(IF(AV14="","",AV14/VLOOKUP(Occupancy!$B$65,Occupancy!$B$68:$B$79,1)*12/$C14)),"-",IF(AV14="","",AV14/VLOOKUP(Occupancy!$B$65,Occupancy!$B$68:$B$79,1)*12/$C14))</f>
        <v>-</v>
      </c>
      <c r="AZ14" s="139" t="str">
        <f>IF(ISERROR(IF(AW14="","",AW14/VLOOKUP(Occupancy!$B$65,Occupancy!$B$68:$B$79,1)*12/$C14)),"-",IF(AW14="","",AW14/VLOOKUP(Occupancy!$B$65,Occupancy!$B$68:$B$79,1)*12/$C14))</f>
        <v>-</v>
      </c>
      <c r="BA14" s="144">
        <f t="shared" si="9"/>
        <v>0</v>
      </c>
      <c r="BB14" s="144" t="str">
        <f t="shared" si="10"/>
        <v>-</v>
      </c>
      <c r="BC14" s="144" t="str">
        <f t="shared" si="11"/>
        <v>-</v>
      </c>
      <c r="BD14" s="144" t="str">
        <f t="shared" si="12"/>
        <v>-</v>
      </c>
      <c r="BE14" s="145" t="str">
        <f>IF(ISERROR(IF(BB14="","",BB14/VLOOKUP(Occupancy!$B$65,Occupancy!$B$68:$B$79,1)*12/$C14)),"-",IF(BB14="","",BB14/VLOOKUP(Occupancy!$B$65,Occupancy!$B$68:$B$79,1)*12/$C14))</f>
        <v>-</v>
      </c>
    </row>
    <row r="15" spans="1:57" s="100" customFormat="1" ht="12.75" x14ac:dyDescent="0.2">
      <c r="A15" s="221" t="s">
        <v>387</v>
      </c>
      <c r="B15" s="132" t="str">
        <f>IF(ISERROR(INDEX(ProjectTypeData!$F$2:$F$76,MATCH(Operating!$A15,ProjectTypeData!$B$2:$B$76,0),MATCH(Operating!B$9,ProjectTypeData!$F$1))),"-",INDEX(ProjectTypeData!$F$2:$F$76,MATCH(Operating!$A15,ProjectTypeData!$B$2:$B$76,0),MATCH(Operating!B$9,ProjectTypeData!$F$1)))</f>
        <v>Homes</v>
      </c>
      <c r="C15" s="132">
        <f>IF(ISERROR(INDEX(ProjectTypeData!$E$2:$E$76,MATCH(Operating!$A15,ProjectTypeData!$B$2:$B$76,0),MATCH(Operating!C$9,ProjectTypeData!$E$1))),"-",INDEX(ProjectTypeData!$E$2:$E$76,MATCH(Operating!$A15,ProjectTypeData!$B$2:$B$76,0),MATCH(Operating!C$9,ProjectTypeData!$E$1)))</f>
        <v>101</v>
      </c>
      <c r="D15" s="133" t="str">
        <f>IF(ISERROR(INDEX(ProjectTypeData!$D$2:$D$76,MATCH(Operating!$A15,ProjectTypeData!$B$2:$B$76,0),MATCH(Operating!D$9,ProjectTypeData!$D$1))),"-",INDEX(ProjectTypeData!$D$2:$D$76,MATCH(Operating!$A15,ProjectTypeData!$B$2:$B$76,0),MATCH(Operating!D$9,ProjectTypeData!$D$1)))</f>
        <v>Operations/Asset Management</v>
      </c>
      <c r="E15" s="121"/>
      <c r="F15" s="134">
        <f>SUMIFS(BalanceSheetData!$J$2:$J$829,BalanceSheetData!$B$2:$B$829,$A15,BalanceSheetData!$I$2:$I$829,"10000")</f>
        <v>0</v>
      </c>
      <c r="G15" s="134">
        <f>SUMIFS(BalanceSheetData!$J$2:$J$829,BalanceSheetData!$B$2:$B$829,$A15,BalanceSheetData!$I$2:$I$829,"10710")</f>
        <v>0</v>
      </c>
      <c r="H15" s="134">
        <f>SUMIFS(BalanceSheetData!$J$2:$J$829,BalanceSheetData!$B$2:$B$829,$A15,BalanceSheetData!$I$2:$I$829,"10700")</f>
        <v>0</v>
      </c>
      <c r="I15" s="135">
        <f>SUMIFS(BalanceSheetData!$J$2:$J$829,BalanceSheetData!$B$2:$B$829,$A15,BalanceSheetData!$I$2:$I$829,"10715")+SUMIFS(BalanceSheetData!$J$2:$J$829,BalanceSheetData!$B$2:$B$829,$A15,BalanceSheetData!$I$2:$I$829,"10720")+SUMIFS(BalanceSheetData!$J$2:$J$829,BalanceSheetData!$B$2:$B$829,$A15,BalanceSheetData!$I$2:$I$829,"19300")</f>
        <v>0</v>
      </c>
      <c r="J15" s="136">
        <f t="shared" si="0"/>
        <v>0</v>
      </c>
      <c r="K15" s="137">
        <f>IF(ISERROR(INDEX(Occupancy!$B$57:$CA$57,1,MATCH(A15,Occupancy!$B$4:$CA$4,0))),"-",INDEX(Occupancy!$B$57:$CA$57,1,MATCH(A15,Occupancy!$B$4:$CA$4,0)))</f>
        <v>0</v>
      </c>
      <c r="L15" s="137">
        <f>IF(ISERROR(INDEX(Occupancy!$B$17:$CA$17,1,MATCH(A15,Occupancy!$B$4:$CA$4,0))),"-",INDEX(Occupancy!$B$17:$CA$17,1,MATCH(A15,Occupancy!$B$4:$CA$4,0)))</f>
        <v>0</v>
      </c>
      <c r="M15" s="119"/>
      <c r="N15" s="119"/>
      <c r="O15" s="119"/>
      <c r="P15" s="125"/>
      <c r="Q15" s="138">
        <f>SUMIFS(IncomeStatementData!$J$2:$J$829,IncomeStatementData!$B$2:$B$829,$A15,IncomeStatementData!$I$2:$I$829,"45001")+SUMIFS(IncomeStatementData!$J$2:$J$829,IncomeStatementData!$B$2:$B$829,$A15,IncomeStatementData!$I$2:$I$829,"45100")+SUMIFS(IncomeStatementData!$J$2:$J$829,IncomeStatementData!$B$2:$B$829,$A15,IncomeStatementData!$I$2:$I$829,"49000")+SUMIFS(IncomeStatementData!$J$2:$J$829,IncomeStatementData!$B$2:$B$829,$A15,IncomeStatementData!$I$2:$I$829,"45200")+SUMIFS(IncomeStatementData!$J$2:$J$829,IncomeStatementData!$B$2:$B$829,$A15,IncomeStatementData!$I$2:$I$829,"45400")+SUMIFS(IncomeStatementData!$J$2:$J$829,IncomeStatementData!$B$2:$B$829,$A15,IncomeStatementData!$I$2:$I$829,"45500")+SUMIFS(IncomeStatementData!$J$2:$J$829,IncomeStatementData!$B$2:$B$829,$A15,IncomeStatementData!$I$2:$I$829,"55327")+SUMIFS(IncomeStatementData!$J$2:$J$829,IncomeStatementData!$B$2:$B$829,$A15,IncomeStatementData!$I$2:$I$829,"44100")+SUMIFS(IncomeStatementData!$J$2:$J$829,IncomeStatementData!$B$2:$B$829,$A15,IncomeStatementData!$I$2:$I$829,"42200")</f>
        <v>0</v>
      </c>
      <c r="R15" s="139">
        <f>S15/12*Occupancy!$B$65</f>
        <v>0</v>
      </c>
      <c r="S15" s="140">
        <f>SUMIFS(AnnualFinancialData!$L$2:$L$147,AnnualFinancialData!$B$2:$B$147,$A15,AnnualFinancialData!$K$2:$K$147,"45001")+SUMIFS(AnnualFinancialData!$L$2:$L$147,AnnualFinancialData!$B$2:$B$147,$A15,AnnualFinancialData!$K$2:$K$147,"45100")+SUMIFS(AnnualFinancialData!$L$2:$L$147,AnnualFinancialData!$B$2:$B$147,$A15,AnnualFinancialData!$K$2:$K$147,"49000")+SUMIFS(AnnualFinancialData!$L$2:$L$147,AnnualFinancialData!$B$2:$B$147,$A15,AnnualFinancialData!$K$2:$K$147,"45200")+SUMIFS(AnnualFinancialData!$L$2:$L$147,AnnualFinancialData!$B$2:$B$147,$A15,AnnualFinancialData!$K$2:$K$147,"45400")+SUMIFS(AnnualFinancialData!$L$2:$L$147,AnnualFinancialData!$B$2:$B$147,$A15,AnnualFinancialData!$K$2:$K$147,"45500")+SUMIFS(AnnualFinancialData!$L$2:$L$147,AnnualFinancialData!$B$2:$B$147,$A15,AnnualFinancialData!$K$2:$K$147,"55327")+SUMIFS(AnnualFinancialData!$L$2:$L$147,AnnualFinancialData!$B$2:$B$147,$A15,AnnualFinancialData!$K$2:$K$147,"44100")+SUMIFS(AnnualFinancialData!$L$2:$L$147,AnnualFinancialData!$B$2:$B$147,$A15,AnnualFinancialData!$K$2:$K$147,"42200")</f>
        <v>0</v>
      </c>
      <c r="T15" s="139">
        <f>IF(ISERROR(IF(Q15="","",Q15/VLOOKUP(Occupancy!$B$65,Occupancy!$B$68:$B$79,1)*12/$C15)),"-",IF(Q15="","",Q15/VLOOKUP(Occupancy!$B$65,Occupancy!$B$68:$B$79,1)*12/$C15))</f>
        <v>0</v>
      </c>
      <c r="U15" s="139">
        <f>IF(ISERROR(IF(R15="","",R15/VLOOKUP(Occupancy!$B$65,Occupancy!$B$68:$B$79,1)*12/$C15)),"-",IF(R15="","",R15/VLOOKUP(Occupancy!$B$65,Occupancy!$B$68:$B$79,1)*12/$C15))</f>
        <v>0</v>
      </c>
      <c r="V15" s="141">
        <f>IF(ISERROR(Expenses!BC10)," - ",Expenses!BC10)</f>
        <v>0</v>
      </c>
      <c r="W15" s="141">
        <f>IF(ISERROR(Expenses!BD10)," - ",Expenses!BD10)</f>
        <v>0</v>
      </c>
      <c r="X15" s="141">
        <f>IF(ISERROR(Expenses!BE10)," - ",Expenses!BE10)</f>
        <v>0</v>
      </c>
      <c r="Y15" s="141">
        <f>IF(ISERROR(Expenses!BF10)," - ",Expenses!BF10)</f>
        <v>0</v>
      </c>
      <c r="Z15" s="141">
        <f>IF(ISERROR(Expenses!BG10)," - ",Expenses!BG10)</f>
        <v>0</v>
      </c>
      <c r="AA15" s="142" t="str">
        <f t="shared" si="1"/>
        <v>-</v>
      </c>
      <c r="AB15" s="139">
        <f t="shared" si="2"/>
        <v>0</v>
      </c>
      <c r="AC15" s="139">
        <f t="shared" si="3"/>
        <v>0</v>
      </c>
      <c r="AD15" s="139">
        <f t="shared" si="4"/>
        <v>0</v>
      </c>
      <c r="AE15" s="139">
        <f t="shared" si="5"/>
        <v>0</v>
      </c>
      <c r="AF15" s="139">
        <f t="shared" si="6"/>
        <v>0</v>
      </c>
      <c r="AG15" s="143">
        <f>SUMIFS(IncomeStatementData!$J$2:$J$829,IncomeStatementData!$B$2:$B$829,$A15,IncomeStatementData!$I$2:$I$829,"62020")</f>
        <v>0</v>
      </c>
      <c r="AH15" s="141">
        <f>AI15/12*Occupancy!$B$65</f>
        <v>0</v>
      </c>
      <c r="AI15" s="143">
        <f>SUMIFS(AnnualFinancialData!$L$2:$L$147,AnnualFinancialData!$B$2:$B$147,$A15,AnnualFinancialData!$K$2:$K$147,"62020")</f>
        <v>0</v>
      </c>
      <c r="AJ15" s="141">
        <f>IF(ISERROR(IF(AG15="","",AG15/VLOOKUP(Occupancy!$B$65,Occupancy!$B$68:$B$79,1)*12/$C15)),"-",IF(AG15="","",AG15/VLOOKUP(Occupancy!$B$65,Occupancy!$B$68:$B$79,1)*12/$C15))</f>
        <v>0</v>
      </c>
      <c r="AK15" s="141">
        <f>IF(ISERROR(IF(AH15="","",AH15/VLOOKUP(Occupancy!$B$65,Occupancy!$B$68:$B$79,1)*12/$C15)),"-",IF(AH15="","",AH15/VLOOKUP(Occupancy!$B$65,Occupancy!$B$68:$B$79,1)*12/$C15))</f>
        <v>0</v>
      </c>
      <c r="AL15" s="140">
        <f>SUMIFS(BalanceSheetData!$J$2:$J$829,BalanceSheetData!$B$2:$B$829,$A15,BalanceSheetData!$I$2:$I$829,"10710")</f>
        <v>0</v>
      </c>
      <c r="AM15" s="139">
        <f>IF(ISERROR(AN15/12*Occupancy!$B$65),"-",AN15/12*Occupancy!$B$65)</f>
        <v>15150</v>
      </c>
      <c r="AN15" s="140">
        <f>IF(ISERROR(INDEX(ReserveData!$B$2:$B$2239,MATCH($A15,ReserveData!$A$2:$A$2250,0),0)),"-",INDEX(ReserveData!$B$2:$B2254,MATCH($A15,ReserveData!$A$2:$A$2250,0),0))</f>
        <v>30300</v>
      </c>
      <c r="AO15" s="139" t="str">
        <f t="shared" si="7"/>
        <v>-</v>
      </c>
      <c r="AP15" s="139" t="str">
        <f t="shared" si="8"/>
        <v>-</v>
      </c>
      <c r="AQ15" s="143">
        <f>SUMIFS(IncomeStatementData!$J$2:$J$829,IncomeStatementData!$B$2:$B$829,$A15,IncomeStatementData!$I$2:$I$829,"55740")+SUMIFS(IncomeStatementData!$J$2:$J$829,IncomeStatementData!$B$2:$B$829,$A15,IncomeStatementData!$I$2:$I$829,"55730")</f>
        <v>0</v>
      </c>
      <c r="AR15" s="141">
        <f>AS15/12*Occupancy!$B$65</f>
        <v>0</v>
      </c>
      <c r="AS15" s="143">
        <f>SUMIFS(AnnualFinancialData!$L$2:$L$147,AnnualFinancialData!$B$2:$B$147,$A15,AnnualFinancialData!$K$2:$K$147,"55740")+SUMIFS(AnnualFinancialData!$L$2:$L$147,AnnualFinancialData!$B$2:$B$147,$A15,AnnualFinancialData!$K$2:$K$147,"55730")</f>
        <v>0</v>
      </c>
      <c r="AT15" s="141">
        <f>IF(ISERROR(IF(AQ15="","",AQ15/VLOOKUP(Occupancy!$B$65,Occupancy!$B$68:$B$79,1)*12/$C15)),"-",IF(AQ15="","",AQ15/VLOOKUP(Occupancy!$B$65,Occupancy!$B$68:$B$79,1)*12/$C15))</f>
        <v>0</v>
      </c>
      <c r="AU15" s="141">
        <f>IF(ISERROR(IF(AR15="","",AR15/VLOOKUP(Occupancy!$B$65,Occupancy!$B$68:$B$79,1)*12/$C15)),"-",IF(AR15="","",AR15/VLOOKUP(Occupancy!$B$65,Occupancy!$B$68:$B$79,1)*12/$C15))</f>
        <v>0</v>
      </c>
      <c r="AV15" s="140">
        <f>SUMIFS(IncomeStatementData!$J$2:$J$829,IncomeStatementData!$B$2:$B$829,$A15,IncomeStatementData!$I$2:$I$829,"66310")+SUMIFS(IncomeStatementData!$J$2:$J$829,IncomeStatementData!$B$2:$B$829,$A15,IncomeStatementData!$I$2:$I$829,"66202")</f>
        <v>0</v>
      </c>
      <c r="AW15" s="139">
        <f>AX15/12*Occupancy!$B$65</f>
        <v>0</v>
      </c>
      <c r="AX15" s="140">
        <f>SUMIFS(AnnualFinancialData!$L$2:$L$147,AnnualFinancialData!$B$2:$B$147,$A15,AnnualFinancialData!$K$2:$K$147,"66310")+SUMIFS(AnnualFinancialData!$L$2:$L$147,AnnualFinancialData!$B$2:$B$147,$A15,AnnualFinancialData!$K$2:$K$147,"66202")</f>
        <v>0</v>
      </c>
      <c r="AY15" s="139">
        <f>IF(ISERROR(IF(AV15="","",AV15/VLOOKUP(Occupancy!$B$65,Occupancy!$B$68:$B$79,1)*12/$C15)),"-",IF(AV15="","",AV15/VLOOKUP(Occupancy!$B$65,Occupancy!$B$68:$B$79,1)*12/$C15))</f>
        <v>0</v>
      </c>
      <c r="AZ15" s="139">
        <f>IF(ISERROR(IF(AW15="","",AW15/VLOOKUP(Occupancy!$B$65,Occupancy!$B$68:$B$79,1)*12/$C15)),"-",IF(AW15="","",AW15/VLOOKUP(Occupancy!$B$65,Occupancy!$B$68:$B$79,1)*12/$C15))</f>
        <v>0</v>
      </c>
      <c r="BA15" s="144">
        <f t="shared" si="9"/>
        <v>0</v>
      </c>
      <c r="BB15" s="144">
        <f t="shared" si="10"/>
        <v>-15150</v>
      </c>
      <c r="BC15" s="144">
        <f t="shared" si="11"/>
        <v>-30300</v>
      </c>
      <c r="BD15" s="144" t="str">
        <f t="shared" si="12"/>
        <v>-</v>
      </c>
      <c r="BE15" s="145">
        <f>IF(ISERROR(IF(BB15="","",BB15/VLOOKUP(Occupancy!$B$65,Occupancy!$B$68:$B$79,1)*12/$C15)),"-",IF(BB15="","",BB15/VLOOKUP(Occupancy!$B$65,Occupancy!$B$68:$B$79,1)*12/$C15))</f>
        <v>-300</v>
      </c>
    </row>
    <row r="16" spans="1:57" s="100" customFormat="1" ht="12.75" x14ac:dyDescent="0.2">
      <c r="A16" s="221" t="s">
        <v>389</v>
      </c>
      <c r="B16" s="132" t="str">
        <f>IF(ISERROR(INDEX(ProjectTypeData!$F$2:$F$76,MATCH(Operating!$A16,ProjectTypeData!$B$2:$B$76,0),MATCH(Operating!B$9,ProjectTypeData!$F$1))),"-",INDEX(ProjectTypeData!$F$2:$F$76,MATCH(Operating!$A16,ProjectTypeData!$B$2:$B$76,0),MATCH(Operating!B$9,ProjectTypeData!$F$1)))</f>
        <v>Homes</v>
      </c>
      <c r="C16" s="132">
        <f>IF(ISERROR(INDEX(ProjectTypeData!$E$2:$E$76,MATCH(Operating!$A16,ProjectTypeData!$B$2:$B$76,0),MATCH(Operating!C$9,ProjectTypeData!$E$1))),"-",INDEX(ProjectTypeData!$E$2:$E$76,MATCH(Operating!$A16,ProjectTypeData!$B$2:$B$76,0),MATCH(Operating!C$9,ProjectTypeData!$E$1)))</f>
        <v>80</v>
      </c>
      <c r="D16" s="133" t="str">
        <f>IF(ISERROR(INDEX(ProjectTypeData!$D$2:$D$76,MATCH(Operating!$A16,ProjectTypeData!$B$2:$B$76,0),MATCH(Operating!D$9,ProjectTypeData!$D$1))),"-",INDEX(ProjectTypeData!$D$2:$D$76,MATCH(Operating!$A16,ProjectTypeData!$B$2:$B$76,0),MATCH(Operating!D$9,ProjectTypeData!$D$1)))</f>
        <v>Pending Business Committee Approval</v>
      </c>
      <c r="E16" s="121"/>
      <c r="F16" s="134">
        <f>SUMIFS(BalanceSheetData!$J$2:$J$829,BalanceSheetData!$B$2:$B$829,$A16,BalanceSheetData!$I$2:$I$829,"10000")</f>
        <v>0</v>
      </c>
      <c r="G16" s="134">
        <f>SUMIFS(BalanceSheetData!$J$2:$J$829,BalanceSheetData!$B$2:$B$829,$A16,BalanceSheetData!$I$2:$I$829,"10710")</f>
        <v>0</v>
      </c>
      <c r="H16" s="134">
        <f>SUMIFS(BalanceSheetData!$J$2:$J$829,BalanceSheetData!$B$2:$B$829,$A16,BalanceSheetData!$I$2:$I$829,"10700")</f>
        <v>0</v>
      </c>
      <c r="I16" s="135">
        <f>SUMIFS(BalanceSheetData!$J$2:$J$829,BalanceSheetData!$B$2:$B$829,$A16,BalanceSheetData!$I$2:$I$829,"10715")+SUMIFS(BalanceSheetData!$J$2:$J$829,BalanceSheetData!$B$2:$B$829,$A16,BalanceSheetData!$I$2:$I$829,"10720")+SUMIFS(BalanceSheetData!$J$2:$J$829,BalanceSheetData!$B$2:$B$829,$A16,BalanceSheetData!$I$2:$I$829,"19300")</f>
        <v>0</v>
      </c>
      <c r="J16" s="136">
        <f t="shared" si="0"/>
        <v>0</v>
      </c>
      <c r="K16" s="137">
        <f>IF(ISERROR(INDEX(Occupancy!$B$57:$CA$57,1,MATCH(A16,Occupancy!$B$4:$CA$4,0))),"-",INDEX(Occupancy!$B$57:$CA$57,1,MATCH(A16,Occupancy!$B$4:$CA$4,0)))</f>
        <v>0</v>
      </c>
      <c r="L16" s="137">
        <f>IF(ISERROR(INDEX(Occupancy!$B$17:$CA$17,1,MATCH(A16,Occupancy!$B$4:$CA$4,0))),"-",INDEX(Occupancy!$B$17:$CA$17,1,MATCH(A16,Occupancy!$B$4:$CA$4,0)))</f>
        <v>0</v>
      </c>
      <c r="M16" s="119"/>
      <c r="N16" s="119"/>
      <c r="O16" s="119"/>
      <c r="P16" s="125"/>
      <c r="Q16" s="138">
        <f>SUMIFS(IncomeStatementData!$J$2:$J$829,IncomeStatementData!$B$2:$B$829,$A16,IncomeStatementData!$I$2:$I$829,"45001")+SUMIFS(IncomeStatementData!$J$2:$J$829,IncomeStatementData!$B$2:$B$829,$A16,IncomeStatementData!$I$2:$I$829,"45100")+SUMIFS(IncomeStatementData!$J$2:$J$829,IncomeStatementData!$B$2:$B$829,$A16,IncomeStatementData!$I$2:$I$829,"49000")+SUMIFS(IncomeStatementData!$J$2:$J$829,IncomeStatementData!$B$2:$B$829,$A16,IncomeStatementData!$I$2:$I$829,"45200")+SUMIFS(IncomeStatementData!$J$2:$J$829,IncomeStatementData!$B$2:$B$829,$A16,IncomeStatementData!$I$2:$I$829,"45400")+SUMIFS(IncomeStatementData!$J$2:$J$829,IncomeStatementData!$B$2:$B$829,$A16,IncomeStatementData!$I$2:$I$829,"45500")+SUMIFS(IncomeStatementData!$J$2:$J$829,IncomeStatementData!$B$2:$B$829,$A16,IncomeStatementData!$I$2:$I$829,"55327")+SUMIFS(IncomeStatementData!$J$2:$J$829,IncomeStatementData!$B$2:$B$829,$A16,IncomeStatementData!$I$2:$I$829,"44100")+SUMIFS(IncomeStatementData!$J$2:$J$829,IncomeStatementData!$B$2:$B$829,$A16,IncomeStatementData!$I$2:$I$829,"42200")</f>
        <v>0</v>
      </c>
      <c r="R16" s="139">
        <f>S16/12*Occupancy!$B$65</f>
        <v>0</v>
      </c>
      <c r="S16" s="140">
        <f>SUMIFS(AnnualFinancialData!$L$2:$L$147,AnnualFinancialData!$B$2:$B$147,$A16,AnnualFinancialData!$K$2:$K$147,"45001")+SUMIFS(AnnualFinancialData!$L$2:$L$147,AnnualFinancialData!$B$2:$B$147,$A16,AnnualFinancialData!$K$2:$K$147,"45100")+SUMIFS(AnnualFinancialData!$L$2:$L$147,AnnualFinancialData!$B$2:$B$147,$A16,AnnualFinancialData!$K$2:$K$147,"49000")+SUMIFS(AnnualFinancialData!$L$2:$L$147,AnnualFinancialData!$B$2:$B$147,$A16,AnnualFinancialData!$K$2:$K$147,"45200")+SUMIFS(AnnualFinancialData!$L$2:$L$147,AnnualFinancialData!$B$2:$B$147,$A16,AnnualFinancialData!$K$2:$K$147,"45400")+SUMIFS(AnnualFinancialData!$L$2:$L$147,AnnualFinancialData!$B$2:$B$147,$A16,AnnualFinancialData!$K$2:$K$147,"45500")+SUMIFS(AnnualFinancialData!$L$2:$L$147,AnnualFinancialData!$B$2:$B$147,$A16,AnnualFinancialData!$K$2:$K$147,"55327")+SUMIFS(AnnualFinancialData!$L$2:$L$147,AnnualFinancialData!$B$2:$B$147,$A16,AnnualFinancialData!$K$2:$K$147,"44100")+SUMIFS(AnnualFinancialData!$L$2:$L$147,AnnualFinancialData!$B$2:$B$147,$A16,AnnualFinancialData!$K$2:$K$147,"42200")</f>
        <v>0</v>
      </c>
      <c r="T16" s="139">
        <f>IF(ISERROR(IF(Q16="","",Q16/VLOOKUP(Occupancy!$B$65,Occupancy!$B$68:$B$79,1)*12/$C16)),"-",IF(Q16="","",Q16/VLOOKUP(Occupancy!$B$65,Occupancy!$B$68:$B$79,1)*12/$C16))</f>
        <v>0</v>
      </c>
      <c r="U16" s="139">
        <f>IF(ISERROR(IF(R16="","",R16/VLOOKUP(Occupancy!$B$65,Occupancy!$B$68:$B$79,1)*12/$C16)),"-",IF(R16="","",R16/VLOOKUP(Occupancy!$B$65,Occupancy!$B$68:$B$79,1)*12/$C16))</f>
        <v>0</v>
      </c>
      <c r="V16" s="141">
        <f>IF(ISERROR(Expenses!BC11)," - ",Expenses!BC11)</f>
        <v>0</v>
      </c>
      <c r="W16" s="141">
        <f>IF(ISERROR(Expenses!BD11)," - ",Expenses!BD11)</f>
        <v>0</v>
      </c>
      <c r="X16" s="141">
        <f>IF(ISERROR(Expenses!BE11)," - ",Expenses!BE11)</f>
        <v>0</v>
      </c>
      <c r="Y16" s="141">
        <f>IF(ISERROR(Expenses!BF11)," - ",Expenses!BF11)</f>
        <v>0</v>
      </c>
      <c r="Z16" s="141">
        <f>IF(ISERROR(Expenses!BG11)," - ",Expenses!BG11)</f>
        <v>0</v>
      </c>
      <c r="AA16" s="142" t="str">
        <f t="shared" si="1"/>
        <v>-</v>
      </c>
      <c r="AB16" s="139">
        <f t="shared" si="2"/>
        <v>0</v>
      </c>
      <c r="AC16" s="139">
        <f t="shared" si="3"/>
        <v>0</v>
      </c>
      <c r="AD16" s="139">
        <f t="shared" si="4"/>
        <v>0</v>
      </c>
      <c r="AE16" s="139">
        <f t="shared" si="5"/>
        <v>0</v>
      </c>
      <c r="AF16" s="139">
        <f t="shared" si="6"/>
        <v>0</v>
      </c>
      <c r="AG16" s="143">
        <f>SUMIFS(IncomeStatementData!$J$2:$J$829,IncomeStatementData!$B$2:$B$829,$A16,IncomeStatementData!$I$2:$I$829,"62020")</f>
        <v>0</v>
      </c>
      <c r="AH16" s="141">
        <f>AI16/12*Occupancy!$B$65</f>
        <v>0</v>
      </c>
      <c r="AI16" s="143">
        <f>SUMIFS(AnnualFinancialData!$L$2:$L$147,AnnualFinancialData!$B$2:$B$147,$A16,AnnualFinancialData!$K$2:$K$147,"62020")</f>
        <v>0</v>
      </c>
      <c r="AJ16" s="141">
        <f>IF(ISERROR(IF(AG16="","",AG16/VLOOKUP(Occupancy!$B$65,Occupancy!$B$68:$B$79,1)*12/$C16)),"-",IF(AG16="","",AG16/VLOOKUP(Occupancy!$B$65,Occupancy!$B$68:$B$79,1)*12/$C16))</f>
        <v>0</v>
      </c>
      <c r="AK16" s="141">
        <f>IF(ISERROR(IF(AH16="","",AH16/VLOOKUP(Occupancy!$B$65,Occupancy!$B$68:$B$79,1)*12/$C16)),"-",IF(AH16="","",AH16/VLOOKUP(Occupancy!$B$65,Occupancy!$B$68:$B$79,1)*12/$C16))</f>
        <v>0</v>
      </c>
      <c r="AL16" s="140">
        <f>SUMIFS(BalanceSheetData!$J$2:$J$829,BalanceSheetData!$B$2:$B$829,$A16,BalanceSheetData!$I$2:$I$829,"10710")</f>
        <v>0</v>
      </c>
      <c r="AM16" s="139" t="str">
        <f>IF(ISERROR(AN16/12*Occupancy!$B$65),"-",AN16/12*Occupancy!$B$65)</f>
        <v>-</v>
      </c>
      <c r="AN16" s="140" t="str">
        <f>IF(ISERROR(INDEX(ReserveData!$B$2:$B$2239,MATCH($A16,ReserveData!$A$2:$A$2250,0),0)),"-",INDEX(ReserveData!$B$2:$B2255,MATCH($A16,ReserveData!$A$2:$A$2250,0),0))</f>
        <v>-</v>
      </c>
      <c r="AO16" s="139" t="str">
        <f t="shared" si="7"/>
        <v>-</v>
      </c>
      <c r="AP16" s="139" t="str">
        <f t="shared" si="8"/>
        <v>-</v>
      </c>
      <c r="AQ16" s="143">
        <f>SUMIFS(IncomeStatementData!$J$2:$J$829,IncomeStatementData!$B$2:$B$829,$A16,IncomeStatementData!$I$2:$I$829,"55740")+SUMIFS(IncomeStatementData!$J$2:$J$829,IncomeStatementData!$B$2:$B$829,$A16,IncomeStatementData!$I$2:$I$829,"55730")</f>
        <v>0</v>
      </c>
      <c r="AR16" s="141">
        <f>AS16/12*Occupancy!$B$65</f>
        <v>0</v>
      </c>
      <c r="AS16" s="143">
        <f>SUMIFS(AnnualFinancialData!$L$2:$L$147,AnnualFinancialData!$B$2:$B$147,$A16,AnnualFinancialData!$K$2:$K$147,"55740")+SUMIFS(AnnualFinancialData!$L$2:$L$147,AnnualFinancialData!$B$2:$B$147,$A16,AnnualFinancialData!$K$2:$K$147,"55730")</f>
        <v>0</v>
      </c>
      <c r="AT16" s="141">
        <f>IF(ISERROR(IF(AQ16="","",AQ16/VLOOKUP(Occupancy!$B$65,Occupancy!$B$68:$B$79,1)*12/$C16)),"-",IF(AQ16="","",AQ16/VLOOKUP(Occupancy!$B$65,Occupancy!$B$68:$B$79,1)*12/$C16))</f>
        <v>0</v>
      </c>
      <c r="AU16" s="141">
        <f>IF(ISERROR(IF(AR16="","",AR16/VLOOKUP(Occupancy!$B$65,Occupancy!$B$68:$B$79,1)*12/$C16)),"-",IF(AR16="","",AR16/VLOOKUP(Occupancy!$B$65,Occupancy!$B$68:$B$79,1)*12/$C16))</f>
        <v>0</v>
      </c>
      <c r="AV16" s="140">
        <f>SUMIFS(IncomeStatementData!$J$2:$J$829,IncomeStatementData!$B$2:$B$829,$A16,IncomeStatementData!$I$2:$I$829,"66310")+SUMIFS(IncomeStatementData!$J$2:$J$829,IncomeStatementData!$B$2:$B$829,$A16,IncomeStatementData!$I$2:$I$829,"66202")</f>
        <v>0</v>
      </c>
      <c r="AW16" s="139">
        <f>AX16/12*Occupancy!$B$65</f>
        <v>0</v>
      </c>
      <c r="AX16" s="140">
        <f>SUMIFS(AnnualFinancialData!$L$2:$L$147,AnnualFinancialData!$B$2:$B$147,$A16,AnnualFinancialData!$K$2:$K$147,"66310")+SUMIFS(AnnualFinancialData!$L$2:$L$147,AnnualFinancialData!$B$2:$B$147,$A16,AnnualFinancialData!$K$2:$K$147,"66202")</f>
        <v>0</v>
      </c>
      <c r="AY16" s="139">
        <f>IF(ISERROR(IF(AV16="","",AV16/VLOOKUP(Occupancy!$B$65,Occupancy!$B$68:$B$79,1)*12/$C16)),"-",IF(AV16="","",AV16/VLOOKUP(Occupancy!$B$65,Occupancy!$B$68:$B$79,1)*12/$C16))</f>
        <v>0</v>
      </c>
      <c r="AZ16" s="139">
        <f>IF(ISERROR(IF(AW16="","",AW16/VLOOKUP(Occupancy!$B$65,Occupancy!$B$68:$B$79,1)*12/$C16)),"-",IF(AW16="","",AW16/VLOOKUP(Occupancy!$B$65,Occupancy!$B$68:$B$79,1)*12/$C16))</f>
        <v>0</v>
      </c>
      <c r="BA16" s="144">
        <f t="shared" si="9"/>
        <v>0</v>
      </c>
      <c r="BB16" s="144" t="str">
        <f t="shared" si="10"/>
        <v>-</v>
      </c>
      <c r="BC16" s="144" t="str">
        <f t="shared" si="11"/>
        <v>-</v>
      </c>
      <c r="BD16" s="144" t="str">
        <f t="shared" si="12"/>
        <v>-</v>
      </c>
      <c r="BE16" s="145" t="str">
        <f>IF(ISERROR(IF(BB16="","",BB16/VLOOKUP(Occupancy!$B$65,Occupancy!$B$68:$B$79,1)*12/$C16)),"-",IF(BB16="","",BB16/VLOOKUP(Occupancy!$B$65,Occupancy!$B$68:$B$79,1)*12/$C16))</f>
        <v>-</v>
      </c>
    </row>
    <row r="17" spans="1:57" s="100" customFormat="1" ht="12.75" x14ac:dyDescent="0.2">
      <c r="A17" s="221" t="s">
        <v>391</v>
      </c>
      <c r="B17" s="132" t="str">
        <f>IF(ISERROR(INDEX(ProjectTypeData!$F$2:$F$76,MATCH(Operating!$A17,ProjectTypeData!$B$2:$B$76,0),MATCH(Operating!B$9,ProjectTypeData!$F$1))),"-",INDEX(ProjectTypeData!$F$2:$F$76,MATCH(Operating!$A17,ProjectTypeData!$B$2:$B$76,0),MATCH(Operating!B$9,ProjectTypeData!$F$1)))</f>
        <v>Homes</v>
      </c>
      <c r="C17" s="132">
        <f>IF(ISERROR(INDEX(ProjectTypeData!$E$2:$E$76,MATCH(Operating!$A17,ProjectTypeData!$B$2:$B$76,0),MATCH(Operating!C$9,ProjectTypeData!$E$1))),"-",INDEX(ProjectTypeData!$E$2:$E$76,MATCH(Operating!$A17,ProjectTypeData!$B$2:$B$76,0),MATCH(Operating!C$9,ProjectTypeData!$E$1)))</f>
        <v>70</v>
      </c>
      <c r="D17" s="133" t="str">
        <f>IF(ISERROR(INDEX(ProjectTypeData!$D$2:$D$76,MATCH(Operating!$A17,ProjectTypeData!$B$2:$B$76,0),MATCH(Operating!D$9,ProjectTypeData!$D$1))),"-",INDEX(ProjectTypeData!$D$2:$D$76,MATCH(Operating!$A17,ProjectTypeData!$B$2:$B$76,0),MATCH(Operating!D$9,ProjectTypeData!$D$1)))</f>
        <v>Loan Closing/Construction</v>
      </c>
      <c r="E17" s="121"/>
      <c r="F17" s="134">
        <f>SUMIFS(BalanceSheetData!$J$2:$J$829,BalanceSheetData!$B$2:$B$829,$A17,BalanceSheetData!$I$2:$I$829,"10000")</f>
        <v>0</v>
      </c>
      <c r="G17" s="134">
        <f>SUMIFS(BalanceSheetData!$J$2:$J$829,BalanceSheetData!$B$2:$B$829,$A17,BalanceSheetData!$I$2:$I$829,"10710")</f>
        <v>0</v>
      </c>
      <c r="H17" s="134">
        <f>SUMIFS(BalanceSheetData!$J$2:$J$829,BalanceSheetData!$B$2:$B$829,$A17,BalanceSheetData!$I$2:$I$829,"10700")</f>
        <v>0</v>
      </c>
      <c r="I17" s="135">
        <f>SUMIFS(BalanceSheetData!$J$2:$J$829,BalanceSheetData!$B$2:$B$829,$A17,BalanceSheetData!$I$2:$I$829,"10715")+SUMIFS(BalanceSheetData!$J$2:$J$829,BalanceSheetData!$B$2:$B$829,$A17,BalanceSheetData!$I$2:$I$829,"10720")+SUMIFS(BalanceSheetData!$J$2:$J$829,BalanceSheetData!$B$2:$B$829,$A17,BalanceSheetData!$I$2:$I$829,"19300")</f>
        <v>0</v>
      </c>
      <c r="J17" s="136">
        <f t="shared" si="0"/>
        <v>0</v>
      </c>
      <c r="K17" s="137">
        <f>IF(ISERROR(INDEX(Occupancy!$B$57:$CA$57,1,MATCH(A17,Occupancy!$B$4:$CA$4,0))),"-",INDEX(Occupancy!$B$57:$CA$57,1,MATCH(A17,Occupancy!$B$4:$CA$4,0)))</f>
        <v>0</v>
      </c>
      <c r="L17" s="137">
        <f>IF(ISERROR(INDEX(Occupancy!$B$17:$CA$17,1,MATCH(A17,Occupancy!$B$4:$CA$4,0))),"-",INDEX(Occupancy!$B$17:$CA$17,1,MATCH(A17,Occupancy!$B$4:$CA$4,0)))</f>
        <v>0</v>
      </c>
      <c r="M17" s="119"/>
      <c r="N17" s="119"/>
      <c r="O17" s="119"/>
      <c r="P17" s="125"/>
      <c r="Q17" s="138">
        <f>SUMIFS(IncomeStatementData!$J$2:$J$829,IncomeStatementData!$B$2:$B$829,$A17,IncomeStatementData!$I$2:$I$829,"45001")+SUMIFS(IncomeStatementData!$J$2:$J$829,IncomeStatementData!$B$2:$B$829,$A17,IncomeStatementData!$I$2:$I$829,"45100")+SUMIFS(IncomeStatementData!$J$2:$J$829,IncomeStatementData!$B$2:$B$829,$A17,IncomeStatementData!$I$2:$I$829,"49000")+SUMIFS(IncomeStatementData!$J$2:$J$829,IncomeStatementData!$B$2:$B$829,$A17,IncomeStatementData!$I$2:$I$829,"45200")+SUMIFS(IncomeStatementData!$J$2:$J$829,IncomeStatementData!$B$2:$B$829,$A17,IncomeStatementData!$I$2:$I$829,"45400")+SUMIFS(IncomeStatementData!$J$2:$J$829,IncomeStatementData!$B$2:$B$829,$A17,IncomeStatementData!$I$2:$I$829,"45500")+SUMIFS(IncomeStatementData!$J$2:$J$829,IncomeStatementData!$B$2:$B$829,$A17,IncomeStatementData!$I$2:$I$829,"55327")+SUMIFS(IncomeStatementData!$J$2:$J$829,IncomeStatementData!$B$2:$B$829,$A17,IncomeStatementData!$I$2:$I$829,"44100")+SUMIFS(IncomeStatementData!$J$2:$J$829,IncomeStatementData!$B$2:$B$829,$A17,IncomeStatementData!$I$2:$I$829,"42200")</f>
        <v>0</v>
      </c>
      <c r="R17" s="139">
        <f>S17/12*Occupancy!$B$65</f>
        <v>0</v>
      </c>
      <c r="S17" s="140">
        <f>SUMIFS(AnnualFinancialData!$L$2:$L$147,AnnualFinancialData!$B$2:$B$147,$A17,AnnualFinancialData!$K$2:$K$147,"45001")+SUMIFS(AnnualFinancialData!$L$2:$L$147,AnnualFinancialData!$B$2:$B$147,$A17,AnnualFinancialData!$K$2:$K$147,"45100")+SUMIFS(AnnualFinancialData!$L$2:$L$147,AnnualFinancialData!$B$2:$B$147,$A17,AnnualFinancialData!$K$2:$K$147,"49000")+SUMIFS(AnnualFinancialData!$L$2:$L$147,AnnualFinancialData!$B$2:$B$147,$A17,AnnualFinancialData!$K$2:$K$147,"45200")+SUMIFS(AnnualFinancialData!$L$2:$L$147,AnnualFinancialData!$B$2:$B$147,$A17,AnnualFinancialData!$K$2:$K$147,"45400")+SUMIFS(AnnualFinancialData!$L$2:$L$147,AnnualFinancialData!$B$2:$B$147,$A17,AnnualFinancialData!$K$2:$K$147,"45500")+SUMIFS(AnnualFinancialData!$L$2:$L$147,AnnualFinancialData!$B$2:$B$147,$A17,AnnualFinancialData!$K$2:$K$147,"55327")+SUMIFS(AnnualFinancialData!$L$2:$L$147,AnnualFinancialData!$B$2:$B$147,$A17,AnnualFinancialData!$K$2:$K$147,"44100")+SUMIFS(AnnualFinancialData!$L$2:$L$147,AnnualFinancialData!$B$2:$B$147,$A17,AnnualFinancialData!$K$2:$K$147,"42200")</f>
        <v>0</v>
      </c>
      <c r="T17" s="139">
        <f>IF(ISERROR(IF(Q17="","",Q17/VLOOKUP(Occupancy!$B$65,Occupancy!$B$68:$B$79,1)*12/$C17)),"-",IF(Q17="","",Q17/VLOOKUP(Occupancy!$B$65,Occupancy!$B$68:$B$79,1)*12/$C17))</f>
        <v>0</v>
      </c>
      <c r="U17" s="139">
        <f>IF(ISERROR(IF(R17="","",R17/VLOOKUP(Occupancy!$B$65,Occupancy!$B$68:$B$79,1)*12/$C17)),"-",IF(R17="","",R17/VLOOKUP(Occupancy!$B$65,Occupancy!$B$68:$B$79,1)*12/$C17))</f>
        <v>0</v>
      </c>
      <c r="V17" s="141">
        <f>IF(ISERROR(Expenses!BC12)," - ",Expenses!BC12)</f>
        <v>0</v>
      </c>
      <c r="W17" s="141">
        <f>IF(ISERROR(Expenses!BD12)," - ",Expenses!BD12)</f>
        <v>0</v>
      </c>
      <c r="X17" s="141">
        <f>IF(ISERROR(Expenses!BE12)," - ",Expenses!BE12)</f>
        <v>0</v>
      </c>
      <c r="Y17" s="141">
        <f>IF(ISERROR(Expenses!BF12)," - ",Expenses!BF12)</f>
        <v>0</v>
      </c>
      <c r="Z17" s="141">
        <f>IF(ISERROR(Expenses!BG12)," - ",Expenses!BG12)</f>
        <v>0</v>
      </c>
      <c r="AA17" s="142" t="str">
        <f t="shared" si="1"/>
        <v>-</v>
      </c>
      <c r="AB17" s="139">
        <f t="shared" si="2"/>
        <v>0</v>
      </c>
      <c r="AC17" s="139">
        <f t="shared" si="3"/>
        <v>0</v>
      </c>
      <c r="AD17" s="139">
        <f t="shared" si="4"/>
        <v>0</v>
      </c>
      <c r="AE17" s="139">
        <f t="shared" si="5"/>
        <v>0</v>
      </c>
      <c r="AF17" s="139">
        <f t="shared" si="6"/>
        <v>0</v>
      </c>
      <c r="AG17" s="143">
        <f>SUMIFS(IncomeStatementData!$J$2:$J$829,IncomeStatementData!$B$2:$B$829,$A17,IncomeStatementData!$I$2:$I$829,"62020")</f>
        <v>0</v>
      </c>
      <c r="AH17" s="141">
        <f>AI17/12*Occupancy!$B$65</f>
        <v>0</v>
      </c>
      <c r="AI17" s="143">
        <f>SUMIFS(AnnualFinancialData!$L$2:$L$147,AnnualFinancialData!$B$2:$B$147,$A17,AnnualFinancialData!$K$2:$K$147,"62020")</f>
        <v>0</v>
      </c>
      <c r="AJ17" s="141">
        <f>IF(ISERROR(IF(AG17="","",AG17/VLOOKUP(Occupancy!$B$65,Occupancy!$B$68:$B$79,1)*12/$C17)),"-",IF(AG17="","",AG17/VLOOKUP(Occupancy!$B$65,Occupancy!$B$68:$B$79,1)*12/$C17))</f>
        <v>0</v>
      </c>
      <c r="AK17" s="141">
        <f>IF(ISERROR(IF(AH17="","",AH17/VLOOKUP(Occupancy!$B$65,Occupancy!$B$68:$B$79,1)*12/$C17)),"-",IF(AH17="","",AH17/VLOOKUP(Occupancy!$B$65,Occupancy!$B$68:$B$79,1)*12/$C17))</f>
        <v>0</v>
      </c>
      <c r="AL17" s="140">
        <f>SUMIFS(BalanceSheetData!$J$2:$J$829,BalanceSheetData!$B$2:$B$829,$A17,BalanceSheetData!$I$2:$I$829,"10710")</f>
        <v>0</v>
      </c>
      <c r="AM17" s="139" t="str">
        <f>IF(ISERROR(AN17/12*Occupancy!$B$65),"-",AN17/12*Occupancy!$B$65)</f>
        <v>-</v>
      </c>
      <c r="AN17" s="140" t="str">
        <f>IF(ISERROR(INDEX(ReserveData!$B$2:$B$2239,MATCH($A17,ReserveData!$A$2:$A$2250,0),0)),"-",INDEX(ReserveData!$B$2:$B2256,MATCH($A17,ReserveData!$A$2:$A$2250,0),0))</f>
        <v>-</v>
      </c>
      <c r="AO17" s="139" t="str">
        <f t="shared" si="7"/>
        <v>-</v>
      </c>
      <c r="AP17" s="139" t="str">
        <f t="shared" si="8"/>
        <v>-</v>
      </c>
      <c r="AQ17" s="143">
        <f>SUMIFS(IncomeStatementData!$J$2:$J$829,IncomeStatementData!$B$2:$B$829,$A17,IncomeStatementData!$I$2:$I$829,"55740")+SUMIFS(IncomeStatementData!$J$2:$J$829,IncomeStatementData!$B$2:$B$829,$A17,IncomeStatementData!$I$2:$I$829,"55730")</f>
        <v>0</v>
      </c>
      <c r="AR17" s="141">
        <f>AS17/12*Occupancy!$B$65</f>
        <v>0</v>
      </c>
      <c r="AS17" s="143">
        <f>SUMIFS(AnnualFinancialData!$L$2:$L$147,AnnualFinancialData!$B$2:$B$147,$A17,AnnualFinancialData!$K$2:$K$147,"55740")+SUMIFS(AnnualFinancialData!$L$2:$L$147,AnnualFinancialData!$B$2:$B$147,$A17,AnnualFinancialData!$K$2:$K$147,"55730")</f>
        <v>0</v>
      </c>
      <c r="AT17" s="141">
        <f>IF(ISERROR(IF(AQ17="","",AQ17/VLOOKUP(Occupancy!$B$65,Occupancy!$B$68:$B$79,1)*12/$C17)),"-",IF(AQ17="","",AQ17/VLOOKUP(Occupancy!$B$65,Occupancy!$B$68:$B$79,1)*12/$C17))</f>
        <v>0</v>
      </c>
      <c r="AU17" s="141">
        <f>IF(ISERROR(IF(AR17="","",AR17/VLOOKUP(Occupancy!$B$65,Occupancy!$B$68:$B$79,1)*12/$C17)),"-",IF(AR17="","",AR17/VLOOKUP(Occupancy!$B$65,Occupancy!$B$68:$B$79,1)*12/$C17))</f>
        <v>0</v>
      </c>
      <c r="AV17" s="140">
        <f>SUMIFS(IncomeStatementData!$J$2:$J$829,IncomeStatementData!$B$2:$B$829,$A17,IncomeStatementData!$I$2:$I$829,"66310")+SUMIFS(IncomeStatementData!$J$2:$J$829,IncomeStatementData!$B$2:$B$829,$A17,IncomeStatementData!$I$2:$I$829,"66202")</f>
        <v>0</v>
      </c>
      <c r="AW17" s="139">
        <f>AX17/12*Occupancy!$B$65</f>
        <v>0</v>
      </c>
      <c r="AX17" s="140">
        <f>SUMIFS(AnnualFinancialData!$L$2:$L$147,AnnualFinancialData!$B$2:$B$147,$A17,AnnualFinancialData!$K$2:$K$147,"66310")+SUMIFS(AnnualFinancialData!$L$2:$L$147,AnnualFinancialData!$B$2:$B$147,$A17,AnnualFinancialData!$K$2:$K$147,"66202")</f>
        <v>0</v>
      </c>
      <c r="AY17" s="139">
        <f>IF(ISERROR(IF(AV17="","",AV17/VLOOKUP(Occupancy!$B$65,Occupancy!$B$68:$B$79,1)*12/$C17)),"-",IF(AV17="","",AV17/VLOOKUP(Occupancy!$B$65,Occupancy!$B$68:$B$79,1)*12/$C17))</f>
        <v>0</v>
      </c>
      <c r="AZ17" s="139">
        <f>IF(ISERROR(IF(AW17="","",AW17/VLOOKUP(Occupancy!$B$65,Occupancy!$B$68:$B$79,1)*12/$C17)),"-",IF(AW17="","",AW17/VLOOKUP(Occupancy!$B$65,Occupancy!$B$68:$B$79,1)*12/$C17))</f>
        <v>0</v>
      </c>
      <c r="BA17" s="144">
        <f t="shared" si="9"/>
        <v>0</v>
      </c>
      <c r="BB17" s="144" t="str">
        <f t="shared" si="10"/>
        <v>-</v>
      </c>
      <c r="BC17" s="144" t="str">
        <f t="shared" si="11"/>
        <v>-</v>
      </c>
      <c r="BD17" s="144" t="str">
        <f t="shared" si="12"/>
        <v>-</v>
      </c>
      <c r="BE17" s="145" t="str">
        <f>IF(ISERROR(IF(BB17="","",BB17/VLOOKUP(Occupancy!$B$65,Occupancy!$B$68:$B$79,1)*12/$C17)),"-",IF(BB17="","",BB17/VLOOKUP(Occupancy!$B$65,Occupancy!$B$68:$B$79,1)*12/$C17))</f>
        <v>-</v>
      </c>
    </row>
    <row r="18" spans="1:57" s="100" customFormat="1" ht="12.75" x14ac:dyDescent="0.2">
      <c r="A18" s="221" t="s">
        <v>393</v>
      </c>
      <c r="B18" s="132" t="str">
        <f>IF(ISERROR(INDEX(ProjectTypeData!$F$2:$F$76,MATCH(Operating!$A18,ProjectTypeData!$B$2:$B$76,0),MATCH(Operating!B$9,ProjectTypeData!$F$1))),"-",INDEX(ProjectTypeData!$F$2:$F$76,MATCH(Operating!$A18,ProjectTypeData!$B$2:$B$76,0),MATCH(Operating!B$9,ProjectTypeData!$F$1)))</f>
        <v>Homes</v>
      </c>
      <c r="C18" s="132">
        <f>IF(ISERROR(INDEX(ProjectTypeData!$E$2:$E$76,MATCH(Operating!$A18,ProjectTypeData!$B$2:$B$76,0),MATCH(Operating!C$9,ProjectTypeData!$E$1))),"-",INDEX(ProjectTypeData!$E$2:$E$76,MATCH(Operating!$A18,ProjectTypeData!$B$2:$B$76,0),MATCH(Operating!C$9,ProjectTypeData!$E$1)))</f>
        <v>73</v>
      </c>
      <c r="D18" s="133" t="str">
        <f>IF(ISERROR(INDEX(ProjectTypeData!$D$2:$D$76,MATCH(Operating!$A18,ProjectTypeData!$B$2:$B$76,0),MATCH(Operating!D$9,ProjectTypeData!$D$1))),"-",INDEX(ProjectTypeData!$D$2:$D$76,MATCH(Operating!$A18,ProjectTypeData!$B$2:$B$76,0),MATCH(Operating!D$9,ProjectTypeData!$D$1)))</f>
        <v>Pre-Development</v>
      </c>
      <c r="E18" s="121"/>
      <c r="F18" s="134">
        <f>SUMIFS(BalanceSheetData!$J$2:$J$829,BalanceSheetData!$B$2:$B$829,$A18,BalanceSheetData!$I$2:$I$829,"10000")</f>
        <v>0</v>
      </c>
      <c r="G18" s="134">
        <f>SUMIFS(BalanceSheetData!$J$2:$J$829,BalanceSheetData!$B$2:$B$829,$A18,BalanceSheetData!$I$2:$I$829,"10710")</f>
        <v>0</v>
      </c>
      <c r="H18" s="134">
        <f>SUMIFS(BalanceSheetData!$J$2:$J$829,BalanceSheetData!$B$2:$B$829,$A18,BalanceSheetData!$I$2:$I$829,"10700")</f>
        <v>0</v>
      </c>
      <c r="I18" s="135">
        <f>SUMIFS(BalanceSheetData!$J$2:$J$829,BalanceSheetData!$B$2:$B$829,$A18,BalanceSheetData!$I$2:$I$829,"10715")+SUMIFS(BalanceSheetData!$J$2:$J$829,BalanceSheetData!$B$2:$B$829,$A18,BalanceSheetData!$I$2:$I$829,"10720")+SUMIFS(BalanceSheetData!$J$2:$J$829,BalanceSheetData!$B$2:$B$829,$A18,BalanceSheetData!$I$2:$I$829,"19300")</f>
        <v>0</v>
      </c>
      <c r="J18" s="136">
        <f t="shared" si="0"/>
        <v>0</v>
      </c>
      <c r="K18" s="137">
        <f>IF(ISERROR(INDEX(Occupancy!$B$57:$CA$57,1,MATCH(A18,Occupancy!$B$4:$CA$4,0))),"-",INDEX(Occupancy!$B$57:$CA$57,1,MATCH(A18,Occupancy!$B$4:$CA$4,0)))</f>
        <v>0</v>
      </c>
      <c r="L18" s="137">
        <f>IF(ISERROR(INDEX(Occupancy!$B$17:$CA$17,1,MATCH(A18,Occupancy!$B$4:$CA$4,0))),"-",INDEX(Occupancy!$B$17:$CA$17,1,MATCH(A18,Occupancy!$B$4:$CA$4,0)))</f>
        <v>0</v>
      </c>
      <c r="M18" s="119"/>
      <c r="N18" s="119"/>
      <c r="O18" s="119"/>
      <c r="P18" s="125"/>
      <c r="Q18" s="138">
        <f>SUMIFS(IncomeStatementData!$J$2:$J$829,IncomeStatementData!$B$2:$B$829,$A18,IncomeStatementData!$I$2:$I$829,"45001")+SUMIFS(IncomeStatementData!$J$2:$J$829,IncomeStatementData!$B$2:$B$829,$A18,IncomeStatementData!$I$2:$I$829,"45100")+SUMIFS(IncomeStatementData!$J$2:$J$829,IncomeStatementData!$B$2:$B$829,$A18,IncomeStatementData!$I$2:$I$829,"49000")+SUMIFS(IncomeStatementData!$J$2:$J$829,IncomeStatementData!$B$2:$B$829,$A18,IncomeStatementData!$I$2:$I$829,"45200")+SUMIFS(IncomeStatementData!$J$2:$J$829,IncomeStatementData!$B$2:$B$829,$A18,IncomeStatementData!$I$2:$I$829,"45400")+SUMIFS(IncomeStatementData!$J$2:$J$829,IncomeStatementData!$B$2:$B$829,$A18,IncomeStatementData!$I$2:$I$829,"45500")+SUMIFS(IncomeStatementData!$J$2:$J$829,IncomeStatementData!$B$2:$B$829,$A18,IncomeStatementData!$I$2:$I$829,"55327")+SUMIFS(IncomeStatementData!$J$2:$J$829,IncomeStatementData!$B$2:$B$829,$A18,IncomeStatementData!$I$2:$I$829,"44100")+SUMIFS(IncomeStatementData!$J$2:$J$829,IncomeStatementData!$B$2:$B$829,$A18,IncomeStatementData!$I$2:$I$829,"42200")</f>
        <v>0</v>
      </c>
      <c r="R18" s="139">
        <f>S18/12*Occupancy!$B$65</f>
        <v>0</v>
      </c>
      <c r="S18" s="140">
        <f>SUMIFS(AnnualFinancialData!$L$2:$L$147,AnnualFinancialData!$B$2:$B$147,$A18,AnnualFinancialData!$K$2:$K$147,"45001")+SUMIFS(AnnualFinancialData!$L$2:$L$147,AnnualFinancialData!$B$2:$B$147,$A18,AnnualFinancialData!$K$2:$K$147,"45100")+SUMIFS(AnnualFinancialData!$L$2:$L$147,AnnualFinancialData!$B$2:$B$147,$A18,AnnualFinancialData!$K$2:$K$147,"49000")+SUMIFS(AnnualFinancialData!$L$2:$L$147,AnnualFinancialData!$B$2:$B$147,$A18,AnnualFinancialData!$K$2:$K$147,"45200")+SUMIFS(AnnualFinancialData!$L$2:$L$147,AnnualFinancialData!$B$2:$B$147,$A18,AnnualFinancialData!$K$2:$K$147,"45400")+SUMIFS(AnnualFinancialData!$L$2:$L$147,AnnualFinancialData!$B$2:$B$147,$A18,AnnualFinancialData!$K$2:$K$147,"45500")+SUMIFS(AnnualFinancialData!$L$2:$L$147,AnnualFinancialData!$B$2:$B$147,$A18,AnnualFinancialData!$K$2:$K$147,"55327")+SUMIFS(AnnualFinancialData!$L$2:$L$147,AnnualFinancialData!$B$2:$B$147,$A18,AnnualFinancialData!$K$2:$K$147,"44100")+SUMIFS(AnnualFinancialData!$L$2:$L$147,AnnualFinancialData!$B$2:$B$147,$A18,AnnualFinancialData!$K$2:$K$147,"42200")</f>
        <v>0</v>
      </c>
      <c r="T18" s="139">
        <f>IF(ISERROR(IF(Q18="","",Q18/VLOOKUP(Occupancy!$B$65,Occupancy!$B$68:$B$79,1)*12/$C18)),"-",IF(Q18="","",Q18/VLOOKUP(Occupancy!$B$65,Occupancy!$B$68:$B$79,1)*12/$C18))</f>
        <v>0</v>
      </c>
      <c r="U18" s="139">
        <f>IF(ISERROR(IF(R18="","",R18/VLOOKUP(Occupancy!$B$65,Occupancy!$B$68:$B$79,1)*12/$C18)),"-",IF(R18="","",R18/VLOOKUP(Occupancy!$B$65,Occupancy!$B$68:$B$79,1)*12/$C18))</f>
        <v>0</v>
      </c>
      <c r="V18" s="141">
        <f>IF(ISERROR(Expenses!BC13)," - ",Expenses!BC13)</f>
        <v>0</v>
      </c>
      <c r="W18" s="141">
        <f>IF(ISERROR(Expenses!BD13)," - ",Expenses!BD13)</f>
        <v>0</v>
      </c>
      <c r="X18" s="141">
        <f>IF(ISERROR(Expenses!BE13)," - ",Expenses!BE13)</f>
        <v>0</v>
      </c>
      <c r="Y18" s="141">
        <f>IF(ISERROR(Expenses!BF13)," - ",Expenses!BF13)</f>
        <v>0</v>
      </c>
      <c r="Z18" s="141">
        <f>IF(ISERROR(Expenses!BG13)," - ",Expenses!BG13)</f>
        <v>0</v>
      </c>
      <c r="AA18" s="142" t="str">
        <f t="shared" si="1"/>
        <v>-</v>
      </c>
      <c r="AB18" s="139">
        <f t="shared" si="2"/>
        <v>0</v>
      </c>
      <c r="AC18" s="139">
        <f t="shared" si="3"/>
        <v>0</v>
      </c>
      <c r="AD18" s="139">
        <f t="shared" si="4"/>
        <v>0</v>
      </c>
      <c r="AE18" s="139">
        <f t="shared" si="5"/>
        <v>0</v>
      </c>
      <c r="AF18" s="139">
        <f t="shared" si="6"/>
        <v>0</v>
      </c>
      <c r="AG18" s="143">
        <f>SUMIFS(IncomeStatementData!$J$2:$J$829,IncomeStatementData!$B$2:$B$829,$A18,IncomeStatementData!$I$2:$I$829,"62020")</f>
        <v>0</v>
      </c>
      <c r="AH18" s="141">
        <f>AI18/12*Occupancy!$B$65</f>
        <v>0</v>
      </c>
      <c r="AI18" s="143">
        <f>SUMIFS(AnnualFinancialData!$L$2:$L$147,AnnualFinancialData!$B$2:$B$147,$A18,AnnualFinancialData!$K$2:$K$147,"62020")</f>
        <v>0</v>
      </c>
      <c r="AJ18" s="141">
        <f>IF(ISERROR(IF(AG18="","",AG18/VLOOKUP(Occupancy!$B$65,Occupancy!$B$68:$B$79,1)*12/$C18)),"-",IF(AG18="","",AG18/VLOOKUP(Occupancy!$B$65,Occupancy!$B$68:$B$79,1)*12/$C18))</f>
        <v>0</v>
      </c>
      <c r="AK18" s="141">
        <f>IF(ISERROR(IF(AH18="","",AH18/VLOOKUP(Occupancy!$B$65,Occupancy!$B$68:$B$79,1)*12/$C18)),"-",IF(AH18="","",AH18/VLOOKUP(Occupancy!$B$65,Occupancy!$B$68:$B$79,1)*12/$C18))</f>
        <v>0</v>
      </c>
      <c r="AL18" s="140">
        <f>SUMIFS(BalanceSheetData!$J$2:$J$829,BalanceSheetData!$B$2:$B$829,$A18,BalanceSheetData!$I$2:$I$829,"10710")</f>
        <v>0</v>
      </c>
      <c r="AM18" s="139" t="str">
        <f>IF(ISERROR(AN18/12*Occupancy!$B$65),"-",AN18/12*Occupancy!$B$65)</f>
        <v>-</v>
      </c>
      <c r="AN18" s="140" t="str">
        <f>IF(ISERROR(INDEX(ReserveData!$B$2:$B$2239,MATCH($A18,ReserveData!$A$2:$A$2250,0),0)),"-",INDEX(ReserveData!$B$2:$B2257,MATCH($A18,ReserveData!$A$2:$A$2250,0),0))</f>
        <v>-</v>
      </c>
      <c r="AO18" s="139" t="str">
        <f t="shared" si="7"/>
        <v>-</v>
      </c>
      <c r="AP18" s="139" t="str">
        <f t="shared" si="8"/>
        <v>-</v>
      </c>
      <c r="AQ18" s="143">
        <f>SUMIFS(IncomeStatementData!$J$2:$J$829,IncomeStatementData!$B$2:$B$829,$A18,IncomeStatementData!$I$2:$I$829,"55740")+SUMIFS(IncomeStatementData!$J$2:$J$829,IncomeStatementData!$B$2:$B$829,$A18,IncomeStatementData!$I$2:$I$829,"55730")</f>
        <v>0</v>
      </c>
      <c r="AR18" s="141">
        <f>AS18/12*Occupancy!$B$65</f>
        <v>0</v>
      </c>
      <c r="AS18" s="143">
        <f>SUMIFS(AnnualFinancialData!$L$2:$L$147,AnnualFinancialData!$B$2:$B$147,$A18,AnnualFinancialData!$K$2:$K$147,"55740")+SUMIFS(AnnualFinancialData!$L$2:$L$147,AnnualFinancialData!$B$2:$B$147,$A18,AnnualFinancialData!$K$2:$K$147,"55730")</f>
        <v>0</v>
      </c>
      <c r="AT18" s="141">
        <f>IF(ISERROR(IF(AQ18="","",AQ18/VLOOKUP(Occupancy!$B$65,Occupancy!$B$68:$B$79,1)*12/$C18)),"-",IF(AQ18="","",AQ18/VLOOKUP(Occupancy!$B$65,Occupancy!$B$68:$B$79,1)*12/$C18))</f>
        <v>0</v>
      </c>
      <c r="AU18" s="141">
        <f>IF(ISERROR(IF(AR18="","",AR18/VLOOKUP(Occupancy!$B$65,Occupancy!$B$68:$B$79,1)*12/$C18)),"-",IF(AR18="","",AR18/VLOOKUP(Occupancy!$B$65,Occupancy!$B$68:$B$79,1)*12/$C18))</f>
        <v>0</v>
      </c>
      <c r="AV18" s="140">
        <f>SUMIFS(IncomeStatementData!$J$2:$J$829,IncomeStatementData!$B$2:$B$829,$A18,IncomeStatementData!$I$2:$I$829,"66310")+SUMIFS(IncomeStatementData!$J$2:$J$829,IncomeStatementData!$B$2:$B$829,$A18,IncomeStatementData!$I$2:$I$829,"66202")</f>
        <v>0</v>
      </c>
      <c r="AW18" s="139">
        <f>AX18/12*Occupancy!$B$65</f>
        <v>0</v>
      </c>
      <c r="AX18" s="140">
        <f>SUMIFS(AnnualFinancialData!$L$2:$L$147,AnnualFinancialData!$B$2:$B$147,$A18,AnnualFinancialData!$K$2:$K$147,"66310")+SUMIFS(AnnualFinancialData!$L$2:$L$147,AnnualFinancialData!$B$2:$B$147,$A18,AnnualFinancialData!$K$2:$K$147,"66202")</f>
        <v>0</v>
      </c>
      <c r="AY18" s="139">
        <f>IF(ISERROR(IF(AV18="","",AV18/VLOOKUP(Occupancy!$B$65,Occupancy!$B$68:$B$79,1)*12/$C18)),"-",IF(AV18="","",AV18/VLOOKUP(Occupancy!$B$65,Occupancy!$B$68:$B$79,1)*12/$C18))</f>
        <v>0</v>
      </c>
      <c r="AZ18" s="139">
        <f>IF(ISERROR(IF(AW18="","",AW18/VLOOKUP(Occupancy!$B$65,Occupancy!$B$68:$B$79,1)*12/$C18)),"-",IF(AW18="","",AW18/VLOOKUP(Occupancy!$B$65,Occupancy!$B$68:$B$79,1)*12/$C18))</f>
        <v>0</v>
      </c>
      <c r="BA18" s="144">
        <f t="shared" si="9"/>
        <v>0</v>
      </c>
      <c r="BB18" s="144" t="str">
        <f t="shared" si="10"/>
        <v>-</v>
      </c>
      <c r="BC18" s="144" t="str">
        <f t="shared" si="11"/>
        <v>-</v>
      </c>
      <c r="BD18" s="144" t="str">
        <f t="shared" si="12"/>
        <v>-</v>
      </c>
      <c r="BE18" s="145" t="str">
        <f>IF(ISERROR(IF(BB18="","",BB18/VLOOKUP(Occupancy!$B$65,Occupancy!$B$68:$B$79,1)*12/$C18)),"-",IF(BB18="","",BB18/VLOOKUP(Occupancy!$B$65,Occupancy!$B$68:$B$79,1)*12/$C18))</f>
        <v>-</v>
      </c>
    </row>
    <row r="19" spans="1:57" s="100" customFormat="1" ht="12.75" x14ac:dyDescent="0.2">
      <c r="A19" s="221" t="s">
        <v>395</v>
      </c>
      <c r="B19" s="132" t="str">
        <f>IF(ISERROR(INDEX(ProjectTypeData!$F$2:$F$76,MATCH(Operating!$A19,ProjectTypeData!$B$2:$B$76,0),MATCH(Operating!B$9,ProjectTypeData!$F$1))),"-",INDEX(ProjectTypeData!$F$2:$F$76,MATCH(Operating!$A19,ProjectTypeData!$B$2:$B$76,0),MATCH(Operating!B$9,ProjectTypeData!$F$1)))</f>
        <v>Homes</v>
      </c>
      <c r="C19" s="132">
        <f>IF(ISERROR(INDEX(ProjectTypeData!$E$2:$E$76,MATCH(Operating!$A19,ProjectTypeData!$B$2:$B$76,0),MATCH(Operating!C$9,ProjectTypeData!$E$1))),"-",INDEX(ProjectTypeData!$E$2:$E$76,MATCH(Operating!$A19,ProjectTypeData!$B$2:$B$76,0),MATCH(Operating!C$9,ProjectTypeData!$E$1)))</f>
        <v>230</v>
      </c>
      <c r="D19" s="133" t="str">
        <f>IF(ISERROR(INDEX(ProjectTypeData!$D$2:$D$76,MATCH(Operating!$A19,ProjectTypeData!$B$2:$B$76,0),MATCH(Operating!D$9,ProjectTypeData!$D$1))),"-",INDEX(ProjectTypeData!$D$2:$D$76,MATCH(Operating!$A19,ProjectTypeData!$B$2:$B$76,0),MATCH(Operating!D$9,ProjectTypeData!$D$1)))</f>
        <v>Loan Closing/Construction</v>
      </c>
      <c r="E19" s="121"/>
      <c r="F19" s="134">
        <f>SUMIFS(BalanceSheetData!$J$2:$J$829,BalanceSheetData!$B$2:$B$829,$A19,BalanceSheetData!$I$2:$I$829,"10000")</f>
        <v>0</v>
      </c>
      <c r="G19" s="134">
        <f>SUMIFS(BalanceSheetData!$J$2:$J$829,BalanceSheetData!$B$2:$B$829,$A19,BalanceSheetData!$I$2:$I$829,"10710")</f>
        <v>0</v>
      </c>
      <c r="H19" s="134">
        <f>SUMIFS(BalanceSheetData!$J$2:$J$829,BalanceSheetData!$B$2:$B$829,$A19,BalanceSheetData!$I$2:$I$829,"10700")</f>
        <v>0</v>
      </c>
      <c r="I19" s="135">
        <f>SUMIFS(BalanceSheetData!$J$2:$J$829,BalanceSheetData!$B$2:$B$829,$A19,BalanceSheetData!$I$2:$I$829,"10715")+SUMIFS(BalanceSheetData!$J$2:$J$829,BalanceSheetData!$B$2:$B$829,$A19,BalanceSheetData!$I$2:$I$829,"10720")+SUMIFS(BalanceSheetData!$J$2:$J$829,BalanceSheetData!$B$2:$B$829,$A19,BalanceSheetData!$I$2:$I$829,"19300")</f>
        <v>0</v>
      </c>
      <c r="J19" s="136">
        <f t="shared" si="0"/>
        <v>0</v>
      </c>
      <c r="K19" s="137">
        <f>IF(ISERROR(INDEX(Occupancy!$B$57:$CA$57,1,MATCH(A19,Occupancy!$B$4:$CA$4,0))),"-",INDEX(Occupancy!$B$57:$CA$57,1,MATCH(A19,Occupancy!$B$4:$CA$4,0)))</f>
        <v>0</v>
      </c>
      <c r="L19" s="137">
        <f>IF(ISERROR(INDEX(Occupancy!$B$17:$CA$17,1,MATCH(A19,Occupancy!$B$4:$CA$4,0))),"-",INDEX(Occupancy!$B$17:$CA$17,1,MATCH(A19,Occupancy!$B$4:$CA$4,0)))</f>
        <v>0</v>
      </c>
      <c r="M19" s="119"/>
      <c r="N19" s="119"/>
      <c r="O19" s="119"/>
      <c r="P19" s="125"/>
      <c r="Q19" s="138">
        <f>SUMIFS(IncomeStatementData!$J$2:$J$829,IncomeStatementData!$B$2:$B$829,$A19,IncomeStatementData!$I$2:$I$829,"45001")+SUMIFS(IncomeStatementData!$J$2:$J$829,IncomeStatementData!$B$2:$B$829,$A19,IncomeStatementData!$I$2:$I$829,"45100")+SUMIFS(IncomeStatementData!$J$2:$J$829,IncomeStatementData!$B$2:$B$829,$A19,IncomeStatementData!$I$2:$I$829,"49000")+SUMIFS(IncomeStatementData!$J$2:$J$829,IncomeStatementData!$B$2:$B$829,$A19,IncomeStatementData!$I$2:$I$829,"45200")+SUMIFS(IncomeStatementData!$J$2:$J$829,IncomeStatementData!$B$2:$B$829,$A19,IncomeStatementData!$I$2:$I$829,"45400")+SUMIFS(IncomeStatementData!$J$2:$J$829,IncomeStatementData!$B$2:$B$829,$A19,IncomeStatementData!$I$2:$I$829,"45500")+SUMIFS(IncomeStatementData!$J$2:$J$829,IncomeStatementData!$B$2:$B$829,$A19,IncomeStatementData!$I$2:$I$829,"55327")+SUMIFS(IncomeStatementData!$J$2:$J$829,IncomeStatementData!$B$2:$B$829,$A19,IncomeStatementData!$I$2:$I$829,"44100")+SUMIFS(IncomeStatementData!$J$2:$J$829,IncomeStatementData!$B$2:$B$829,$A19,IncomeStatementData!$I$2:$I$829,"42200")</f>
        <v>0</v>
      </c>
      <c r="R19" s="139">
        <f>S19/12*Occupancy!$B$65</f>
        <v>0</v>
      </c>
      <c r="S19" s="140">
        <f>SUMIFS(AnnualFinancialData!$L$2:$L$147,AnnualFinancialData!$B$2:$B$147,$A19,AnnualFinancialData!$K$2:$K$147,"45001")+SUMIFS(AnnualFinancialData!$L$2:$L$147,AnnualFinancialData!$B$2:$B$147,$A19,AnnualFinancialData!$K$2:$K$147,"45100")+SUMIFS(AnnualFinancialData!$L$2:$L$147,AnnualFinancialData!$B$2:$B$147,$A19,AnnualFinancialData!$K$2:$K$147,"49000")+SUMIFS(AnnualFinancialData!$L$2:$L$147,AnnualFinancialData!$B$2:$B$147,$A19,AnnualFinancialData!$K$2:$K$147,"45200")+SUMIFS(AnnualFinancialData!$L$2:$L$147,AnnualFinancialData!$B$2:$B$147,$A19,AnnualFinancialData!$K$2:$K$147,"45400")+SUMIFS(AnnualFinancialData!$L$2:$L$147,AnnualFinancialData!$B$2:$B$147,$A19,AnnualFinancialData!$K$2:$K$147,"45500")+SUMIFS(AnnualFinancialData!$L$2:$L$147,AnnualFinancialData!$B$2:$B$147,$A19,AnnualFinancialData!$K$2:$K$147,"55327")+SUMIFS(AnnualFinancialData!$L$2:$L$147,AnnualFinancialData!$B$2:$B$147,$A19,AnnualFinancialData!$K$2:$K$147,"44100")+SUMIFS(AnnualFinancialData!$L$2:$L$147,AnnualFinancialData!$B$2:$B$147,$A19,AnnualFinancialData!$K$2:$K$147,"42200")</f>
        <v>0</v>
      </c>
      <c r="T19" s="139">
        <f>IF(ISERROR(IF(Q19="","",Q19/VLOOKUP(Occupancy!$B$65,Occupancy!$B$68:$B$79,1)*12/$C19)),"-",IF(Q19="","",Q19/VLOOKUP(Occupancy!$B$65,Occupancy!$B$68:$B$79,1)*12/$C19))</f>
        <v>0</v>
      </c>
      <c r="U19" s="139">
        <f>IF(ISERROR(IF(R19="","",R19/VLOOKUP(Occupancy!$B$65,Occupancy!$B$68:$B$79,1)*12/$C19)),"-",IF(R19="","",R19/VLOOKUP(Occupancy!$B$65,Occupancy!$B$68:$B$79,1)*12/$C19))</f>
        <v>0</v>
      </c>
      <c r="V19" s="141">
        <f>IF(ISERROR(Expenses!BC14)," - ",Expenses!BC14)</f>
        <v>0</v>
      </c>
      <c r="W19" s="141">
        <f>IF(ISERROR(Expenses!BD14)," - ",Expenses!BD14)</f>
        <v>0</v>
      </c>
      <c r="X19" s="141">
        <f>IF(ISERROR(Expenses!BE14)," - ",Expenses!BE14)</f>
        <v>0</v>
      </c>
      <c r="Y19" s="141">
        <f>IF(ISERROR(Expenses!BF14)," - ",Expenses!BF14)</f>
        <v>0</v>
      </c>
      <c r="Z19" s="141">
        <f>IF(ISERROR(Expenses!BG14)," - ",Expenses!BG14)</f>
        <v>0</v>
      </c>
      <c r="AA19" s="142" t="str">
        <f t="shared" si="1"/>
        <v>-</v>
      </c>
      <c r="AB19" s="139">
        <f t="shared" si="2"/>
        <v>0</v>
      </c>
      <c r="AC19" s="139">
        <f t="shared" si="3"/>
        <v>0</v>
      </c>
      <c r="AD19" s="139">
        <f t="shared" si="4"/>
        <v>0</v>
      </c>
      <c r="AE19" s="139">
        <f t="shared" si="5"/>
        <v>0</v>
      </c>
      <c r="AF19" s="139">
        <f t="shared" si="6"/>
        <v>0</v>
      </c>
      <c r="AG19" s="143">
        <f>SUMIFS(IncomeStatementData!$J$2:$J$829,IncomeStatementData!$B$2:$B$829,$A19,IncomeStatementData!$I$2:$I$829,"62020")</f>
        <v>0</v>
      </c>
      <c r="AH19" s="141">
        <f>AI19/12*Occupancy!$B$65</f>
        <v>0</v>
      </c>
      <c r="AI19" s="143">
        <f>SUMIFS(AnnualFinancialData!$L$2:$L$147,AnnualFinancialData!$B$2:$B$147,$A19,AnnualFinancialData!$K$2:$K$147,"62020")</f>
        <v>0</v>
      </c>
      <c r="AJ19" s="141">
        <f>IF(ISERROR(IF(AG19="","",AG19/VLOOKUP(Occupancy!$B$65,Occupancy!$B$68:$B$79,1)*12/$C19)),"-",IF(AG19="","",AG19/VLOOKUP(Occupancy!$B$65,Occupancy!$B$68:$B$79,1)*12/$C19))</f>
        <v>0</v>
      </c>
      <c r="AK19" s="141">
        <f>IF(ISERROR(IF(AH19="","",AH19/VLOOKUP(Occupancy!$B$65,Occupancy!$B$68:$B$79,1)*12/$C19)),"-",IF(AH19="","",AH19/VLOOKUP(Occupancy!$B$65,Occupancy!$B$68:$B$79,1)*12/$C19))</f>
        <v>0</v>
      </c>
      <c r="AL19" s="140">
        <f>SUMIFS(BalanceSheetData!$J$2:$J$829,BalanceSheetData!$B$2:$B$829,$A19,BalanceSheetData!$I$2:$I$829,"10710")</f>
        <v>0</v>
      </c>
      <c r="AM19" s="139" t="str">
        <f>IF(ISERROR(AN19/12*Occupancy!$B$65),"-",AN19/12*Occupancy!$B$65)</f>
        <v>-</v>
      </c>
      <c r="AN19" s="140" t="str">
        <f>IF(ISERROR(INDEX(ReserveData!$B$2:$B$2239,MATCH($A19,ReserveData!$A$2:$A$2250,0),0)),"-",INDEX(ReserveData!$B$2:$B2258,MATCH($A19,ReserveData!$A$2:$A$2250,0),0))</f>
        <v>-</v>
      </c>
      <c r="AO19" s="139" t="str">
        <f t="shared" si="7"/>
        <v>-</v>
      </c>
      <c r="AP19" s="139" t="str">
        <f t="shared" si="8"/>
        <v>-</v>
      </c>
      <c r="AQ19" s="143">
        <f>SUMIFS(IncomeStatementData!$J$2:$J$829,IncomeStatementData!$B$2:$B$829,$A19,IncomeStatementData!$I$2:$I$829,"55740")+SUMIFS(IncomeStatementData!$J$2:$J$829,IncomeStatementData!$B$2:$B$829,$A19,IncomeStatementData!$I$2:$I$829,"55730")</f>
        <v>0</v>
      </c>
      <c r="AR19" s="141">
        <f>AS19/12*Occupancy!$B$65</f>
        <v>0</v>
      </c>
      <c r="AS19" s="143">
        <f>SUMIFS(AnnualFinancialData!$L$2:$L$147,AnnualFinancialData!$B$2:$B$147,$A19,AnnualFinancialData!$K$2:$K$147,"55740")+SUMIFS(AnnualFinancialData!$L$2:$L$147,AnnualFinancialData!$B$2:$B$147,$A19,AnnualFinancialData!$K$2:$K$147,"55730")</f>
        <v>0</v>
      </c>
      <c r="AT19" s="141">
        <f>IF(ISERROR(IF(AQ19="","",AQ19/VLOOKUP(Occupancy!$B$65,Occupancy!$B$68:$B$79,1)*12/$C19)),"-",IF(AQ19="","",AQ19/VLOOKUP(Occupancy!$B$65,Occupancy!$B$68:$B$79,1)*12/$C19))</f>
        <v>0</v>
      </c>
      <c r="AU19" s="141">
        <f>IF(ISERROR(IF(AR19="","",AR19/VLOOKUP(Occupancy!$B$65,Occupancy!$B$68:$B$79,1)*12/$C19)),"-",IF(AR19="","",AR19/VLOOKUP(Occupancy!$B$65,Occupancy!$B$68:$B$79,1)*12/$C19))</f>
        <v>0</v>
      </c>
      <c r="AV19" s="140">
        <f>SUMIFS(IncomeStatementData!$J$2:$J$829,IncomeStatementData!$B$2:$B$829,$A19,IncomeStatementData!$I$2:$I$829,"66310")+SUMIFS(IncomeStatementData!$J$2:$J$829,IncomeStatementData!$B$2:$B$829,$A19,IncomeStatementData!$I$2:$I$829,"66202")</f>
        <v>0</v>
      </c>
      <c r="AW19" s="139">
        <f>AX19/12*Occupancy!$B$65</f>
        <v>0</v>
      </c>
      <c r="AX19" s="140">
        <f>SUMIFS(AnnualFinancialData!$L$2:$L$147,AnnualFinancialData!$B$2:$B$147,$A19,AnnualFinancialData!$K$2:$K$147,"66310")+SUMIFS(AnnualFinancialData!$L$2:$L$147,AnnualFinancialData!$B$2:$B$147,$A19,AnnualFinancialData!$K$2:$K$147,"66202")</f>
        <v>0</v>
      </c>
      <c r="AY19" s="139">
        <f>IF(ISERROR(IF(AV19="","",AV19/VLOOKUP(Occupancy!$B$65,Occupancy!$B$68:$B$79,1)*12/$C19)),"-",IF(AV19="","",AV19/VLOOKUP(Occupancy!$B$65,Occupancy!$B$68:$B$79,1)*12/$C19))</f>
        <v>0</v>
      </c>
      <c r="AZ19" s="139">
        <f>IF(ISERROR(IF(AW19="","",AW19/VLOOKUP(Occupancy!$B$65,Occupancy!$B$68:$B$79,1)*12/$C19)),"-",IF(AW19="","",AW19/VLOOKUP(Occupancy!$B$65,Occupancy!$B$68:$B$79,1)*12/$C19))</f>
        <v>0</v>
      </c>
      <c r="BA19" s="144">
        <f t="shared" si="9"/>
        <v>0</v>
      </c>
      <c r="BB19" s="144" t="str">
        <f t="shared" si="10"/>
        <v>-</v>
      </c>
      <c r="BC19" s="144" t="str">
        <f t="shared" si="11"/>
        <v>-</v>
      </c>
      <c r="BD19" s="144" t="str">
        <f t="shared" si="12"/>
        <v>-</v>
      </c>
      <c r="BE19" s="145" t="str">
        <f>IF(ISERROR(IF(BB19="","",BB19/VLOOKUP(Occupancy!$B$65,Occupancy!$B$68:$B$79,1)*12/$C19)),"-",IF(BB19="","",BB19/VLOOKUP(Occupancy!$B$65,Occupancy!$B$68:$B$79,1)*12/$C19))</f>
        <v>-</v>
      </c>
    </row>
    <row r="20" spans="1:57" s="100" customFormat="1" ht="12.75" x14ac:dyDescent="0.2">
      <c r="A20" s="221" t="s">
        <v>397</v>
      </c>
      <c r="B20" s="132" t="str">
        <f>IF(ISERROR(INDEX(ProjectTypeData!$F$2:$F$76,MATCH(Operating!$A20,ProjectTypeData!$B$2:$B$76,0),MATCH(Operating!B$9,ProjectTypeData!$F$1))),"-",INDEX(ProjectTypeData!$F$2:$F$76,MATCH(Operating!$A20,ProjectTypeData!$B$2:$B$76,0),MATCH(Operating!B$9,ProjectTypeData!$F$1)))</f>
        <v>Homes</v>
      </c>
      <c r="C20" s="132">
        <f>IF(ISERROR(INDEX(ProjectTypeData!$E$2:$E$76,MATCH(Operating!$A20,ProjectTypeData!$B$2:$B$76,0),MATCH(Operating!C$9,ProjectTypeData!$E$1))),"-",INDEX(ProjectTypeData!$E$2:$E$76,MATCH(Operating!$A20,ProjectTypeData!$B$2:$B$76,0),MATCH(Operating!C$9,ProjectTypeData!$E$1)))</f>
        <v>73</v>
      </c>
      <c r="D20" s="133" t="str">
        <f>IF(ISERROR(INDEX(ProjectTypeData!$D$2:$D$76,MATCH(Operating!$A20,ProjectTypeData!$B$2:$B$76,0),MATCH(Operating!D$9,ProjectTypeData!$D$1))),"-",INDEX(ProjectTypeData!$D$2:$D$76,MATCH(Operating!$A20,ProjectTypeData!$B$2:$B$76,0),MATCH(Operating!D$9,ProjectTypeData!$D$1)))</f>
        <v>Loan Closing/Construction</v>
      </c>
      <c r="E20" s="121"/>
      <c r="F20" s="134">
        <f>SUMIFS(BalanceSheetData!$J$2:$J$829,BalanceSheetData!$B$2:$B$829,$A20,BalanceSheetData!$I$2:$I$829,"10000")</f>
        <v>0</v>
      </c>
      <c r="G20" s="134">
        <f>SUMIFS(BalanceSheetData!$J$2:$J$829,BalanceSheetData!$B$2:$B$829,$A20,BalanceSheetData!$I$2:$I$829,"10710")</f>
        <v>0</v>
      </c>
      <c r="H20" s="134">
        <f>SUMIFS(BalanceSheetData!$J$2:$J$829,BalanceSheetData!$B$2:$B$829,$A20,BalanceSheetData!$I$2:$I$829,"10700")</f>
        <v>0</v>
      </c>
      <c r="I20" s="135">
        <f>SUMIFS(BalanceSheetData!$J$2:$J$829,BalanceSheetData!$B$2:$B$829,$A20,BalanceSheetData!$I$2:$I$829,"10715")+SUMIFS(BalanceSheetData!$J$2:$J$829,BalanceSheetData!$B$2:$B$829,$A20,BalanceSheetData!$I$2:$I$829,"10720")+SUMIFS(BalanceSheetData!$J$2:$J$829,BalanceSheetData!$B$2:$B$829,$A20,BalanceSheetData!$I$2:$I$829,"19300")</f>
        <v>0</v>
      </c>
      <c r="J20" s="136">
        <f t="shared" si="0"/>
        <v>0</v>
      </c>
      <c r="K20" s="137">
        <f>IF(ISERROR(INDEX(Occupancy!$B$57:$CA$57,1,MATCH(A20,Occupancy!$B$4:$CA$4,0))),"-",INDEX(Occupancy!$B$57:$CA$57,1,MATCH(A20,Occupancy!$B$4:$CA$4,0)))</f>
        <v>0</v>
      </c>
      <c r="L20" s="137">
        <f>IF(ISERROR(INDEX(Occupancy!$B$17:$CA$17,1,MATCH(A20,Occupancy!$B$4:$CA$4,0))),"-",INDEX(Occupancy!$B$17:$CA$17,1,MATCH(A20,Occupancy!$B$4:$CA$4,0)))</f>
        <v>0</v>
      </c>
      <c r="M20" s="119"/>
      <c r="N20" s="119"/>
      <c r="O20" s="119"/>
      <c r="P20" s="125"/>
      <c r="Q20" s="138">
        <f>SUMIFS(IncomeStatementData!$J$2:$J$829,IncomeStatementData!$B$2:$B$829,$A20,IncomeStatementData!$I$2:$I$829,"45001")+SUMIFS(IncomeStatementData!$J$2:$J$829,IncomeStatementData!$B$2:$B$829,$A20,IncomeStatementData!$I$2:$I$829,"45100")+SUMIFS(IncomeStatementData!$J$2:$J$829,IncomeStatementData!$B$2:$B$829,$A20,IncomeStatementData!$I$2:$I$829,"49000")+SUMIFS(IncomeStatementData!$J$2:$J$829,IncomeStatementData!$B$2:$B$829,$A20,IncomeStatementData!$I$2:$I$829,"45200")+SUMIFS(IncomeStatementData!$J$2:$J$829,IncomeStatementData!$B$2:$B$829,$A20,IncomeStatementData!$I$2:$I$829,"45400")+SUMIFS(IncomeStatementData!$J$2:$J$829,IncomeStatementData!$B$2:$B$829,$A20,IncomeStatementData!$I$2:$I$829,"45500")+SUMIFS(IncomeStatementData!$J$2:$J$829,IncomeStatementData!$B$2:$B$829,$A20,IncomeStatementData!$I$2:$I$829,"55327")+SUMIFS(IncomeStatementData!$J$2:$J$829,IncomeStatementData!$B$2:$B$829,$A20,IncomeStatementData!$I$2:$I$829,"44100")+SUMIFS(IncomeStatementData!$J$2:$J$829,IncomeStatementData!$B$2:$B$829,$A20,IncomeStatementData!$I$2:$I$829,"42200")</f>
        <v>0</v>
      </c>
      <c r="R20" s="139">
        <f>S20/12*Occupancy!$B$65</f>
        <v>0</v>
      </c>
      <c r="S20" s="140">
        <f>SUMIFS(AnnualFinancialData!$L$2:$L$147,AnnualFinancialData!$B$2:$B$147,$A20,AnnualFinancialData!$K$2:$K$147,"45001")+SUMIFS(AnnualFinancialData!$L$2:$L$147,AnnualFinancialData!$B$2:$B$147,$A20,AnnualFinancialData!$K$2:$K$147,"45100")+SUMIFS(AnnualFinancialData!$L$2:$L$147,AnnualFinancialData!$B$2:$B$147,$A20,AnnualFinancialData!$K$2:$K$147,"49000")+SUMIFS(AnnualFinancialData!$L$2:$L$147,AnnualFinancialData!$B$2:$B$147,$A20,AnnualFinancialData!$K$2:$K$147,"45200")+SUMIFS(AnnualFinancialData!$L$2:$L$147,AnnualFinancialData!$B$2:$B$147,$A20,AnnualFinancialData!$K$2:$K$147,"45400")+SUMIFS(AnnualFinancialData!$L$2:$L$147,AnnualFinancialData!$B$2:$B$147,$A20,AnnualFinancialData!$K$2:$K$147,"45500")+SUMIFS(AnnualFinancialData!$L$2:$L$147,AnnualFinancialData!$B$2:$B$147,$A20,AnnualFinancialData!$K$2:$K$147,"55327")+SUMIFS(AnnualFinancialData!$L$2:$L$147,AnnualFinancialData!$B$2:$B$147,$A20,AnnualFinancialData!$K$2:$K$147,"44100")+SUMIFS(AnnualFinancialData!$L$2:$L$147,AnnualFinancialData!$B$2:$B$147,$A20,AnnualFinancialData!$K$2:$K$147,"42200")</f>
        <v>0</v>
      </c>
      <c r="T20" s="139">
        <f>IF(ISERROR(IF(Q20="","",Q20/VLOOKUP(Occupancy!$B$65,Occupancy!$B$68:$B$79,1)*12/$C20)),"-",IF(Q20="","",Q20/VLOOKUP(Occupancy!$B$65,Occupancy!$B$68:$B$79,1)*12/$C20))</f>
        <v>0</v>
      </c>
      <c r="U20" s="139">
        <f>IF(ISERROR(IF(R20="","",R20/VLOOKUP(Occupancy!$B$65,Occupancy!$B$68:$B$79,1)*12/$C20)),"-",IF(R20="","",R20/VLOOKUP(Occupancy!$B$65,Occupancy!$B$68:$B$79,1)*12/$C20))</f>
        <v>0</v>
      </c>
      <c r="V20" s="141">
        <f>IF(ISERROR(Expenses!BC15)," - ",Expenses!BC15)</f>
        <v>0</v>
      </c>
      <c r="W20" s="141">
        <f>IF(ISERROR(Expenses!BD15)," - ",Expenses!BD15)</f>
        <v>0</v>
      </c>
      <c r="X20" s="141">
        <f>IF(ISERROR(Expenses!BE15)," - ",Expenses!BE15)</f>
        <v>0</v>
      </c>
      <c r="Y20" s="141">
        <f>IF(ISERROR(Expenses!BF15)," - ",Expenses!BF15)</f>
        <v>0</v>
      </c>
      <c r="Z20" s="141">
        <f>IF(ISERROR(Expenses!BG15)," - ",Expenses!BG15)</f>
        <v>0</v>
      </c>
      <c r="AA20" s="142" t="str">
        <f t="shared" si="1"/>
        <v>-</v>
      </c>
      <c r="AB20" s="139">
        <f t="shared" si="2"/>
        <v>0</v>
      </c>
      <c r="AC20" s="139">
        <f t="shared" si="3"/>
        <v>0</v>
      </c>
      <c r="AD20" s="139">
        <f t="shared" si="4"/>
        <v>0</v>
      </c>
      <c r="AE20" s="139">
        <f t="shared" si="5"/>
        <v>0</v>
      </c>
      <c r="AF20" s="139">
        <f t="shared" si="6"/>
        <v>0</v>
      </c>
      <c r="AG20" s="143">
        <f>SUMIFS(IncomeStatementData!$J$2:$J$829,IncomeStatementData!$B$2:$B$829,$A20,IncomeStatementData!$I$2:$I$829,"62020")</f>
        <v>0</v>
      </c>
      <c r="AH20" s="141">
        <f>AI20/12*Occupancy!$B$65</f>
        <v>0</v>
      </c>
      <c r="AI20" s="143">
        <f>SUMIFS(AnnualFinancialData!$L$2:$L$147,AnnualFinancialData!$B$2:$B$147,$A20,AnnualFinancialData!$K$2:$K$147,"62020")</f>
        <v>0</v>
      </c>
      <c r="AJ20" s="141">
        <f>IF(ISERROR(IF(AG20="","",AG20/VLOOKUP(Occupancy!$B$65,Occupancy!$B$68:$B$79,1)*12/$C20)),"-",IF(AG20="","",AG20/VLOOKUP(Occupancy!$B$65,Occupancy!$B$68:$B$79,1)*12/$C20))</f>
        <v>0</v>
      </c>
      <c r="AK20" s="141">
        <f>IF(ISERROR(IF(AH20="","",AH20/VLOOKUP(Occupancy!$B$65,Occupancy!$B$68:$B$79,1)*12/$C20)),"-",IF(AH20="","",AH20/VLOOKUP(Occupancy!$B$65,Occupancy!$B$68:$B$79,1)*12/$C20))</f>
        <v>0</v>
      </c>
      <c r="AL20" s="140">
        <f>SUMIFS(BalanceSheetData!$J$2:$J$829,BalanceSheetData!$B$2:$B$829,$A20,BalanceSheetData!$I$2:$I$829,"10710")</f>
        <v>0</v>
      </c>
      <c r="AM20" s="139" t="str">
        <f>IF(ISERROR(AN20/12*Occupancy!$B$65),"-",AN20/12*Occupancy!$B$65)</f>
        <v>-</v>
      </c>
      <c r="AN20" s="140" t="str">
        <f>IF(ISERROR(INDEX(ReserveData!$B$2:$B$2239,MATCH($A20,ReserveData!$A$2:$A$2250,0),0)),"-",INDEX(ReserveData!$B$2:$B2259,MATCH($A20,ReserveData!$A$2:$A$2250,0),0))</f>
        <v>-</v>
      </c>
      <c r="AO20" s="139" t="str">
        <f t="shared" si="7"/>
        <v>-</v>
      </c>
      <c r="AP20" s="139" t="str">
        <f t="shared" si="8"/>
        <v>-</v>
      </c>
      <c r="AQ20" s="143">
        <f>SUMIFS(IncomeStatementData!$J$2:$J$829,IncomeStatementData!$B$2:$B$829,$A20,IncomeStatementData!$I$2:$I$829,"55740")+SUMIFS(IncomeStatementData!$J$2:$J$829,IncomeStatementData!$B$2:$B$829,$A20,IncomeStatementData!$I$2:$I$829,"55730")</f>
        <v>0</v>
      </c>
      <c r="AR20" s="141">
        <f>AS20/12*Occupancy!$B$65</f>
        <v>0</v>
      </c>
      <c r="AS20" s="143">
        <f>SUMIFS(AnnualFinancialData!$L$2:$L$147,AnnualFinancialData!$B$2:$B$147,$A20,AnnualFinancialData!$K$2:$K$147,"55740")+SUMIFS(AnnualFinancialData!$L$2:$L$147,AnnualFinancialData!$B$2:$B$147,$A20,AnnualFinancialData!$K$2:$K$147,"55730")</f>
        <v>0</v>
      </c>
      <c r="AT20" s="141">
        <f>IF(ISERROR(IF(AQ20="","",AQ20/VLOOKUP(Occupancy!$B$65,Occupancy!$B$68:$B$79,1)*12/$C20)),"-",IF(AQ20="","",AQ20/VLOOKUP(Occupancy!$B$65,Occupancy!$B$68:$B$79,1)*12/$C20))</f>
        <v>0</v>
      </c>
      <c r="AU20" s="141">
        <f>IF(ISERROR(IF(AR20="","",AR20/VLOOKUP(Occupancy!$B$65,Occupancy!$B$68:$B$79,1)*12/$C20)),"-",IF(AR20="","",AR20/VLOOKUP(Occupancy!$B$65,Occupancy!$B$68:$B$79,1)*12/$C20))</f>
        <v>0</v>
      </c>
      <c r="AV20" s="140">
        <f>SUMIFS(IncomeStatementData!$J$2:$J$829,IncomeStatementData!$B$2:$B$829,$A20,IncomeStatementData!$I$2:$I$829,"66310")+SUMIFS(IncomeStatementData!$J$2:$J$829,IncomeStatementData!$B$2:$B$829,$A20,IncomeStatementData!$I$2:$I$829,"66202")</f>
        <v>0</v>
      </c>
      <c r="AW20" s="139">
        <f>AX20/12*Occupancy!$B$65</f>
        <v>0</v>
      </c>
      <c r="AX20" s="140">
        <f>SUMIFS(AnnualFinancialData!$L$2:$L$147,AnnualFinancialData!$B$2:$B$147,$A20,AnnualFinancialData!$K$2:$K$147,"66310")+SUMIFS(AnnualFinancialData!$L$2:$L$147,AnnualFinancialData!$B$2:$B$147,$A20,AnnualFinancialData!$K$2:$K$147,"66202")</f>
        <v>0</v>
      </c>
      <c r="AY20" s="139">
        <f>IF(ISERROR(IF(AV20="","",AV20/VLOOKUP(Occupancy!$B$65,Occupancy!$B$68:$B$79,1)*12/$C20)),"-",IF(AV20="","",AV20/VLOOKUP(Occupancy!$B$65,Occupancy!$B$68:$B$79,1)*12/$C20))</f>
        <v>0</v>
      </c>
      <c r="AZ20" s="139">
        <f>IF(ISERROR(IF(AW20="","",AW20/VLOOKUP(Occupancy!$B$65,Occupancy!$B$68:$B$79,1)*12/$C20)),"-",IF(AW20="","",AW20/VLOOKUP(Occupancy!$B$65,Occupancy!$B$68:$B$79,1)*12/$C20))</f>
        <v>0</v>
      </c>
      <c r="BA20" s="144">
        <f t="shared" si="9"/>
        <v>0</v>
      </c>
      <c r="BB20" s="144" t="str">
        <f t="shared" si="10"/>
        <v>-</v>
      </c>
      <c r="BC20" s="144" t="str">
        <f t="shared" si="11"/>
        <v>-</v>
      </c>
      <c r="BD20" s="144" t="str">
        <f t="shared" si="12"/>
        <v>-</v>
      </c>
      <c r="BE20" s="145" t="str">
        <f>IF(ISERROR(IF(BB20="","",BB20/VLOOKUP(Occupancy!$B$65,Occupancy!$B$68:$B$79,1)*12/$C20)),"-",IF(BB20="","",BB20/VLOOKUP(Occupancy!$B$65,Occupancy!$B$68:$B$79,1)*12/$C20))</f>
        <v>-</v>
      </c>
    </row>
    <row r="21" spans="1:57" s="100" customFormat="1" ht="12.75" x14ac:dyDescent="0.2">
      <c r="A21" s="221" t="s">
        <v>399</v>
      </c>
      <c r="B21" s="132" t="str">
        <f>IF(ISERROR(INDEX(ProjectTypeData!$F$2:$F$76,MATCH(Operating!$A21,ProjectTypeData!$B$2:$B$76,0),MATCH(Operating!B$9,ProjectTypeData!$F$1))),"-",INDEX(ProjectTypeData!$F$2:$F$76,MATCH(Operating!$A21,ProjectTypeData!$B$2:$B$76,0),MATCH(Operating!B$9,ProjectTypeData!$F$1)))</f>
        <v>Homes</v>
      </c>
      <c r="C21" s="132">
        <f>IF(ISERROR(INDEX(ProjectTypeData!$E$2:$E$76,MATCH(Operating!$A21,ProjectTypeData!$B$2:$B$76,0),MATCH(Operating!C$9,ProjectTypeData!$E$1))),"-",INDEX(ProjectTypeData!$E$2:$E$76,MATCH(Operating!$A21,ProjectTypeData!$B$2:$B$76,0),MATCH(Operating!C$9,ProjectTypeData!$E$1)))</f>
        <v>72</v>
      </c>
      <c r="D21" s="133" t="str">
        <f>IF(ISERROR(INDEX(ProjectTypeData!$D$2:$D$76,MATCH(Operating!$A21,ProjectTypeData!$B$2:$B$76,0),MATCH(Operating!D$9,ProjectTypeData!$D$1))),"-",INDEX(ProjectTypeData!$D$2:$D$76,MATCH(Operating!$A21,ProjectTypeData!$B$2:$B$76,0),MATCH(Operating!D$9,ProjectTypeData!$D$1)))</f>
        <v>Pre-Development</v>
      </c>
      <c r="E21" s="121"/>
      <c r="F21" s="134">
        <f>SUMIFS(BalanceSheetData!$J$2:$J$829,BalanceSheetData!$B$2:$B$829,$A21,BalanceSheetData!$I$2:$I$829,"10000")</f>
        <v>0</v>
      </c>
      <c r="G21" s="134">
        <f>SUMIFS(BalanceSheetData!$J$2:$J$829,BalanceSheetData!$B$2:$B$829,$A21,BalanceSheetData!$I$2:$I$829,"10710")</f>
        <v>0</v>
      </c>
      <c r="H21" s="134">
        <f>SUMIFS(BalanceSheetData!$J$2:$J$829,BalanceSheetData!$B$2:$B$829,$A21,BalanceSheetData!$I$2:$I$829,"10700")</f>
        <v>0</v>
      </c>
      <c r="I21" s="135">
        <f>SUMIFS(BalanceSheetData!$J$2:$J$829,BalanceSheetData!$B$2:$B$829,$A21,BalanceSheetData!$I$2:$I$829,"10715")+SUMIFS(BalanceSheetData!$J$2:$J$829,BalanceSheetData!$B$2:$B$829,$A21,BalanceSheetData!$I$2:$I$829,"10720")+SUMIFS(BalanceSheetData!$J$2:$J$829,BalanceSheetData!$B$2:$B$829,$A21,BalanceSheetData!$I$2:$I$829,"19300")</f>
        <v>0</v>
      </c>
      <c r="J21" s="136">
        <f t="shared" si="0"/>
        <v>0</v>
      </c>
      <c r="K21" s="137">
        <f>IF(ISERROR(INDEX(Occupancy!$B$57:$CA$57,1,MATCH(A21,Occupancy!$B$4:$CA$4,0))),"-",INDEX(Occupancy!$B$57:$CA$57,1,MATCH(A21,Occupancy!$B$4:$CA$4,0)))</f>
        <v>0</v>
      </c>
      <c r="L21" s="137">
        <f>IF(ISERROR(INDEX(Occupancy!$B$17:$CA$17,1,MATCH(A21,Occupancy!$B$4:$CA$4,0))),"-",INDEX(Occupancy!$B$17:$CA$17,1,MATCH(A21,Occupancy!$B$4:$CA$4,0)))</f>
        <v>0</v>
      </c>
      <c r="M21" s="119"/>
      <c r="N21" s="119"/>
      <c r="O21" s="119"/>
      <c r="P21" s="125"/>
      <c r="Q21" s="138">
        <f>SUMIFS(IncomeStatementData!$J$2:$J$829,IncomeStatementData!$B$2:$B$829,$A21,IncomeStatementData!$I$2:$I$829,"45001")+SUMIFS(IncomeStatementData!$J$2:$J$829,IncomeStatementData!$B$2:$B$829,$A21,IncomeStatementData!$I$2:$I$829,"45100")+SUMIFS(IncomeStatementData!$J$2:$J$829,IncomeStatementData!$B$2:$B$829,$A21,IncomeStatementData!$I$2:$I$829,"49000")+SUMIFS(IncomeStatementData!$J$2:$J$829,IncomeStatementData!$B$2:$B$829,$A21,IncomeStatementData!$I$2:$I$829,"45200")+SUMIFS(IncomeStatementData!$J$2:$J$829,IncomeStatementData!$B$2:$B$829,$A21,IncomeStatementData!$I$2:$I$829,"45400")+SUMIFS(IncomeStatementData!$J$2:$J$829,IncomeStatementData!$B$2:$B$829,$A21,IncomeStatementData!$I$2:$I$829,"45500")+SUMIFS(IncomeStatementData!$J$2:$J$829,IncomeStatementData!$B$2:$B$829,$A21,IncomeStatementData!$I$2:$I$829,"55327")+SUMIFS(IncomeStatementData!$J$2:$J$829,IncomeStatementData!$B$2:$B$829,$A21,IncomeStatementData!$I$2:$I$829,"44100")+SUMIFS(IncomeStatementData!$J$2:$J$829,IncomeStatementData!$B$2:$B$829,$A21,IncomeStatementData!$I$2:$I$829,"42200")</f>
        <v>0</v>
      </c>
      <c r="R21" s="139">
        <f>S21/12*Occupancy!$B$65</f>
        <v>0</v>
      </c>
      <c r="S21" s="140">
        <f>SUMIFS(AnnualFinancialData!$L$2:$L$147,AnnualFinancialData!$B$2:$B$147,$A21,AnnualFinancialData!$K$2:$K$147,"45001")+SUMIFS(AnnualFinancialData!$L$2:$L$147,AnnualFinancialData!$B$2:$B$147,$A21,AnnualFinancialData!$K$2:$K$147,"45100")+SUMIFS(AnnualFinancialData!$L$2:$L$147,AnnualFinancialData!$B$2:$B$147,$A21,AnnualFinancialData!$K$2:$K$147,"49000")+SUMIFS(AnnualFinancialData!$L$2:$L$147,AnnualFinancialData!$B$2:$B$147,$A21,AnnualFinancialData!$K$2:$K$147,"45200")+SUMIFS(AnnualFinancialData!$L$2:$L$147,AnnualFinancialData!$B$2:$B$147,$A21,AnnualFinancialData!$K$2:$K$147,"45400")+SUMIFS(AnnualFinancialData!$L$2:$L$147,AnnualFinancialData!$B$2:$B$147,$A21,AnnualFinancialData!$K$2:$K$147,"45500")+SUMIFS(AnnualFinancialData!$L$2:$L$147,AnnualFinancialData!$B$2:$B$147,$A21,AnnualFinancialData!$K$2:$K$147,"55327")+SUMIFS(AnnualFinancialData!$L$2:$L$147,AnnualFinancialData!$B$2:$B$147,$A21,AnnualFinancialData!$K$2:$K$147,"44100")+SUMIFS(AnnualFinancialData!$L$2:$L$147,AnnualFinancialData!$B$2:$B$147,$A21,AnnualFinancialData!$K$2:$K$147,"42200")</f>
        <v>0</v>
      </c>
      <c r="T21" s="139">
        <f>IF(ISERROR(IF(Q21="","",Q21/VLOOKUP(Occupancy!$B$65,Occupancy!$B$68:$B$79,1)*12/$C21)),"-",IF(Q21="","",Q21/VLOOKUP(Occupancy!$B$65,Occupancy!$B$68:$B$79,1)*12/$C21))</f>
        <v>0</v>
      </c>
      <c r="U21" s="139">
        <f>IF(ISERROR(IF(R21="","",R21/VLOOKUP(Occupancy!$B$65,Occupancy!$B$68:$B$79,1)*12/$C21)),"-",IF(R21="","",R21/VLOOKUP(Occupancy!$B$65,Occupancy!$B$68:$B$79,1)*12/$C21))</f>
        <v>0</v>
      </c>
      <c r="V21" s="141">
        <f>IF(ISERROR(Expenses!BC16)," - ",Expenses!BC16)</f>
        <v>0</v>
      </c>
      <c r="W21" s="141">
        <f>IF(ISERROR(Expenses!BD16)," - ",Expenses!BD16)</f>
        <v>0</v>
      </c>
      <c r="X21" s="141">
        <f>IF(ISERROR(Expenses!BE16)," - ",Expenses!BE16)</f>
        <v>0</v>
      </c>
      <c r="Y21" s="141">
        <f>IF(ISERROR(Expenses!BF16)," - ",Expenses!BF16)</f>
        <v>0</v>
      </c>
      <c r="Z21" s="141">
        <f>IF(ISERROR(Expenses!BG16)," - ",Expenses!BG16)</f>
        <v>0</v>
      </c>
      <c r="AA21" s="142" t="str">
        <f t="shared" si="1"/>
        <v>-</v>
      </c>
      <c r="AB21" s="139">
        <f t="shared" si="2"/>
        <v>0</v>
      </c>
      <c r="AC21" s="139">
        <f t="shared" si="3"/>
        <v>0</v>
      </c>
      <c r="AD21" s="139">
        <f t="shared" si="4"/>
        <v>0</v>
      </c>
      <c r="AE21" s="139">
        <f t="shared" si="5"/>
        <v>0</v>
      </c>
      <c r="AF21" s="139">
        <f t="shared" si="6"/>
        <v>0</v>
      </c>
      <c r="AG21" s="143">
        <f>SUMIFS(IncomeStatementData!$J$2:$J$829,IncomeStatementData!$B$2:$B$829,$A21,IncomeStatementData!$I$2:$I$829,"62020")</f>
        <v>0</v>
      </c>
      <c r="AH21" s="141">
        <f>AI21/12*Occupancy!$B$65</f>
        <v>0</v>
      </c>
      <c r="AI21" s="143">
        <f>SUMIFS(AnnualFinancialData!$L$2:$L$147,AnnualFinancialData!$B$2:$B$147,$A21,AnnualFinancialData!$K$2:$K$147,"62020")</f>
        <v>0</v>
      </c>
      <c r="AJ21" s="141">
        <f>IF(ISERROR(IF(AG21="","",AG21/VLOOKUP(Occupancy!$B$65,Occupancy!$B$68:$B$79,1)*12/$C21)),"-",IF(AG21="","",AG21/VLOOKUP(Occupancy!$B$65,Occupancy!$B$68:$B$79,1)*12/$C21))</f>
        <v>0</v>
      </c>
      <c r="AK21" s="141">
        <f>IF(ISERROR(IF(AH21="","",AH21/VLOOKUP(Occupancy!$B$65,Occupancy!$B$68:$B$79,1)*12/$C21)),"-",IF(AH21="","",AH21/VLOOKUP(Occupancy!$B$65,Occupancy!$B$68:$B$79,1)*12/$C21))</f>
        <v>0</v>
      </c>
      <c r="AL21" s="140">
        <f>SUMIFS(BalanceSheetData!$J$2:$J$829,BalanceSheetData!$B$2:$B$829,$A21,BalanceSheetData!$I$2:$I$829,"10710")</f>
        <v>0</v>
      </c>
      <c r="AM21" s="139" t="str">
        <f>IF(ISERROR(AN21/12*Occupancy!$B$65),"-",AN21/12*Occupancy!$B$65)</f>
        <v>-</v>
      </c>
      <c r="AN21" s="140" t="str">
        <f>IF(ISERROR(INDEX(ReserveData!$B$2:$B$2239,MATCH($A21,ReserveData!$A$2:$A$2250,0),0)),"-",INDEX(ReserveData!$B$2:$B2260,MATCH($A21,ReserveData!$A$2:$A$2250,0),0))</f>
        <v>-</v>
      </c>
      <c r="AO21" s="139" t="str">
        <f t="shared" si="7"/>
        <v>-</v>
      </c>
      <c r="AP21" s="139" t="str">
        <f t="shared" si="8"/>
        <v>-</v>
      </c>
      <c r="AQ21" s="143">
        <f>SUMIFS(IncomeStatementData!$J$2:$J$829,IncomeStatementData!$B$2:$B$829,$A21,IncomeStatementData!$I$2:$I$829,"55740")+SUMIFS(IncomeStatementData!$J$2:$J$829,IncomeStatementData!$B$2:$B$829,$A21,IncomeStatementData!$I$2:$I$829,"55730")</f>
        <v>0</v>
      </c>
      <c r="AR21" s="141">
        <f>AS21/12*Occupancy!$B$65</f>
        <v>0</v>
      </c>
      <c r="AS21" s="143">
        <f>SUMIFS(AnnualFinancialData!$L$2:$L$147,AnnualFinancialData!$B$2:$B$147,$A21,AnnualFinancialData!$K$2:$K$147,"55740")+SUMIFS(AnnualFinancialData!$L$2:$L$147,AnnualFinancialData!$B$2:$B$147,$A21,AnnualFinancialData!$K$2:$K$147,"55730")</f>
        <v>0</v>
      </c>
      <c r="AT21" s="141">
        <f>IF(ISERROR(IF(AQ21="","",AQ21/VLOOKUP(Occupancy!$B$65,Occupancy!$B$68:$B$79,1)*12/$C21)),"-",IF(AQ21="","",AQ21/VLOOKUP(Occupancy!$B$65,Occupancy!$B$68:$B$79,1)*12/$C21))</f>
        <v>0</v>
      </c>
      <c r="AU21" s="141">
        <f>IF(ISERROR(IF(AR21="","",AR21/VLOOKUP(Occupancy!$B$65,Occupancy!$B$68:$B$79,1)*12/$C21)),"-",IF(AR21="","",AR21/VLOOKUP(Occupancy!$B$65,Occupancy!$B$68:$B$79,1)*12/$C21))</f>
        <v>0</v>
      </c>
      <c r="AV21" s="140">
        <f>SUMIFS(IncomeStatementData!$J$2:$J$829,IncomeStatementData!$B$2:$B$829,$A21,IncomeStatementData!$I$2:$I$829,"66310")+SUMIFS(IncomeStatementData!$J$2:$J$829,IncomeStatementData!$B$2:$B$829,$A21,IncomeStatementData!$I$2:$I$829,"66202")</f>
        <v>0</v>
      </c>
      <c r="AW21" s="139">
        <f>AX21/12*Occupancy!$B$65</f>
        <v>0</v>
      </c>
      <c r="AX21" s="140">
        <f>SUMIFS(AnnualFinancialData!$L$2:$L$147,AnnualFinancialData!$B$2:$B$147,$A21,AnnualFinancialData!$K$2:$K$147,"66310")+SUMIFS(AnnualFinancialData!$L$2:$L$147,AnnualFinancialData!$B$2:$B$147,$A21,AnnualFinancialData!$K$2:$K$147,"66202")</f>
        <v>0</v>
      </c>
      <c r="AY21" s="139">
        <f>IF(ISERROR(IF(AV21="","",AV21/VLOOKUP(Occupancy!$B$65,Occupancy!$B$68:$B$79,1)*12/$C21)),"-",IF(AV21="","",AV21/VLOOKUP(Occupancy!$B$65,Occupancy!$B$68:$B$79,1)*12/$C21))</f>
        <v>0</v>
      </c>
      <c r="AZ21" s="139">
        <f>IF(ISERROR(IF(AW21="","",AW21/VLOOKUP(Occupancy!$B$65,Occupancy!$B$68:$B$79,1)*12/$C21)),"-",IF(AW21="","",AW21/VLOOKUP(Occupancy!$B$65,Occupancy!$B$68:$B$79,1)*12/$C21))</f>
        <v>0</v>
      </c>
      <c r="BA21" s="144">
        <f t="shared" si="9"/>
        <v>0</v>
      </c>
      <c r="BB21" s="144" t="str">
        <f t="shared" si="10"/>
        <v>-</v>
      </c>
      <c r="BC21" s="144" t="str">
        <f t="shared" si="11"/>
        <v>-</v>
      </c>
      <c r="BD21" s="144" t="str">
        <f t="shared" si="12"/>
        <v>-</v>
      </c>
      <c r="BE21" s="145" t="str">
        <f>IF(ISERROR(IF(BB21="","",BB21/VLOOKUP(Occupancy!$B$65,Occupancy!$B$68:$B$79,1)*12/$C21)),"-",IF(BB21="","",BB21/VLOOKUP(Occupancy!$B$65,Occupancy!$B$68:$B$79,1)*12/$C21))</f>
        <v>-</v>
      </c>
    </row>
    <row r="22" spans="1:57" s="100" customFormat="1" ht="12.75" x14ac:dyDescent="0.2">
      <c r="A22" s="221" t="s">
        <v>239</v>
      </c>
      <c r="B22" s="132" t="str">
        <f>IF(ISERROR(INDEX(ProjectTypeData!$F$2:$F$76,MATCH(Operating!$A22,ProjectTypeData!$B$2:$B$76,0),MATCH(Operating!B$9,ProjectTypeData!$F$1))),"-",INDEX(ProjectTypeData!$F$2:$F$76,MATCH(Operating!$A22,ProjectTypeData!$B$2:$B$76,0),MATCH(Operating!B$9,ProjectTypeData!$F$1)))</f>
        <v>Homes</v>
      </c>
      <c r="C22" s="132">
        <f>IF(ISERROR(INDEX(ProjectTypeData!$E$2:$E$76,MATCH(Operating!$A22,ProjectTypeData!$B$2:$B$76,0),MATCH(Operating!C$9,ProjectTypeData!$E$1))),"-",INDEX(ProjectTypeData!$E$2:$E$76,MATCH(Operating!$A22,ProjectTypeData!$B$2:$B$76,0),MATCH(Operating!C$9,ProjectTypeData!$E$1)))</f>
        <v>75</v>
      </c>
      <c r="D22" s="133" t="str">
        <f>IF(ISERROR(INDEX(ProjectTypeData!$D$2:$D$76,MATCH(Operating!$A22,ProjectTypeData!$B$2:$B$76,0),MATCH(Operating!D$9,ProjectTypeData!$D$1))),"-",INDEX(ProjectTypeData!$D$2:$D$76,MATCH(Operating!$A22,ProjectTypeData!$B$2:$B$76,0),MATCH(Operating!D$9,ProjectTypeData!$D$1)))</f>
        <v>Pre-Development</v>
      </c>
      <c r="E22" s="121"/>
      <c r="F22" s="134">
        <f>SUMIFS(BalanceSheetData!$J$2:$J$829,BalanceSheetData!$B$2:$B$829,$A22,BalanceSheetData!$I$2:$I$829,"10000")</f>
        <v>0</v>
      </c>
      <c r="G22" s="134">
        <f>SUMIFS(BalanceSheetData!$J$2:$J$829,BalanceSheetData!$B$2:$B$829,$A22,BalanceSheetData!$I$2:$I$829,"10710")</f>
        <v>0</v>
      </c>
      <c r="H22" s="134">
        <f>SUMIFS(BalanceSheetData!$J$2:$J$829,BalanceSheetData!$B$2:$B$829,$A22,BalanceSheetData!$I$2:$I$829,"10700")</f>
        <v>0</v>
      </c>
      <c r="I22" s="135">
        <f>SUMIFS(BalanceSheetData!$J$2:$J$829,BalanceSheetData!$B$2:$B$829,$A22,BalanceSheetData!$I$2:$I$829,"10715")+SUMIFS(BalanceSheetData!$J$2:$J$829,BalanceSheetData!$B$2:$B$829,$A22,BalanceSheetData!$I$2:$I$829,"10720")+SUMIFS(BalanceSheetData!$J$2:$J$829,BalanceSheetData!$B$2:$B$829,$A22,BalanceSheetData!$I$2:$I$829,"19300")</f>
        <v>0</v>
      </c>
      <c r="J22" s="136">
        <f t="shared" si="0"/>
        <v>0</v>
      </c>
      <c r="K22" s="137">
        <f>IF(ISERROR(INDEX(Occupancy!$B$57:$CA$57,1,MATCH(A22,Occupancy!$B$4:$CA$4,0))),"-",INDEX(Occupancy!$B$57:$CA$57,1,MATCH(A22,Occupancy!$B$4:$CA$4,0)))</f>
        <v>6.4399999999999999E-2</v>
      </c>
      <c r="L22" s="137">
        <f>IF(ISERROR(INDEX(Occupancy!$B$17:$CA$17,1,MATCH(A22,Occupancy!$B$4:$CA$4,0))),"-",INDEX(Occupancy!$B$17:$CA$17,1,MATCH(A22,Occupancy!$B$4:$CA$4,0)))</f>
        <v>0.30620000000000003</v>
      </c>
      <c r="M22" s="119"/>
      <c r="N22" s="119"/>
      <c r="O22" s="119"/>
      <c r="P22" s="125"/>
      <c r="Q22" s="138">
        <f>SUMIFS(IncomeStatementData!$J$2:$J$829,IncomeStatementData!$B$2:$B$829,$A22,IncomeStatementData!$I$2:$I$829,"45001")+SUMIFS(IncomeStatementData!$J$2:$J$829,IncomeStatementData!$B$2:$B$829,$A22,IncomeStatementData!$I$2:$I$829,"45100")+SUMIFS(IncomeStatementData!$J$2:$J$829,IncomeStatementData!$B$2:$B$829,$A22,IncomeStatementData!$I$2:$I$829,"49000")+SUMIFS(IncomeStatementData!$J$2:$J$829,IncomeStatementData!$B$2:$B$829,$A22,IncomeStatementData!$I$2:$I$829,"45200")+SUMIFS(IncomeStatementData!$J$2:$J$829,IncomeStatementData!$B$2:$B$829,$A22,IncomeStatementData!$I$2:$I$829,"45400")+SUMIFS(IncomeStatementData!$J$2:$J$829,IncomeStatementData!$B$2:$B$829,$A22,IncomeStatementData!$I$2:$I$829,"45500")+SUMIFS(IncomeStatementData!$J$2:$J$829,IncomeStatementData!$B$2:$B$829,$A22,IncomeStatementData!$I$2:$I$829,"55327")+SUMIFS(IncomeStatementData!$J$2:$J$829,IncomeStatementData!$B$2:$B$829,$A22,IncomeStatementData!$I$2:$I$829,"44100")+SUMIFS(IncomeStatementData!$J$2:$J$829,IncomeStatementData!$B$2:$B$829,$A22,IncomeStatementData!$I$2:$I$829,"42200")</f>
        <v>0</v>
      </c>
      <c r="R22" s="139">
        <f>S22/12*Occupancy!$B$65</f>
        <v>0</v>
      </c>
      <c r="S22" s="140">
        <f>SUMIFS(AnnualFinancialData!$L$2:$L$147,AnnualFinancialData!$B$2:$B$147,$A22,AnnualFinancialData!$K$2:$K$147,"45001")+SUMIFS(AnnualFinancialData!$L$2:$L$147,AnnualFinancialData!$B$2:$B$147,$A22,AnnualFinancialData!$K$2:$K$147,"45100")+SUMIFS(AnnualFinancialData!$L$2:$L$147,AnnualFinancialData!$B$2:$B$147,$A22,AnnualFinancialData!$K$2:$K$147,"49000")+SUMIFS(AnnualFinancialData!$L$2:$L$147,AnnualFinancialData!$B$2:$B$147,$A22,AnnualFinancialData!$K$2:$K$147,"45200")+SUMIFS(AnnualFinancialData!$L$2:$L$147,AnnualFinancialData!$B$2:$B$147,$A22,AnnualFinancialData!$K$2:$K$147,"45400")+SUMIFS(AnnualFinancialData!$L$2:$L$147,AnnualFinancialData!$B$2:$B$147,$A22,AnnualFinancialData!$K$2:$K$147,"45500")+SUMIFS(AnnualFinancialData!$L$2:$L$147,AnnualFinancialData!$B$2:$B$147,$A22,AnnualFinancialData!$K$2:$K$147,"55327")+SUMIFS(AnnualFinancialData!$L$2:$L$147,AnnualFinancialData!$B$2:$B$147,$A22,AnnualFinancialData!$K$2:$K$147,"44100")+SUMIFS(AnnualFinancialData!$L$2:$L$147,AnnualFinancialData!$B$2:$B$147,$A22,AnnualFinancialData!$K$2:$K$147,"42200")</f>
        <v>0</v>
      </c>
      <c r="T22" s="139">
        <f>IF(ISERROR(IF(Q22="","",Q22/VLOOKUP(Occupancy!$B$65,Occupancy!$B$68:$B$79,1)*12/$C22)),"-",IF(Q22="","",Q22/VLOOKUP(Occupancy!$B$65,Occupancy!$B$68:$B$79,1)*12/$C22))</f>
        <v>0</v>
      </c>
      <c r="U22" s="139">
        <f>IF(ISERROR(IF(R22="","",R22/VLOOKUP(Occupancy!$B$65,Occupancy!$B$68:$B$79,1)*12/$C22)),"-",IF(R22="","",R22/VLOOKUP(Occupancy!$B$65,Occupancy!$B$68:$B$79,1)*12/$C22))</f>
        <v>0</v>
      </c>
      <c r="V22" s="141">
        <f>IF(ISERROR(Expenses!BC17)," - ",Expenses!BC17)</f>
        <v>0</v>
      </c>
      <c r="W22" s="141">
        <f>IF(ISERROR(Expenses!BD17)," - ",Expenses!BD17)</f>
        <v>0</v>
      </c>
      <c r="X22" s="141">
        <f>IF(ISERROR(Expenses!BE17)," - ",Expenses!BE17)</f>
        <v>0</v>
      </c>
      <c r="Y22" s="141">
        <f>IF(ISERROR(Expenses!BF17)," - ",Expenses!BF17)</f>
        <v>0</v>
      </c>
      <c r="Z22" s="141">
        <f>IF(ISERROR(Expenses!BG17)," - ",Expenses!BG17)</f>
        <v>0</v>
      </c>
      <c r="AA22" s="142" t="str">
        <f t="shared" si="1"/>
        <v>-</v>
      </c>
      <c r="AB22" s="139">
        <f t="shared" si="2"/>
        <v>0</v>
      </c>
      <c r="AC22" s="139">
        <f t="shared" si="3"/>
        <v>0</v>
      </c>
      <c r="AD22" s="139">
        <f t="shared" si="4"/>
        <v>0</v>
      </c>
      <c r="AE22" s="139">
        <f t="shared" si="5"/>
        <v>0</v>
      </c>
      <c r="AF22" s="139">
        <f t="shared" si="6"/>
        <v>0</v>
      </c>
      <c r="AG22" s="143">
        <f>SUMIFS(IncomeStatementData!$J$2:$J$829,IncomeStatementData!$B$2:$B$829,$A22,IncomeStatementData!$I$2:$I$829,"62020")</f>
        <v>0</v>
      </c>
      <c r="AH22" s="141">
        <f>AI22/12*Occupancy!$B$65</f>
        <v>0</v>
      </c>
      <c r="AI22" s="143">
        <f>SUMIFS(AnnualFinancialData!$L$2:$L$147,AnnualFinancialData!$B$2:$B$147,$A22,AnnualFinancialData!$K$2:$K$147,"62020")</f>
        <v>0</v>
      </c>
      <c r="AJ22" s="141">
        <f>IF(ISERROR(IF(AG22="","",AG22/VLOOKUP(Occupancy!$B$65,Occupancy!$B$68:$B$79,1)*12/$C22)),"-",IF(AG22="","",AG22/VLOOKUP(Occupancy!$B$65,Occupancy!$B$68:$B$79,1)*12/$C22))</f>
        <v>0</v>
      </c>
      <c r="AK22" s="141">
        <f>IF(ISERROR(IF(AH22="","",AH22/VLOOKUP(Occupancy!$B$65,Occupancy!$B$68:$B$79,1)*12/$C22)),"-",IF(AH22="","",AH22/VLOOKUP(Occupancy!$B$65,Occupancy!$B$68:$B$79,1)*12/$C22))</f>
        <v>0</v>
      </c>
      <c r="AL22" s="140">
        <f>SUMIFS(BalanceSheetData!$J$2:$J$829,BalanceSheetData!$B$2:$B$829,$A22,BalanceSheetData!$I$2:$I$829,"10710")</f>
        <v>0</v>
      </c>
      <c r="AM22" s="139" t="str">
        <f>IF(ISERROR(AN22/12*Occupancy!$B$65),"-",AN22/12*Occupancy!$B$65)</f>
        <v>-</v>
      </c>
      <c r="AN22" s="140" t="str">
        <f>IF(ISERROR(INDEX(ReserveData!$B$2:$B$2239,MATCH($A22,ReserveData!$A$2:$A$2250,0),0)),"-",INDEX(ReserveData!$B$2:$B2261,MATCH($A22,ReserveData!$A$2:$A$2250,0),0))</f>
        <v>-</v>
      </c>
      <c r="AO22" s="139" t="str">
        <f t="shared" si="7"/>
        <v>-</v>
      </c>
      <c r="AP22" s="139" t="str">
        <f t="shared" si="8"/>
        <v>-</v>
      </c>
      <c r="AQ22" s="143">
        <f>SUMIFS(IncomeStatementData!$J$2:$J$829,IncomeStatementData!$B$2:$B$829,$A22,IncomeStatementData!$I$2:$I$829,"55740")+SUMIFS(IncomeStatementData!$J$2:$J$829,IncomeStatementData!$B$2:$B$829,$A22,IncomeStatementData!$I$2:$I$829,"55730")</f>
        <v>0</v>
      </c>
      <c r="AR22" s="141">
        <f>AS22/12*Occupancy!$B$65</f>
        <v>0</v>
      </c>
      <c r="AS22" s="143">
        <f>SUMIFS(AnnualFinancialData!$L$2:$L$147,AnnualFinancialData!$B$2:$B$147,$A22,AnnualFinancialData!$K$2:$K$147,"55740")+SUMIFS(AnnualFinancialData!$L$2:$L$147,AnnualFinancialData!$B$2:$B$147,$A22,AnnualFinancialData!$K$2:$K$147,"55730")</f>
        <v>0</v>
      </c>
      <c r="AT22" s="141">
        <f>IF(ISERROR(IF(AQ22="","",AQ22/VLOOKUP(Occupancy!$B$65,Occupancy!$B$68:$B$79,1)*12/$C22)),"-",IF(AQ22="","",AQ22/VLOOKUP(Occupancy!$B$65,Occupancy!$B$68:$B$79,1)*12/$C22))</f>
        <v>0</v>
      </c>
      <c r="AU22" s="141">
        <f>IF(ISERROR(IF(AR22="","",AR22/VLOOKUP(Occupancy!$B$65,Occupancy!$B$68:$B$79,1)*12/$C22)),"-",IF(AR22="","",AR22/VLOOKUP(Occupancy!$B$65,Occupancy!$B$68:$B$79,1)*12/$C22))</f>
        <v>0</v>
      </c>
      <c r="AV22" s="140">
        <f>SUMIFS(IncomeStatementData!$J$2:$J$829,IncomeStatementData!$B$2:$B$829,$A22,IncomeStatementData!$I$2:$I$829,"66310")+SUMIFS(IncomeStatementData!$J$2:$J$829,IncomeStatementData!$B$2:$B$829,$A22,IncomeStatementData!$I$2:$I$829,"66202")</f>
        <v>0</v>
      </c>
      <c r="AW22" s="139">
        <f>AX22/12*Occupancy!$B$65</f>
        <v>0</v>
      </c>
      <c r="AX22" s="140">
        <f>SUMIFS(AnnualFinancialData!$L$2:$L$147,AnnualFinancialData!$B$2:$B$147,$A22,AnnualFinancialData!$K$2:$K$147,"66310")+SUMIFS(AnnualFinancialData!$L$2:$L$147,AnnualFinancialData!$B$2:$B$147,$A22,AnnualFinancialData!$K$2:$K$147,"66202")</f>
        <v>0</v>
      </c>
      <c r="AY22" s="139">
        <f>IF(ISERROR(IF(AV22="","",AV22/VLOOKUP(Occupancy!$B$65,Occupancy!$B$68:$B$79,1)*12/$C22)),"-",IF(AV22="","",AV22/VLOOKUP(Occupancy!$B$65,Occupancy!$B$68:$B$79,1)*12/$C22))</f>
        <v>0</v>
      </c>
      <c r="AZ22" s="139">
        <f>IF(ISERROR(IF(AW22="","",AW22/VLOOKUP(Occupancy!$B$65,Occupancy!$B$68:$B$79,1)*12/$C22)),"-",IF(AW22="","",AW22/VLOOKUP(Occupancy!$B$65,Occupancy!$B$68:$B$79,1)*12/$C22))</f>
        <v>0</v>
      </c>
      <c r="BA22" s="144">
        <f t="shared" si="9"/>
        <v>0</v>
      </c>
      <c r="BB22" s="144" t="str">
        <f t="shared" si="10"/>
        <v>-</v>
      </c>
      <c r="BC22" s="144" t="str">
        <f t="shared" si="11"/>
        <v>-</v>
      </c>
      <c r="BD22" s="144" t="str">
        <f t="shared" si="12"/>
        <v>-</v>
      </c>
      <c r="BE22" s="145" t="str">
        <f>IF(ISERROR(IF(BB22="","",BB22/VLOOKUP(Occupancy!$B$65,Occupancy!$B$68:$B$79,1)*12/$C22)),"-",IF(BB22="","",BB22/VLOOKUP(Occupancy!$B$65,Occupancy!$B$68:$B$79,1)*12/$C22))</f>
        <v>-</v>
      </c>
    </row>
    <row r="23" spans="1:57" s="100" customFormat="1" ht="12.75" x14ac:dyDescent="0.2">
      <c r="A23" s="221" t="s">
        <v>401</v>
      </c>
      <c r="B23" s="132" t="str">
        <f>IF(ISERROR(INDEX(ProjectTypeData!$F$2:$F$76,MATCH(Operating!$A23,ProjectTypeData!$B$2:$B$76,0),MATCH(Operating!B$9,ProjectTypeData!$F$1))),"-",INDEX(ProjectTypeData!$F$2:$F$76,MATCH(Operating!$A23,ProjectTypeData!$B$2:$B$76,0),MATCH(Operating!B$9,ProjectTypeData!$F$1)))</f>
        <v>Homes</v>
      </c>
      <c r="C23" s="132">
        <f>IF(ISERROR(INDEX(ProjectTypeData!$E$2:$E$76,MATCH(Operating!$A23,ProjectTypeData!$B$2:$B$76,0),MATCH(Operating!C$9,ProjectTypeData!$E$1))),"-",INDEX(ProjectTypeData!$E$2:$E$76,MATCH(Operating!$A23,ProjectTypeData!$B$2:$B$76,0),MATCH(Operating!C$9,ProjectTypeData!$E$1)))</f>
        <v>164</v>
      </c>
      <c r="D23" s="133" t="str">
        <f>IF(ISERROR(INDEX(ProjectTypeData!$D$2:$D$76,MATCH(Operating!$A23,ProjectTypeData!$B$2:$B$76,0),MATCH(Operating!D$9,ProjectTypeData!$D$1))),"-",INDEX(ProjectTypeData!$D$2:$D$76,MATCH(Operating!$A23,ProjectTypeData!$B$2:$B$76,0),MATCH(Operating!D$9,ProjectTypeData!$D$1)))</f>
        <v>Loan Closing/Construction</v>
      </c>
      <c r="E23" s="121"/>
      <c r="F23" s="134">
        <f>SUMIFS(BalanceSheetData!$J$2:$J$829,BalanceSheetData!$B$2:$B$829,$A23,BalanceSheetData!$I$2:$I$829,"10000")</f>
        <v>0</v>
      </c>
      <c r="G23" s="134">
        <f>SUMIFS(BalanceSheetData!$J$2:$J$829,BalanceSheetData!$B$2:$B$829,$A23,BalanceSheetData!$I$2:$I$829,"10710")</f>
        <v>0</v>
      </c>
      <c r="H23" s="134">
        <f>SUMIFS(BalanceSheetData!$J$2:$J$829,BalanceSheetData!$B$2:$B$829,$A23,BalanceSheetData!$I$2:$I$829,"10700")</f>
        <v>0</v>
      </c>
      <c r="I23" s="135">
        <f>SUMIFS(BalanceSheetData!$J$2:$J$829,BalanceSheetData!$B$2:$B$829,$A23,BalanceSheetData!$I$2:$I$829,"10715")+SUMIFS(BalanceSheetData!$J$2:$J$829,BalanceSheetData!$B$2:$B$829,$A23,BalanceSheetData!$I$2:$I$829,"10720")+SUMIFS(BalanceSheetData!$J$2:$J$829,BalanceSheetData!$B$2:$B$829,$A23,BalanceSheetData!$I$2:$I$829,"19300")</f>
        <v>0</v>
      </c>
      <c r="J23" s="136">
        <f t="shared" si="0"/>
        <v>0</v>
      </c>
      <c r="K23" s="137">
        <f>IF(ISERROR(INDEX(Occupancy!$B$57:$CA$57,1,MATCH(A23,Occupancy!$B$4:$CA$4,0))),"-",INDEX(Occupancy!$B$57:$CA$57,1,MATCH(A23,Occupancy!$B$4:$CA$4,0)))</f>
        <v>0.95856923076923084</v>
      </c>
      <c r="L23" s="137">
        <f>IF(ISERROR(INDEX(Occupancy!$B$17:$CA$17,1,MATCH(A23,Occupancy!$B$4:$CA$4,0))),"-",INDEX(Occupancy!$B$17:$CA$17,1,MATCH(A23,Occupancy!$B$4:$CA$4,0)))</f>
        <v>0.89150000000000007</v>
      </c>
      <c r="M23" s="119"/>
      <c r="N23" s="119"/>
      <c r="O23" s="119"/>
      <c r="P23" s="125"/>
      <c r="Q23" s="138">
        <f>SUMIFS(IncomeStatementData!$J$2:$J$829,IncomeStatementData!$B$2:$B$829,$A23,IncomeStatementData!$I$2:$I$829,"45001")+SUMIFS(IncomeStatementData!$J$2:$J$829,IncomeStatementData!$B$2:$B$829,$A23,IncomeStatementData!$I$2:$I$829,"45100")+SUMIFS(IncomeStatementData!$J$2:$J$829,IncomeStatementData!$B$2:$B$829,$A23,IncomeStatementData!$I$2:$I$829,"49000")+SUMIFS(IncomeStatementData!$J$2:$J$829,IncomeStatementData!$B$2:$B$829,$A23,IncomeStatementData!$I$2:$I$829,"45200")+SUMIFS(IncomeStatementData!$J$2:$J$829,IncomeStatementData!$B$2:$B$829,$A23,IncomeStatementData!$I$2:$I$829,"45400")+SUMIFS(IncomeStatementData!$J$2:$J$829,IncomeStatementData!$B$2:$B$829,$A23,IncomeStatementData!$I$2:$I$829,"45500")+SUMIFS(IncomeStatementData!$J$2:$J$829,IncomeStatementData!$B$2:$B$829,$A23,IncomeStatementData!$I$2:$I$829,"55327")+SUMIFS(IncomeStatementData!$J$2:$J$829,IncomeStatementData!$B$2:$B$829,$A23,IncomeStatementData!$I$2:$I$829,"44100")+SUMIFS(IncomeStatementData!$J$2:$J$829,IncomeStatementData!$B$2:$B$829,$A23,IncomeStatementData!$I$2:$I$829,"42200")</f>
        <v>0</v>
      </c>
      <c r="R23" s="139">
        <f>S23/12*Occupancy!$B$65</f>
        <v>0</v>
      </c>
      <c r="S23" s="140">
        <f>SUMIFS(AnnualFinancialData!$L$2:$L$147,AnnualFinancialData!$B$2:$B$147,$A23,AnnualFinancialData!$K$2:$K$147,"45001")+SUMIFS(AnnualFinancialData!$L$2:$L$147,AnnualFinancialData!$B$2:$B$147,$A23,AnnualFinancialData!$K$2:$K$147,"45100")+SUMIFS(AnnualFinancialData!$L$2:$L$147,AnnualFinancialData!$B$2:$B$147,$A23,AnnualFinancialData!$K$2:$K$147,"49000")+SUMIFS(AnnualFinancialData!$L$2:$L$147,AnnualFinancialData!$B$2:$B$147,$A23,AnnualFinancialData!$K$2:$K$147,"45200")+SUMIFS(AnnualFinancialData!$L$2:$L$147,AnnualFinancialData!$B$2:$B$147,$A23,AnnualFinancialData!$K$2:$K$147,"45400")+SUMIFS(AnnualFinancialData!$L$2:$L$147,AnnualFinancialData!$B$2:$B$147,$A23,AnnualFinancialData!$K$2:$K$147,"45500")+SUMIFS(AnnualFinancialData!$L$2:$L$147,AnnualFinancialData!$B$2:$B$147,$A23,AnnualFinancialData!$K$2:$K$147,"55327")+SUMIFS(AnnualFinancialData!$L$2:$L$147,AnnualFinancialData!$B$2:$B$147,$A23,AnnualFinancialData!$K$2:$K$147,"44100")+SUMIFS(AnnualFinancialData!$L$2:$L$147,AnnualFinancialData!$B$2:$B$147,$A23,AnnualFinancialData!$K$2:$K$147,"42200")</f>
        <v>0</v>
      </c>
      <c r="T23" s="139">
        <f>IF(ISERROR(IF(Q23="","",Q23/VLOOKUP(Occupancy!$B$65,Occupancy!$B$68:$B$79,1)*12/$C23)),"-",IF(Q23="","",Q23/VLOOKUP(Occupancy!$B$65,Occupancy!$B$68:$B$79,1)*12/$C23))</f>
        <v>0</v>
      </c>
      <c r="U23" s="139">
        <f>IF(ISERROR(IF(R23="","",R23/VLOOKUP(Occupancy!$B$65,Occupancy!$B$68:$B$79,1)*12/$C23)),"-",IF(R23="","",R23/VLOOKUP(Occupancy!$B$65,Occupancy!$B$68:$B$79,1)*12/$C23))</f>
        <v>0</v>
      </c>
      <c r="V23" s="141">
        <f>IF(ISERROR(Expenses!BC18)," - ",Expenses!BC18)</f>
        <v>0</v>
      </c>
      <c r="W23" s="141">
        <f>IF(ISERROR(Expenses!BD18)," - ",Expenses!BD18)</f>
        <v>0</v>
      </c>
      <c r="X23" s="141">
        <f>IF(ISERROR(Expenses!BE18)," - ",Expenses!BE18)</f>
        <v>0</v>
      </c>
      <c r="Y23" s="141">
        <f>IF(ISERROR(Expenses!BF18)," - ",Expenses!BF18)</f>
        <v>0</v>
      </c>
      <c r="Z23" s="141">
        <f>IF(ISERROR(Expenses!BG18)," - ",Expenses!BG18)</f>
        <v>0</v>
      </c>
      <c r="AA23" s="142" t="str">
        <f t="shared" si="1"/>
        <v>-</v>
      </c>
      <c r="AB23" s="139">
        <f t="shared" si="2"/>
        <v>0</v>
      </c>
      <c r="AC23" s="139">
        <f t="shared" si="3"/>
        <v>0</v>
      </c>
      <c r="AD23" s="139">
        <f t="shared" si="4"/>
        <v>0</v>
      </c>
      <c r="AE23" s="139">
        <f t="shared" si="5"/>
        <v>0</v>
      </c>
      <c r="AF23" s="139">
        <f t="shared" si="6"/>
        <v>0</v>
      </c>
      <c r="AG23" s="143">
        <f>SUMIFS(IncomeStatementData!$J$2:$J$829,IncomeStatementData!$B$2:$B$829,$A23,IncomeStatementData!$I$2:$I$829,"62020")</f>
        <v>0</v>
      </c>
      <c r="AH23" s="141">
        <f>AI23/12*Occupancy!$B$65</f>
        <v>0</v>
      </c>
      <c r="AI23" s="143">
        <f>SUMIFS(AnnualFinancialData!$L$2:$L$147,AnnualFinancialData!$B$2:$B$147,$A23,AnnualFinancialData!$K$2:$K$147,"62020")</f>
        <v>0</v>
      </c>
      <c r="AJ23" s="141">
        <f>IF(ISERROR(IF(AG23="","",AG23/VLOOKUP(Occupancy!$B$65,Occupancy!$B$68:$B$79,1)*12/$C23)),"-",IF(AG23="","",AG23/VLOOKUP(Occupancy!$B$65,Occupancy!$B$68:$B$79,1)*12/$C23))</f>
        <v>0</v>
      </c>
      <c r="AK23" s="141">
        <f>IF(ISERROR(IF(AH23="","",AH23/VLOOKUP(Occupancy!$B$65,Occupancy!$B$68:$B$79,1)*12/$C23)),"-",IF(AH23="","",AH23/VLOOKUP(Occupancy!$B$65,Occupancy!$B$68:$B$79,1)*12/$C23))</f>
        <v>0</v>
      </c>
      <c r="AL23" s="140">
        <f>SUMIFS(BalanceSheetData!$J$2:$J$829,BalanceSheetData!$B$2:$B$829,$A23,BalanceSheetData!$I$2:$I$829,"10710")</f>
        <v>0</v>
      </c>
      <c r="AM23" s="139">
        <f>IF(ISERROR(AN23/12*Occupancy!$B$65),"-",AN23/12*Occupancy!$B$65)</f>
        <v>41000</v>
      </c>
      <c r="AN23" s="140">
        <f>IF(ISERROR(INDEX(ReserveData!$B$2:$B$2239,MATCH($A23,ReserveData!$A$2:$A$2250,0),0)),"-",INDEX(ReserveData!$B$2:$B2262,MATCH($A23,ReserveData!$A$2:$A$2250,0),0))</f>
        <v>82000</v>
      </c>
      <c r="AO23" s="139" t="str">
        <f t="shared" si="7"/>
        <v>-</v>
      </c>
      <c r="AP23" s="139" t="str">
        <f t="shared" si="8"/>
        <v>-</v>
      </c>
      <c r="AQ23" s="143">
        <f>SUMIFS(IncomeStatementData!$J$2:$J$829,IncomeStatementData!$B$2:$B$829,$A23,IncomeStatementData!$I$2:$I$829,"55740")+SUMIFS(IncomeStatementData!$J$2:$J$829,IncomeStatementData!$B$2:$B$829,$A23,IncomeStatementData!$I$2:$I$829,"55730")</f>
        <v>0</v>
      </c>
      <c r="AR23" s="141">
        <f>AS23/12*Occupancy!$B$65</f>
        <v>0</v>
      </c>
      <c r="AS23" s="143">
        <f>SUMIFS(AnnualFinancialData!$L$2:$L$147,AnnualFinancialData!$B$2:$B$147,$A23,AnnualFinancialData!$K$2:$K$147,"55740")+SUMIFS(AnnualFinancialData!$L$2:$L$147,AnnualFinancialData!$B$2:$B$147,$A23,AnnualFinancialData!$K$2:$K$147,"55730")</f>
        <v>0</v>
      </c>
      <c r="AT23" s="141">
        <f>IF(ISERROR(IF(AQ23="","",AQ23/VLOOKUP(Occupancy!$B$65,Occupancy!$B$68:$B$79,1)*12/$C23)),"-",IF(AQ23="","",AQ23/VLOOKUP(Occupancy!$B$65,Occupancy!$B$68:$B$79,1)*12/$C23))</f>
        <v>0</v>
      </c>
      <c r="AU23" s="141">
        <f>IF(ISERROR(IF(AR23="","",AR23/VLOOKUP(Occupancy!$B$65,Occupancy!$B$68:$B$79,1)*12/$C23)),"-",IF(AR23="","",AR23/VLOOKUP(Occupancy!$B$65,Occupancy!$B$68:$B$79,1)*12/$C23))</f>
        <v>0</v>
      </c>
      <c r="AV23" s="140">
        <f>SUMIFS(IncomeStatementData!$J$2:$J$829,IncomeStatementData!$B$2:$B$829,$A23,IncomeStatementData!$I$2:$I$829,"66310")+SUMIFS(IncomeStatementData!$J$2:$J$829,IncomeStatementData!$B$2:$B$829,$A23,IncomeStatementData!$I$2:$I$829,"66202")</f>
        <v>0</v>
      </c>
      <c r="AW23" s="139">
        <f>AX23/12*Occupancy!$B$65</f>
        <v>0</v>
      </c>
      <c r="AX23" s="140">
        <f>SUMIFS(AnnualFinancialData!$L$2:$L$147,AnnualFinancialData!$B$2:$B$147,$A23,AnnualFinancialData!$K$2:$K$147,"66310")+SUMIFS(AnnualFinancialData!$L$2:$L$147,AnnualFinancialData!$B$2:$B$147,$A23,AnnualFinancialData!$K$2:$K$147,"66202")</f>
        <v>0</v>
      </c>
      <c r="AY23" s="139">
        <f>IF(ISERROR(IF(AV23="","",AV23/VLOOKUP(Occupancy!$B$65,Occupancy!$B$68:$B$79,1)*12/$C23)),"-",IF(AV23="","",AV23/VLOOKUP(Occupancy!$B$65,Occupancy!$B$68:$B$79,1)*12/$C23))</f>
        <v>0</v>
      </c>
      <c r="AZ23" s="139">
        <f>IF(ISERROR(IF(AW23="","",AW23/VLOOKUP(Occupancy!$B$65,Occupancy!$B$68:$B$79,1)*12/$C23)),"-",IF(AW23="","",AW23/VLOOKUP(Occupancy!$B$65,Occupancy!$B$68:$B$79,1)*12/$C23))</f>
        <v>0</v>
      </c>
      <c r="BA23" s="144">
        <f t="shared" si="9"/>
        <v>0</v>
      </c>
      <c r="BB23" s="144">
        <f t="shared" si="10"/>
        <v>-41000</v>
      </c>
      <c r="BC23" s="144">
        <f t="shared" si="11"/>
        <v>-82000</v>
      </c>
      <c r="BD23" s="144" t="str">
        <f t="shared" si="12"/>
        <v>-</v>
      </c>
      <c r="BE23" s="145">
        <f>IF(ISERROR(IF(BB23="","",BB23/VLOOKUP(Occupancy!$B$65,Occupancy!$B$68:$B$79,1)*12/$C23)),"-",IF(BB23="","",BB23/VLOOKUP(Occupancy!$B$65,Occupancy!$B$68:$B$79,1)*12/$C23))</f>
        <v>-500</v>
      </c>
    </row>
    <row r="24" spans="1:57" s="100" customFormat="1" ht="12.75" x14ac:dyDescent="0.2">
      <c r="A24" s="221" t="s">
        <v>403</v>
      </c>
      <c r="B24" s="132" t="str">
        <f>IF(ISERROR(INDEX(ProjectTypeData!$F$2:$F$76,MATCH(Operating!$A24,ProjectTypeData!$B$2:$B$76,0),MATCH(Operating!B$9,ProjectTypeData!$F$1))),"-",INDEX(ProjectTypeData!$F$2:$F$76,MATCH(Operating!$A24,ProjectTypeData!$B$2:$B$76,0),MATCH(Operating!B$9,ProjectTypeData!$F$1)))</f>
        <v>Homes</v>
      </c>
      <c r="C24" s="132">
        <f>IF(ISERROR(INDEX(ProjectTypeData!$E$2:$E$76,MATCH(Operating!$A24,ProjectTypeData!$B$2:$B$76,0),MATCH(Operating!C$9,ProjectTypeData!$E$1))),"-",INDEX(ProjectTypeData!$E$2:$E$76,MATCH(Operating!$A24,ProjectTypeData!$B$2:$B$76,0),MATCH(Operating!C$9,ProjectTypeData!$E$1)))</f>
        <v>68</v>
      </c>
      <c r="D24" s="133" t="str">
        <f>IF(ISERROR(INDEX(ProjectTypeData!$D$2:$D$76,MATCH(Operating!$A24,ProjectTypeData!$B$2:$B$76,0),MATCH(Operating!D$9,ProjectTypeData!$D$1))),"-",INDEX(ProjectTypeData!$D$2:$D$76,MATCH(Operating!$A24,ProjectTypeData!$B$2:$B$76,0),MATCH(Operating!D$9,ProjectTypeData!$D$1)))</f>
        <v>Loan Closing/Construction</v>
      </c>
      <c r="E24" s="121"/>
      <c r="F24" s="134">
        <f>SUMIFS(BalanceSheetData!$J$2:$J$829,BalanceSheetData!$B$2:$B$829,$A24,BalanceSheetData!$I$2:$I$829,"10000")</f>
        <v>0</v>
      </c>
      <c r="G24" s="134">
        <f>SUMIFS(BalanceSheetData!$J$2:$J$829,BalanceSheetData!$B$2:$B$829,$A24,BalanceSheetData!$I$2:$I$829,"10710")</f>
        <v>0</v>
      </c>
      <c r="H24" s="134">
        <f>SUMIFS(BalanceSheetData!$J$2:$J$829,BalanceSheetData!$B$2:$B$829,$A24,BalanceSheetData!$I$2:$I$829,"10700")</f>
        <v>0</v>
      </c>
      <c r="I24" s="135">
        <f>SUMIFS(BalanceSheetData!$J$2:$J$829,BalanceSheetData!$B$2:$B$829,$A24,BalanceSheetData!$I$2:$I$829,"10715")+SUMIFS(BalanceSheetData!$J$2:$J$829,BalanceSheetData!$B$2:$B$829,$A24,BalanceSheetData!$I$2:$I$829,"10720")+SUMIFS(BalanceSheetData!$J$2:$J$829,BalanceSheetData!$B$2:$B$829,$A24,BalanceSheetData!$I$2:$I$829,"19300")</f>
        <v>0</v>
      </c>
      <c r="J24" s="136">
        <f t="shared" si="0"/>
        <v>0</v>
      </c>
      <c r="K24" s="137">
        <f>IF(ISERROR(INDEX(Occupancy!$B$57:$CA$57,1,MATCH(A24,Occupancy!$B$4:$CA$4,0))),"-",INDEX(Occupancy!$B$57:$CA$57,1,MATCH(A24,Occupancy!$B$4:$CA$4,0)))</f>
        <v>0.3299923076923077</v>
      </c>
      <c r="L24" s="137">
        <f>IF(ISERROR(INDEX(Occupancy!$B$17:$CA$17,1,MATCH(A24,Occupancy!$B$4:$CA$4,0))),"-",INDEX(Occupancy!$B$17:$CA$17,1,MATCH(A24,Occupancy!$B$4:$CA$4,0)))</f>
        <v>0.64379999999999993</v>
      </c>
      <c r="M24" s="119"/>
      <c r="N24" s="119"/>
      <c r="O24" s="119"/>
      <c r="P24" s="125"/>
      <c r="Q24" s="138">
        <f>SUMIFS(IncomeStatementData!$J$2:$J$829,IncomeStatementData!$B$2:$B$829,$A24,IncomeStatementData!$I$2:$I$829,"45001")+SUMIFS(IncomeStatementData!$J$2:$J$829,IncomeStatementData!$B$2:$B$829,$A24,IncomeStatementData!$I$2:$I$829,"45100")+SUMIFS(IncomeStatementData!$J$2:$J$829,IncomeStatementData!$B$2:$B$829,$A24,IncomeStatementData!$I$2:$I$829,"49000")+SUMIFS(IncomeStatementData!$J$2:$J$829,IncomeStatementData!$B$2:$B$829,$A24,IncomeStatementData!$I$2:$I$829,"45200")+SUMIFS(IncomeStatementData!$J$2:$J$829,IncomeStatementData!$B$2:$B$829,$A24,IncomeStatementData!$I$2:$I$829,"45400")+SUMIFS(IncomeStatementData!$J$2:$J$829,IncomeStatementData!$B$2:$B$829,$A24,IncomeStatementData!$I$2:$I$829,"45500")+SUMIFS(IncomeStatementData!$J$2:$J$829,IncomeStatementData!$B$2:$B$829,$A24,IncomeStatementData!$I$2:$I$829,"55327")+SUMIFS(IncomeStatementData!$J$2:$J$829,IncomeStatementData!$B$2:$B$829,$A24,IncomeStatementData!$I$2:$I$829,"44100")+SUMIFS(IncomeStatementData!$J$2:$J$829,IncomeStatementData!$B$2:$B$829,$A24,IncomeStatementData!$I$2:$I$829,"42200")</f>
        <v>0</v>
      </c>
      <c r="R24" s="139">
        <f>S24/12*Occupancy!$B$65</f>
        <v>0</v>
      </c>
      <c r="S24" s="140">
        <f>SUMIFS(AnnualFinancialData!$L$2:$L$147,AnnualFinancialData!$B$2:$B$147,$A24,AnnualFinancialData!$K$2:$K$147,"45001")+SUMIFS(AnnualFinancialData!$L$2:$L$147,AnnualFinancialData!$B$2:$B$147,$A24,AnnualFinancialData!$K$2:$K$147,"45100")+SUMIFS(AnnualFinancialData!$L$2:$L$147,AnnualFinancialData!$B$2:$B$147,$A24,AnnualFinancialData!$K$2:$K$147,"49000")+SUMIFS(AnnualFinancialData!$L$2:$L$147,AnnualFinancialData!$B$2:$B$147,$A24,AnnualFinancialData!$K$2:$K$147,"45200")+SUMIFS(AnnualFinancialData!$L$2:$L$147,AnnualFinancialData!$B$2:$B$147,$A24,AnnualFinancialData!$K$2:$K$147,"45400")+SUMIFS(AnnualFinancialData!$L$2:$L$147,AnnualFinancialData!$B$2:$B$147,$A24,AnnualFinancialData!$K$2:$K$147,"45500")+SUMIFS(AnnualFinancialData!$L$2:$L$147,AnnualFinancialData!$B$2:$B$147,$A24,AnnualFinancialData!$K$2:$K$147,"55327")+SUMIFS(AnnualFinancialData!$L$2:$L$147,AnnualFinancialData!$B$2:$B$147,$A24,AnnualFinancialData!$K$2:$K$147,"44100")+SUMIFS(AnnualFinancialData!$L$2:$L$147,AnnualFinancialData!$B$2:$B$147,$A24,AnnualFinancialData!$K$2:$K$147,"42200")</f>
        <v>0</v>
      </c>
      <c r="T24" s="139">
        <f>IF(ISERROR(IF(Q24="","",Q24/VLOOKUP(Occupancy!$B$65,Occupancy!$B$68:$B$79,1)*12/$C24)),"-",IF(Q24="","",Q24/VLOOKUP(Occupancy!$B$65,Occupancy!$B$68:$B$79,1)*12/$C24))</f>
        <v>0</v>
      </c>
      <c r="U24" s="139">
        <f>IF(ISERROR(IF(R24="","",R24/VLOOKUP(Occupancy!$B$65,Occupancy!$B$68:$B$79,1)*12/$C24)),"-",IF(R24="","",R24/VLOOKUP(Occupancy!$B$65,Occupancy!$B$68:$B$79,1)*12/$C24))</f>
        <v>0</v>
      </c>
      <c r="V24" s="141">
        <f>IF(ISERROR(Expenses!BC19)," - ",Expenses!BC19)</f>
        <v>0</v>
      </c>
      <c r="W24" s="141">
        <f>IF(ISERROR(Expenses!BD19)," - ",Expenses!BD19)</f>
        <v>0</v>
      </c>
      <c r="X24" s="141">
        <f>IF(ISERROR(Expenses!BE19)," - ",Expenses!BE19)</f>
        <v>0</v>
      </c>
      <c r="Y24" s="141">
        <f>IF(ISERROR(Expenses!BF19)," - ",Expenses!BF19)</f>
        <v>0</v>
      </c>
      <c r="Z24" s="141">
        <f>IF(ISERROR(Expenses!BG19)," - ",Expenses!BG19)</f>
        <v>0</v>
      </c>
      <c r="AA24" s="142" t="str">
        <f t="shared" si="1"/>
        <v>-</v>
      </c>
      <c r="AB24" s="139">
        <f t="shared" si="2"/>
        <v>0</v>
      </c>
      <c r="AC24" s="139">
        <f t="shared" si="3"/>
        <v>0</v>
      </c>
      <c r="AD24" s="139">
        <f t="shared" si="4"/>
        <v>0</v>
      </c>
      <c r="AE24" s="139">
        <f t="shared" si="5"/>
        <v>0</v>
      </c>
      <c r="AF24" s="139">
        <f t="shared" si="6"/>
        <v>0</v>
      </c>
      <c r="AG24" s="143">
        <f>SUMIFS(IncomeStatementData!$J$2:$J$829,IncomeStatementData!$B$2:$B$829,$A24,IncomeStatementData!$I$2:$I$829,"62020")</f>
        <v>0</v>
      </c>
      <c r="AH24" s="141">
        <f>AI24/12*Occupancy!$B$65</f>
        <v>0</v>
      </c>
      <c r="AI24" s="143">
        <f>SUMIFS(AnnualFinancialData!$L$2:$L$147,AnnualFinancialData!$B$2:$B$147,$A24,AnnualFinancialData!$K$2:$K$147,"62020")</f>
        <v>0</v>
      </c>
      <c r="AJ24" s="141">
        <f>IF(ISERROR(IF(AG24="","",AG24/VLOOKUP(Occupancy!$B$65,Occupancy!$B$68:$B$79,1)*12/$C24)),"-",IF(AG24="","",AG24/VLOOKUP(Occupancy!$B$65,Occupancy!$B$68:$B$79,1)*12/$C24))</f>
        <v>0</v>
      </c>
      <c r="AK24" s="141">
        <f>IF(ISERROR(IF(AH24="","",AH24/VLOOKUP(Occupancy!$B$65,Occupancy!$B$68:$B$79,1)*12/$C24)),"-",IF(AH24="","",AH24/VLOOKUP(Occupancy!$B$65,Occupancy!$B$68:$B$79,1)*12/$C24))</f>
        <v>0</v>
      </c>
      <c r="AL24" s="140">
        <f>SUMIFS(BalanceSheetData!$J$2:$J$829,BalanceSheetData!$B$2:$B$829,$A24,BalanceSheetData!$I$2:$I$829,"10710")</f>
        <v>0</v>
      </c>
      <c r="AM24" s="139">
        <f>IF(ISERROR(AN24/12*Occupancy!$B$65),"-",AN24/12*Occupancy!$B$65)</f>
        <v>12750</v>
      </c>
      <c r="AN24" s="140">
        <f>IF(ISERROR(INDEX(ReserveData!$B$2:$B$2239,MATCH($A24,ReserveData!$A$2:$A$2250,0),0)),"-",INDEX(ReserveData!$B$2:$B2263,MATCH($A24,ReserveData!$A$2:$A$2250,0),0))</f>
        <v>25500</v>
      </c>
      <c r="AO24" s="139" t="str">
        <f t="shared" si="7"/>
        <v>-</v>
      </c>
      <c r="AP24" s="139" t="str">
        <f t="shared" si="8"/>
        <v>-</v>
      </c>
      <c r="AQ24" s="143">
        <f>SUMIFS(IncomeStatementData!$J$2:$J$829,IncomeStatementData!$B$2:$B$829,$A24,IncomeStatementData!$I$2:$I$829,"55740")+SUMIFS(IncomeStatementData!$J$2:$J$829,IncomeStatementData!$B$2:$B$829,$A24,IncomeStatementData!$I$2:$I$829,"55730")</f>
        <v>0</v>
      </c>
      <c r="AR24" s="141">
        <f>AS24/12*Occupancy!$B$65</f>
        <v>0</v>
      </c>
      <c r="AS24" s="143">
        <f>SUMIFS(AnnualFinancialData!$L$2:$L$147,AnnualFinancialData!$B$2:$B$147,$A24,AnnualFinancialData!$K$2:$K$147,"55740")+SUMIFS(AnnualFinancialData!$L$2:$L$147,AnnualFinancialData!$B$2:$B$147,$A24,AnnualFinancialData!$K$2:$K$147,"55730")</f>
        <v>0</v>
      </c>
      <c r="AT24" s="141">
        <f>IF(ISERROR(IF(AQ24="","",AQ24/VLOOKUP(Occupancy!$B$65,Occupancy!$B$68:$B$79,1)*12/$C24)),"-",IF(AQ24="","",AQ24/VLOOKUP(Occupancy!$B$65,Occupancy!$B$68:$B$79,1)*12/$C24))</f>
        <v>0</v>
      </c>
      <c r="AU24" s="141">
        <f>IF(ISERROR(IF(AR24="","",AR24/VLOOKUP(Occupancy!$B$65,Occupancy!$B$68:$B$79,1)*12/$C24)),"-",IF(AR24="","",AR24/VLOOKUP(Occupancy!$B$65,Occupancy!$B$68:$B$79,1)*12/$C24))</f>
        <v>0</v>
      </c>
      <c r="AV24" s="140">
        <f>SUMIFS(IncomeStatementData!$J$2:$J$829,IncomeStatementData!$B$2:$B$829,$A24,IncomeStatementData!$I$2:$I$829,"66310")+SUMIFS(IncomeStatementData!$J$2:$J$829,IncomeStatementData!$B$2:$B$829,$A24,IncomeStatementData!$I$2:$I$829,"66202")</f>
        <v>0</v>
      </c>
      <c r="AW24" s="139">
        <f>AX24/12*Occupancy!$B$65</f>
        <v>0</v>
      </c>
      <c r="AX24" s="140">
        <f>SUMIFS(AnnualFinancialData!$L$2:$L$147,AnnualFinancialData!$B$2:$B$147,$A24,AnnualFinancialData!$K$2:$K$147,"66310")+SUMIFS(AnnualFinancialData!$L$2:$L$147,AnnualFinancialData!$B$2:$B$147,$A24,AnnualFinancialData!$K$2:$K$147,"66202")</f>
        <v>0</v>
      </c>
      <c r="AY24" s="139">
        <f>IF(ISERROR(IF(AV24="","",AV24/VLOOKUP(Occupancy!$B$65,Occupancy!$B$68:$B$79,1)*12/$C24)),"-",IF(AV24="","",AV24/VLOOKUP(Occupancy!$B$65,Occupancy!$B$68:$B$79,1)*12/$C24))</f>
        <v>0</v>
      </c>
      <c r="AZ24" s="139">
        <f>IF(ISERROR(IF(AW24="","",AW24/VLOOKUP(Occupancy!$B$65,Occupancy!$B$68:$B$79,1)*12/$C24)),"-",IF(AW24="","",AW24/VLOOKUP(Occupancy!$B$65,Occupancy!$B$68:$B$79,1)*12/$C24))</f>
        <v>0</v>
      </c>
      <c r="BA24" s="144">
        <f t="shared" si="9"/>
        <v>0</v>
      </c>
      <c r="BB24" s="144">
        <f t="shared" si="10"/>
        <v>-12750</v>
      </c>
      <c r="BC24" s="144">
        <f t="shared" si="11"/>
        <v>-25500</v>
      </c>
      <c r="BD24" s="144" t="str">
        <f t="shared" si="12"/>
        <v>-</v>
      </c>
      <c r="BE24" s="145">
        <f>IF(ISERROR(IF(BB24="","",BB24/VLOOKUP(Occupancy!$B$65,Occupancy!$B$68:$B$79,1)*12/$C24)),"-",IF(BB24="","",BB24/VLOOKUP(Occupancy!$B$65,Occupancy!$B$68:$B$79,1)*12/$C24))</f>
        <v>-375</v>
      </c>
    </row>
    <row r="25" spans="1:57" s="100" customFormat="1" ht="12.75" x14ac:dyDescent="0.2">
      <c r="A25" s="221" t="s">
        <v>405</v>
      </c>
      <c r="B25" s="132" t="str">
        <f>IF(ISERROR(INDEX(ProjectTypeData!$F$2:$F$76,MATCH(Operating!$A25,ProjectTypeData!$B$2:$B$76,0),MATCH(Operating!B$9,ProjectTypeData!$F$1))),"-",INDEX(ProjectTypeData!$F$2:$F$76,MATCH(Operating!$A25,ProjectTypeData!$B$2:$B$76,0),MATCH(Operating!B$9,ProjectTypeData!$F$1)))</f>
        <v>Homes</v>
      </c>
      <c r="C25" s="132">
        <f>IF(ISERROR(INDEX(ProjectTypeData!$E$2:$E$76,MATCH(Operating!$A25,ProjectTypeData!$B$2:$B$76,0),MATCH(Operating!C$9,ProjectTypeData!$E$1))),"-",INDEX(ProjectTypeData!$E$2:$E$76,MATCH(Operating!$A25,ProjectTypeData!$B$2:$B$76,0),MATCH(Operating!C$9,ProjectTypeData!$E$1)))</f>
        <v>152</v>
      </c>
      <c r="D25" s="133" t="str">
        <f>IF(ISERROR(INDEX(ProjectTypeData!$D$2:$D$76,MATCH(Operating!$A25,ProjectTypeData!$B$2:$B$76,0),MATCH(Operating!D$9,ProjectTypeData!$D$1))),"-",INDEX(ProjectTypeData!$D$2:$D$76,MATCH(Operating!$A25,ProjectTypeData!$B$2:$B$76,0),MATCH(Operating!D$9,ProjectTypeData!$D$1)))</f>
        <v>Operations/Asset Management</v>
      </c>
      <c r="E25" s="121"/>
      <c r="F25" s="134">
        <f>SUMIFS(BalanceSheetData!$J$2:$J$829,BalanceSheetData!$B$2:$B$829,$A25,BalanceSheetData!$I$2:$I$829,"10000")</f>
        <v>0</v>
      </c>
      <c r="G25" s="134">
        <f>SUMIFS(BalanceSheetData!$J$2:$J$829,BalanceSheetData!$B$2:$B$829,$A25,BalanceSheetData!$I$2:$I$829,"10710")</f>
        <v>0</v>
      </c>
      <c r="H25" s="134">
        <f>SUMIFS(BalanceSheetData!$J$2:$J$829,BalanceSheetData!$B$2:$B$829,$A25,BalanceSheetData!$I$2:$I$829,"10700")</f>
        <v>0</v>
      </c>
      <c r="I25" s="135">
        <f>SUMIFS(BalanceSheetData!$J$2:$J$829,BalanceSheetData!$B$2:$B$829,$A25,BalanceSheetData!$I$2:$I$829,"10715")+SUMIFS(BalanceSheetData!$J$2:$J$829,BalanceSheetData!$B$2:$B$829,$A25,BalanceSheetData!$I$2:$I$829,"10720")+SUMIFS(BalanceSheetData!$J$2:$J$829,BalanceSheetData!$B$2:$B$829,$A25,BalanceSheetData!$I$2:$I$829,"19300")</f>
        <v>0</v>
      </c>
      <c r="J25" s="136">
        <f t="shared" si="0"/>
        <v>0</v>
      </c>
      <c r="K25" s="137">
        <f>IF(ISERROR(INDEX(Occupancy!$B$57:$CA$57,1,MATCH(A25,Occupancy!$B$4:$CA$4,0))),"-",INDEX(Occupancy!$B$57:$CA$57,1,MATCH(A25,Occupancy!$B$4:$CA$4,0)))</f>
        <v>0.9074000000000001</v>
      </c>
      <c r="L25" s="137">
        <f>IF(ISERROR(INDEX(Occupancy!$B$17:$CA$17,1,MATCH(A25,Occupancy!$B$4:$CA$4,0))),"-",INDEX(Occupancy!$B$17:$CA$17,1,MATCH(A25,Occupancy!$B$4:$CA$4,0)))</f>
        <v>0.86309999999999998</v>
      </c>
      <c r="M25" s="119"/>
      <c r="N25" s="119"/>
      <c r="O25" s="119"/>
      <c r="P25" s="125"/>
      <c r="Q25" s="138">
        <f>SUMIFS(IncomeStatementData!$J$2:$J$829,IncomeStatementData!$B$2:$B$829,$A25,IncomeStatementData!$I$2:$I$829,"45001")+SUMIFS(IncomeStatementData!$J$2:$J$829,IncomeStatementData!$B$2:$B$829,$A25,IncomeStatementData!$I$2:$I$829,"45100")+SUMIFS(IncomeStatementData!$J$2:$J$829,IncomeStatementData!$B$2:$B$829,$A25,IncomeStatementData!$I$2:$I$829,"49000")+SUMIFS(IncomeStatementData!$J$2:$J$829,IncomeStatementData!$B$2:$B$829,$A25,IncomeStatementData!$I$2:$I$829,"45200")+SUMIFS(IncomeStatementData!$J$2:$J$829,IncomeStatementData!$B$2:$B$829,$A25,IncomeStatementData!$I$2:$I$829,"45400")+SUMIFS(IncomeStatementData!$J$2:$J$829,IncomeStatementData!$B$2:$B$829,$A25,IncomeStatementData!$I$2:$I$829,"45500")+SUMIFS(IncomeStatementData!$J$2:$J$829,IncomeStatementData!$B$2:$B$829,$A25,IncomeStatementData!$I$2:$I$829,"55327")+SUMIFS(IncomeStatementData!$J$2:$J$829,IncomeStatementData!$B$2:$B$829,$A25,IncomeStatementData!$I$2:$I$829,"44100")+SUMIFS(IncomeStatementData!$J$2:$J$829,IncomeStatementData!$B$2:$B$829,$A25,IncomeStatementData!$I$2:$I$829,"42200")</f>
        <v>0</v>
      </c>
      <c r="R25" s="139">
        <f>S25/12*Occupancy!$B$65</f>
        <v>0</v>
      </c>
      <c r="S25" s="140">
        <f>SUMIFS(AnnualFinancialData!$L$2:$L$147,AnnualFinancialData!$B$2:$B$147,$A25,AnnualFinancialData!$K$2:$K$147,"45001")+SUMIFS(AnnualFinancialData!$L$2:$L$147,AnnualFinancialData!$B$2:$B$147,$A25,AnnualFinancialData!$K$2:$K$147,"45100")+SUMIFS(AnnualFinancialData!$L$2:$L$147,AnnualFinancialData!$B$2:$B$147,$A25,AnnualFinancialData!$K$2:$K$147,"49000")+SUMIFS(AnnualFinancialData!$L$2:$L$147,AnnualFinancialData!$B$2:$B$147,$A25,AnnualFinancialData!$K$2:$K$147,"45200")+SUMIFS(AnnualFinancialData!$L$2:$L$147,AnnualFinancialData!$B$2:$B$147,$A25,AnnualFinancialData!$K$2:$K$147,"45400")+SUMIFS(AnnualFinancialData!$L$2:$L$147,AnnualFinancialData!$B$2:$B$147,$A25,AnnualFinancialData!$K$2:$K$147,"45500")+SUMIFS(AnnualFinancialData!$L$2:$L$147,AnnualFinancialData!$B$2:$B$147,$A25,AnnualFinancialData!$K$2:$K$147,"55327")+SUMIFS(AnnualFinancialData!$L$2:$L$147,AnnualFinancialData!$B$2:$B$147,$A25,AnnualFinancialData!$K$2:$K$147,"44100")+SUMIFS(AnnualFinancialData!$L$2:$L$147,AnnualFinancialData!$B$2:$B$147,$A25,AnnualFinancialData!$K$2:$K$147,"42200")</f>
        <v>0</v>
      </c>
      <c r="T25" s="139">
        <f>IF(ISERROR(IF(Q25="","",Q25/VLOOKUP(Occupancy!$B$65,Occupancy!$B$68:$B$79,1)*12/$C25)),"-",IF(Q25="","",Q25/VLOOKUP(Occupancy!$B$65,Occupancy!$B$68:$B$79,1)*12/$C25))</f>
        <v>0</v>
      </c>
      <c r="U25" s="139">
        <f>IF(ISERROR(IF(R25="","",R25/VLOOKUP(Occupancy!$B$65,Occupancy!$B$68:$B$79,1)*12/$C25)),"-",IF(R25="","",R25/VLOOKUP(Occupancy!$B$65,Occupancy!$B$68:$B$79,1)*12/$C25))</f>
        <v>0</v>
      </c>
      <c r="V25" s="141">
        <f>IF(ISERROR(Expenses!BC20)," - ",Expenses!BC20)</f>
        <v>0</v>
      </c>
      <c r="W25" s="141">
        <f>IF(ISERROR(Expenses!BD20)," - ",Expenses!BD20)</f>
        <v>0</v>
      </c>
      <c r="X25" s="141">
        <f>IF(ISERROR(Expenses!BE20)," - ",Expenses!BE20)</f>
        <v>0</v>
      </c>
      <c r="Y25" s="141">
        <f>IF(ISERROR(Expenses!BF20)," - ",Expenses!BF20)</f>
        <v>0</v>
      </c>
      <c r="Z25" s="141">
        <f>IF(ISERROR(Expenses!BG20)," - ",Expenses!BG20)</f>
        <v>0</v>
      </c>
      <c r="AA25" s="142" t="str">
        <f t="shared" si="1"/>
        <v>-</v>
      </c>
      <c r="AB25" s="139">
        <f t="shared" si="2"/>
        <v>0</v>
      </c>
      <c r="AC25" s="139">
        <f t="shared" si="3"/>
        <v>0</v>
      </c>
      <c r="AD25" s="139">
        <f t="shared" si="4"/>
        <v>0</v>
      </c>
      <c r="AE25" s="139">
        <f t="shared" si="5"/>
        <v>0</v>
      </c>
      <c r="AF25" s="139">
        <f t="shared" si="6"/>
        <v>0</v>
      </c>
      <c r="AG25" s="143">
        <f>SUMIFS(IncomeStatementData!$J$2:$J$829,IncomeStatementData!$B$2:$B$829,$A25,IncomeStatementData!$I$2:$I$829,"62020")</f>
        <v>0</v>
      </c>
      <c r="AH25" s="141">
        <f>AI25/12*Occupancy!$B$65</f>
        <v>0</v>
      </c>
      <c r="AI25" s="143">
        <f>SUMIFS(AnnualFinancialData!$L$2:$L$147,AnnualFinancialData!$B$2:$B$147,$A25,AnnualFinancialData!$K$2:$K$147,"62020")</f>
        <v>0</v>
      </c>
      <c r="AJ25" s="141">
        <f>IF(ISERROR(IF(AG25="","",AG25/VLOOKUP(Occupancy!$B$65,Occupancy!$B$68:$B$79,1)*12/$C25)),"-",IF(AG25="","",AG25/VLOOKUP(Occupancy!$B$65,Occupancy!$B$68:$B$79,1)*12/$C25))</f>
        <v>0</v>
      </c>
      <c r="AK25" s="141">
        <f>IF(ISERROR(IF(AH25="","",AH25/VLOOKUP(Occupancy!$B$65,Occupancy!$B$68:$B$79,1)*12/$C25)),"-",IF(AH25="","",AH25/VLOOKUP(Occupancy!$B$65,Occupancy!$B$68:$B$79,1)*12/$C25))</f>
        <v>0</v>
      </c>
      <c r="AL25" s="140">
        <f>SUMIFS(BalanceSheetData!$J$2:$J$829,BalanceSheetData!$B$2:$B$829,$A25,BalanceSheetData!$I$2:$I$829,"10710")</f>
        <v>0</v>
      </c>
      <c r="AM25" s="139">
        <f>IF(ISERROR(AN25/12*Occupancy!$B$65),"-",AN25/12*Occupancy!$B$65)</f>
        <v>23634</v>
      </c>
      <c r="AN25" s="140">
        <f>IF(ISERROR(INDEX(ReserveData!$B$2:$B$2239,MATCH($A25,ReserveData!$A$2:$A$2250,0),0)),"-",INDEX(ReserveData!$B$2:$B2264,MATCH($A25,ReserveData!$A$2:$A$2250,0),0))</f>
        <v>47268</v>
      </c>
      <c r="AO25" s="139" t="str">
        <f t="shared" si="7"/>
        <v>-</v>
      </c>
      <c r="AP25" s="139" t="str">
        <f t="shared" si="8"/>
        <v>-</v>
      </c>
      <c r="AQ25" s="143">
        <f>SUMIFS(IncomeStatementData!$J$2:$J$829,IncomeStatementData!$B$2:$B$829,$A25,IncomeStatementData!$I$2:$I$829,"55740")+SUMIFS(IncomeStatementData!$J$2:$J$829,IncomeStatementData!$B$2:$B$829,$A25,IncomeStatementData!$I$2:$I$829,"55730")</f>
        <v>0</v>
      </c>
      <c r="AR25" s="141">
        <f>AS25/12*Occupancy!$B$65</f>
        <v>0</v>
      </c>
      <c r="AS25" s="143">
        <f>SUMIFS(AnnualFinancialData!$L$2:$L$147,AnnualFinancialData!$B$2:$B$147,$A25,AnnualFinancialData!$K$2:$K$147,"55740")+SUMIFS(AnnualFinancialData!$L$2:$L$147,AnnualFinancialData!$B$2:$B$147,$A25,AnnualFinancialData!$K$2:$K$147,"55730")</f>
        <v>0</v>
      </c>
      <c r="AT25" s="141">
        <f>IF(ISERROR(IF(AQ25="","",AQ25/VLOOKUP(Occupancy!$B$65,Occupancy!$B$68:$B$79,1)*12/$C25)),"-",IF(AQ25="","",AQ25/VLOOKUP(Occupancy!$B$65,Occupancy!$B$68:$B$79,1)*12/$C25))</f>
        <v>0</v>
      </c>
      <c r="AU25" s="141">
        <f>IF(ISERROR(IF(AR25="","",AR25/VLOOKUP(Occupancy!$B$65,Occupancy!$B$68:$B$79,1)*12/$C25)),"-",IF(AR25="","",AR25/VLOOKUP(Occupancy!$B$65,Occupancy!$B$68:$B$79,1)*12/$C25))</f>
        <v>0</v>
      </c>
      <c r="AV25" s="140">
        <f>SUMIFS(IncomeStatementData!$J$2:$J$829,IncomeStatementData!$B$2:$B$829,$A25,IncomeStatementData!$I$2:$I$829,"66310")+SUMIFS(IncomeStatementData!$J$2:$J$829,IncomeStatementData!$B$2:$B$829,$A25,IncomeStatementData!$I$2:$I$829,"66202")</f>
        <v>0</v>
      </c>
      <c r="AW25" s="139">
        <f>AX25/12*Occupancy!$B$65</f>
        <v>0</v>
      </c>
      <c r="AX25" s="140">
        <f>SUMIFS(AnnualFinancialData!$L$2:$L$147,AnnualFinancialData!$B$2:$B$147,$A25,AnnualFinancialData!$K$2:$K$147,"66310")+SUMIFS(AnnualFinancialData!$L$2:$L$147,AnnualFinancialData!$B$2:$B$147,$A25,AnnualFinancialData!$K$2:$K$147,"66202")</f>
        <v>0</v>
      </c>
      <c r="AY25" s="139">
        <f>IF(ISERROR(IF(AV25="","",AV25/VLOOKUP(Occupancy!$B$65,Occupancy!$B$68:$B$79,1)*12/$C25)),"-",IF(AV25="","",AV25/VLOOKUP(Occupancy!$B$65,Occupancy!$B$68:$B$79,1)*12/$C25))</f>
        <v>0</v>
      </c>
      <c r="AZ25" s="139">
        <f>IF(ISERROR(IF(AW25="","",AW25/VLOOKUP(Occupancy!$B$65,Occupancy!$B$68:$B$79,1)*12/$C25)),"-",IF(AW25="","",AW25/VLOOKUP(Occupancy!$B$65,Occupancy!$B$68:$B$79,1)*12/$C25))</f>
        <v>0</v>
      </c>
      <c r="BA25" s="144">
        <f t="shared" si="9"/>
        <v>0</v>
      </c>
      <c r="BB25" s="144">
        <f t="shared" si="10"/>
        <v>-23634</v>
      </c>
      <c r="BC25" s="144">
        <f t="shared" si="11"/>
        <v>-47268</v>
      </c>
      <c r="BD25" s="144" t="str">
        <f t="shared" si="12"/>
        <v>-</v>
      </c>
      <c r="BE25" s="145">
        <f>IF(ISERROR(IF(BB25="","",BB25/VLOOKUP(Occupancy!$B$65,Occupancy!$B$68:$B$79,1)*12/$C25)),"-",IF(BB25="","",BB25/VLOOKUP(Occupancy!$B$65,Occupancy!$B$68:$B$79,1)*12/$C25))</f>
        <v>-310.9736842105263</v>
      </c>
    </row>
    <row r="26" spans="1:57" s="100" customFormat="1" ht="12.75" x14ac:dyDescent="0.2">
      <c r="A26" s="221" t="s">
        <v>407</v>
      </c>
      <c r="B26" s="132" t="str">
        <f>IF(ISERROR(INDEX(ProjectTypeData!$F$2:$F$76,MATCH(Operating!$A26,ProjectTypeData!$B$2:$B$76,0),MATCH(Operating!B$9,ProjectTypeData!$F$1))),"-",INDEX(ProjectTypeData!$F$2:$F$76,MATCH(Operating!$A26,ProjectTypeData!$B$2:$B$76,0),MATCH(Operating!B$9,ProjectTypeData!$F$1)))</f>
        <v>Homes</v>
      </c>
      <c r="C26" s="132">
        <f>IF(ISERROR(INDEX(ProjectTypeData!$E$2:$E$76,MATCH(Operating!$A26,ProjectTypeData!$B$2:$B$76,0),MATCH(Operating!C$9,ProjectTypeData!$E$1))),"-",INDEX(ProjectTypeData!$E$2:$E$76,MATCH(Operating!$A26,ProjectTypeData!$B$2:$B$76,0),MATCH(Operating!C$9,ProjectTypeData!$E$1)))</f>
        <v>76</v>
      </c>
      <c r="D26" s="133" t="str">
        <f>IF(ISERROR(INDEX(ProjectTypeData!$D$2:$D$76,MATCH(Operating!$A26,ProjectTypeData!$B$2:$B$76,0),MATCH(Operating!D$9,ProjectTypeData!$D$1))),"-",INDEX(ProjectTypeData!$D$2:$D$76,MATCH(Operating!$A26,ProjectTypeData!$B$2:$B$76,0),MATCH(Operating!D$9,ProjectTypeData!$D$1)))</f>
        <v>Operations/Asset Management</v>
      </c>
      <c r="E26" s="121"/>
      <c r="F26" s="134">
        <f>SUMIFS(BalanceSheetData!$J$2:$J$829,BalanceSheetData!$B$2:$B$829,$A26,BalanceSheetData!$I$2:$I$829,"10000")</f>
        <v>0</v>
      </c>
      <c r="G26" s="134">
        <f>SUMIFS(BalanceSheetData!$J$2:$J$829,BalanceSheetData!$B$2:$B$829,$A26,BalanceSheetData!$I$2:$I$829,"10710")</f>
        <v>0</v>
      </c>
      <c r="H26" s="134">
        <f>SUMIFS(BalanceSheetData!$J$2:$J$829,BalanceSheetData!$B$2:$B$829,$A26,BalanceSheetData!$I$2:$I$829,"10700")</f>
        <v>0</v>
      </c>
      <c r="I26" s="135">
        <f>SUMIFS(BalanceSheetData!$J$2:$J$829,BalanceSheetData!$B$2:$B$829,$A26,BalanceSheetData!$I$2:$I$829,"10715")+SUMIFS(BalanceSheetData!$J$2:$J$829,BalanceSheetData!$B$2:$B$829,$A26,BalanceSheetData!$I$2:$I$829,"10720")+SUMIFS(BalanceSheetData!$J$2:$J$829,BalanceSheetData!$B$2:$B$829,$A26,BalanceSheetData!$I$2:$I$829,"19300")</f>
        <v>0</v>
      </c>
      <c r="J26" s="136">
        <f t="shared" si="0"/>
        <v>0</v>
      </c>
      <c r="K26" s="137">
        <f>IF(ISERROR(INDEX(Occupancy!$B$57:$CA$57,1,MATCH(A26,Occupancy!$B$4:$CA$4,0))),"-",INDEX(Occupancy!$B$57:$CA$57,1,MATCH(A26,Occupancy!$B$4:$CA$4,0)))</f>
        <v>0.35136923076923077</v>
      </c>
      <c r="L26" s="137">
        <f>IF(ISERROR(INDEX(Occupancy!$B$17:$CA$17,1,MATCH(A26,Occupancy!$B$4:$CA$4,0))),"-",INDEX(Occupancy!$B$17:$CA$17,1,MATCH(A26,Occupancy!$B$4:$CA$4,0)))</f>
        <v>0.68310000000000004</v>
      </c>
      <c r="M26" s="119"/>
      <c r="N26" s="119"/>
      <c r="O26" s="119"/>
      <c r="P26" s="125"/>
      <c r="Q26" s="138">
        <f>SUMIFS(IncomeStatementData!$J$2:$J$829,IncomeStatementData!$B$2:$B$829,$A26,IncomeStatementData!$I$2:$I$829,"45001")+SUMIFS(IncomeStatementData!$J$2:$J$829,IncomeStatementData!$B$2:$B$829,$A26,IncomeStatementData!$I$2:$I$829,"45100")+SUMIFS(IncomeStatementData!$J$2:$J$829,IncomeStatementData!$B$2:$B$829,$A26,IncomeStatementData!$I$2:$I$829,"49000")+SUMIFS(IncomeStatementData!$J$2:$J$829,IncomeStatementData!$B$2:$B$829,$A26,IncomeStatementData!$I$2:$I$829,"45200")+SUMIFS(IncomeStatementData!$J$2:$J$829,IncomeStatementData!$B$2:$B$829,$A26,IncomeStatementData!$I$2:$I$829,"45400")+SUMIFS(IncomeStatementData!$J$2:$J$829,IncomeStatementData!$B$2:$B$829,$A26,IncomeStatementData!$I$2:$I$829,"45500")+SUMIFS(IncomeStatementData!$J$2:$J$829,IncomeStatementData!$B$2:$B$829,$A26,IncomeStatementData!$I$2:$I$829,"55327")+SUMIFS(IncomeStatementData!$J$2:$J$829,IncomeStatementData!$B$2:$B$829,$A26,IncomeStatementData!$I$2:$I$829,"44100")+SUMIFS(IncomeStatementData!$J$2:$J$829,IncomeStatementData!$B$2:$B$829,$A26,IncomeStatementData!$I$2:$I$829,"42200")</f>
        <v>0</v>
      </c>
      <c r="R26" s="139">
        <f>S26/12*Occupancy!$B$65</f>
        <v>0</v>
      </c>
      <c r="S26" s="140">
        <f>SUMIFS(AnnualFinancialData!$L$2:$L$147,AnnualFinancialData!$B$2:$B$147,$A26,AnnualFinancialData!$K$2:$K$147,"45001")+SUMIFS(AnnualFinancialData!$L$2:$L$147,AnnualFinancialData!$B$2:$B$147,$A26,AnnualFinancialData!$K$2:$K$147,"45100")+SUMIFS(AnnualFinancialData!$L$2:$L$147,AnnualFinancialData!$B$2:$B$147,$A26,AnnualFinancialData!$K$2:$K$147,"49000")+SUMIFS(AnnualFinancialData!$L$2:$L$147,AnnualFinancialData!$B$2:$B$147,$A26,AnnualFinancialData!$K$2:$K$147,"45200")+SUMIFS(AnnualFinancialData!$L$2:$L$147,AnnualFinancialData!$B$2:$B$147,$A26,AnnualFinancialData!$K$2:$K$147,"45400")+SUMIFS(AnnualFinancialData!$L$2:$L$147,AnnualFinancialData!$B$2:$B$147,$A26,AnnualFinancialData!$K$2:$K$147,"45500")+SUMIFS(AnnualFinancialData!$L$2:$L$147,AnnualFinancialData!$B$2:$B$147,$A26,AnnualFinancialData!$K$2:$K$147,"55327")+SUMIFS(AnnualFinancialData!$L$2:$L$147,AnnualFinancialData!$B$2:$B$147,$A26,AnnualFinancialData!$K$2:$K$147,"44100")+SUMIFS(AnnualFinancialData!$L$2:$L$147,AnnualFinancialData!$B$2:$B$147,$A26,AnnualFinancialData!$K$2:$K$147,"42200")</f>
        <v>0</v>
      </c>
      <c r="T26" s="139">
        <f>IF(ISERROR(IF(Q26="","",Q26/VLOOKUP(Occupancy!$B$65,Occupancy!$B$68:$B$79,1)*12/$C26)),"-",IF(Q26="","",Q26/VLOOKUP(Occupancy!$B$65,Occupancy!$B$68:$B$79,1)*12/$C26))</f>
        <v>0</v>
      </c>
      <c r="U26" s="139">
        <f>IF(ISERROR(IF(R26="","",R26/VLOOKUP(Occupancy!$B$65,Occupancy!$B$68:$B$79,1)*12/$C26)),"-",IF(R26="","",R26/VLOOKUP(Occupancy!$B$65,Occupancy!$B$68:$B$79,1)*12/$C26))</f>
        <v>0</v>
      </c>
      <c r="V26" s="141">
        <f>IF(ISERROR(Expenses!BC21)," - ",Expenses!BC21)</f>
        <v>0</v>
      </c>
      <c r="W26" s="141">
        <f>IF(ISERROR(Expenses!BD21)," - ",Expenses!BD21)</f>
        <v>0</v>
      </c>
      <c r="X26" s="141">
        <f>IF(ISERROR(Expenses!BE21)," - ",Expenses!BE21)</f>
        <v>0</v>
      </c>
      <c r="Y26" s="141">
        <f>IF(ISERROR(Expenses!BF21)," - ",Expenses!BF21)</f>
        <v>0</v>
      </c>
      <c r="Z26" s="141">
        <f>IF(ISERROR(Expenses!BG21)," - ",Expenses!BG21)</f>
        <v>0</v>
      </c>
      <c r="AA26" s="142" t="str">
        <f t="shared" si="1"/>
        <v>-</v>
      </c>
      <c r="AB26" s="139">
        <f t="shared" si="2"/>
        <v>0</v>
      </c>
      <c r="AC26" s="139">
        <f t="shared" si="3"/>
        <v>0</v>
      </c>
      <c r="AD26" s="139">
        <f t="shared" si="4"/>
        <v>0</v>
      </c>
      <c r="AE26" s="139">
        <f t="shared" si="5"/>
        <v>0</v>
      </c>
      <c r="AF26" s="139">
        <f t="shared" si="6"/>
        <v>0</v>
      </c>
      <c r="AG26" s="143">
        <f>SUMIFS(IncomeStatementData!$J$2:$J$829,IncomeStatementData!$B$2:$B$829,$A26,IncomeStatementData!$I$2:$I$829,"62020")</f>
        <v>0</v>
      </c>
      <c r="AH26" s="141">
        <f>AI26/12*Occupancy!$B$65</f>
        <v>0</v>
      </c>
      <c r="AI26" s="143">
        <f>SUMIFS(AnnualFinancialData!$L$2:$L$147,AnnualFinancialData!$B$2:$B$147,$A26,AnnualFinancialData!$K$2:$K$147,"62020")</f>
        <v>0</v>
      </c>
      <c r="AJ26" s="141">
        <f>IF(ISERROR(IF(AG26="","",AG26/VLOOKUP(Occupancy!$B$65,Occupancy!$B$68:$B$79,1)*12/$C26)),"-",IF(AG26="","",AG26/VLOOKUP(Occupancy!$B$65,Occupancy!$B$68:$B$79,1)*12/$C26))</f>
        <v>0</v>
      </c>
      <c r="AK26" s="141">
        <f>IF(ISERROR(IF(AH26="","",AH26/VLOOKUP(Occupancy!$B$65,Occupancy!$B$68:$B$79,1)*12/$C26)),"-",IF(AH26="","",AH26/VLOOKUP(Occupancy!$B$65,Occupancy!$B$68:$B$79,1)*12/$C26))</f>
        <v>0</v>
      </c>
      <c r="AL26" s="140">
        <f>SUMIFS(BalanceSheetData!$J$2:$J$829,BalanceSheetData!$B$2:$B$829,$A26,BalanceSheetData!$I$2:$I$829,"10710")</f>
        <v>0</v>
      </c>
      <c r="AM26" s="139">
        <f>IF(ISERROR(AN26/12*Occupancy!$B$65),"-",AN26/12*Occupancy!$B$65)</f>
        <v>12730</v>
      </c>
      <c r="AN26" s="140">
        <f>IF(ISERROR(INDEX(ReserveData!$B$2:$B$2239,MATCH($A26,ReserveData!$A$2:$A$2250,0),0)),"-",INDEX(ReserveData!$B$2:$B2265,MATCH($A26,ReserveData!$A$2:$A$2250,0),0))</f>
        <v>25460</v>
      </c>
      <c r="AO26" s="139" t="str">
        <f t="shared" si="7"/>
        <v>-</v>
      </c>
      <c r="AP26" s="139" t="str">
        <f t="shared" si="8"/>
        <v>-</v>
      </c>
      <c r="AQ26" s="143">
        <f>SUMIFS(IncomeStatementData!$J$2:$J$829,IncomeStatementData!$B$2:$B$829,$A26,IncomeStatementData!$I$2:$I$829,"55740")+SUMIFS(IncomeStatementData!$J$2:$J$829,IncomeStatementData!$B$2:$B$829,$A26,IncomeStatementData!$I$2:$I$829,"55730")</f>
        <v>0</v>
      </c>
      <c r="AR26" s="141">
        <f>AS26/12*Occupancy!$B$65</f>
        <v>0</v>
      </c>
      <c r="AS26" s="143">
        <f>SUMIFS(AnnualFinancialData!$L$2:$L$147,AnnualFinancialData!$B$2:$B$147,$A26,AnnualFinancialData!$K$2:$K$147,"55740")+SUMIFS(AnnualFinancialData!$L$2:$L$147,AnnualFinancialData!$B$2:$B$147,$A26,AnnualFinancialData!$K$2:$K$147,"55730")</f>
        <v>0</v>
      </c>
      <c r="AT26" s="141">
        <f>IF(ISERROR(IF(AQ26="","",AQ26/VLOOKUP(Occupancy!$B$65,Occupancy!$B$68:$B$79,1)*12/$C26)),"-",IF(AQ26="","",AQ26/VLOOKUP(Occupancy!$B$65,Occupancy!$B$68:$B$79,1)*12/$C26))</f>
        <v>0</v>
      </c>
      <c r="AU26" s="141">
        <f>IF(ISERROR(IF(AR26="","",AR26/VLOOKUP(Occupancy!$B$65,Occupancy!$B$68:$B$79,1)*12/$C26)),"-",IF(AR26="","",AR26/VLOOKUP(Occupancy!$B$65,Occupancy!$B$68:$B$79,1)*12/$C26))</f>
        <v>0</v>
      </c>
      <c r="AV26" s="140">
        <f>SUMIFS(IncomeStatementData!$J$2:$J$829,IncomeStatementData!$B$2:$B$829,$A26,IncomeStatementData!$I$2:$I$829,"66310")+SUMIFS(IncomeStatementData!$J$2:$J$829,IncomeStatementData!$B$2:$B$829,$A26,IncomeStatementData!$I$2:$I$829,"66202")</f>
        <v>0</v>
      </c>
      <c r="AW26" s="139">
        <f>AX26/12*Occupancy!$B$65</f>
        <v>0</v>
      </c>
      <c r="AX26" s="140">
        <f>SUMIFS(AnnualFinancialData!$L$2:$L$147,AnnualFinancialData!$B$2:$B$147,$A26,AnnualFinancialData!$K$2:$K$147,"66310")+SUMIFS(AnnualFinancialData!$L$2:$L$147,AnnualFinancialData!$B$2:$B$147,$A26,AnnualFinancialData!$K$2:$K$147,"66202")</f>
        <v>0</v>
      </c>
      <c r="AY26" s="139">
        <f>IF(ISERROR(IF(AV26="","",AV26/VLOOKUP(Occupancy!$B$65,Occupancy!$B$68:$B$79,1)*12/$C26)),"-",IF(AV26="","",AV26/VLOOKUP(Occupancy!$B$65,Occupancy!$B$68:$B$79,1)*12/$C26))</f>
        <v>0</v>
      </c>
      <c r="AZ26" s="139">
        <f>IF(ISERROR(IF(AW26="","",AW26/VLOOKUP(Occupancy!$B$65,Occupancy!$B$68:$B$79,1)*12/$C26)),"-",IF(AW26="","",AW26/VLOOKUP(Occupancy!$B$65,Occupancy!$B$68:$B$79,1)*12/$C26))</f>
        <v>0</v>
      </c>
      <c r="BA26" s="144">
        <f t="shared" si="9"/>
        <v>0</v>
      </c>
      <c r="BB26" s="144">
        <f t="shared" si="10"/>
        <v>-12730</v>
      </c>
      <c r="BC26" s="144">
        <f t="shared" si="11"/>
        <v>-25460</v>
      </c>
      <c r="BD26" s="144" t="str">
        <f t="shared" si="12"/>
        <v>-</v>
      </c>
      <c r="BE26" s="145">
        <f>IF(ISERROR(IF(BB26="","",BB26/VLOOKUP(Occupancy!$B$65,Occupancy!$B$68:$B$79,1)*12/$C26)),"-",IF(BB26="","",BB26/VLOOKUP(Occupancy!$B$65,Occupancy!$B$68:$B$79,1)*12/$C26))</f>
        <v>-335</v>
      </c>
    </row>
    <row r="27" spans="1:57" s="100" customFormat="1" ht="12.75" x14ac:dyDescent="0.2">
      <c r="A27" s="221" t="s">
        <v>409</v>
      </c>
      <c r="B27" s="132" t="str">
        <f>IF(ISERROR(INDEX(ProjectTypeData!$F$2:$F$76,MATCH(Operating!$A27,ProjectTypeData!$B$2:$B$76,0),MATCH(Operating!B$9,ProjectTypeData!$F$1))),"-",INDEX(ProjectTypeData!$F$2:$F$76,MATCH(Operating!$A27,ProjectTypeData!$B$2:$B$76,0),MATCH(Operating!B$9,ProjectTypeData!$F$1)))</f>
        <v>Homes</v>
      </c>
      <c r="C27" s="132">
        <f>IF(ISERROR(INDEX(ProjectTypeData!$E$2:$E$76,MATCH(Operating!$A27,ProjectTypeData!$B$2:$B$76,0),MATCH(Operating!C$9,ProjectTypeData!$E$1))),"-",INDEX(ProjectTypeData!$E$2:$E$76,MATCH(Operating!$A27,ProjectTypeData!$B$2:$B$76,0),MATCH(Operating!C$9,ProjectTypeData!$E$1)))</f>
        <v>131</v>
      </c>
      <c r="D27" s="133" t="str">
        <f>IF(ISERROR(INDEX(ProjectTypeData!$D$2:$D$76,MATCH(Operating!$A27,ProjectTypeData!$B$2:$B$76,0),MATCH(Operating!D$9,ProjectTypeData!$D$1))),"-",INDEX(ProjectTypeData!$D$2:$D$76,MATCH(Operating!$A27,ProjectTypeData!$B$2:$B$76,0),MATCH(Operating!D$9,ProjectTypeData!$D$1)))</f>
        <v>Operations/Asset Management</v>
      </c>
      <c r="E27" s="121"/>
      <c r="F27" s="134">
        <f>SUMIFS(BalanceSheetData!$J$2:$J$829,BalanceSheetData!$B$2:$B$829,$A27,BalanceSheetData!$I$2:$I$829,"10000")</f>
        <v>0</v>
      </c>
      <c r="G27" s="134">
        <f>SUMIFS(BalanceSheetData!$J$2:$J$829,BalanceSheetData!$B$2:$B$829,$A27,BalanceSheetData!$I$2:$I$829,"10710")</f>
        <v>0</v>
      </c>
      <c r="H27" s="134">
        <f>SUMIFS(BalanceSheetData!$J$2:$J$829,BalanceSheetData!$B$2:$B$829,$A27,BalanceSheetData!$I$2:$I$829,"10700")</f>
        <v>0</v>
      </c>
      <c r="I27" s="135">
        <f>SUMIFS(BalanceSheetData!$J$2:$J$829,BalanceSheetData!$B$2:$B$829,$A27,BalanceSheetData!$I$2:$I$829,"10715")+SUMIFS(BalanceSheetData!$J$2:$J$829,BalanceSheetData!$B$2:$B$829,$A27,BalanceSheetData!$I$2:$I$829,"10720")+SUMIFS(BalanceSheetData!$J$2:$J$829,BalanceSheetData!$B$2:$B$829,$A27,BalanceSheetData!$I$2:$I$829,"19300")</f>
        <v>0</v>
      </c>
      <c r="J27" s="136">
        <f t="shared" si="0"/>
        <v>0</v>
      </c>
      <c r="K27" s="137">
        <f>IF(ISERROR(INDEX(Occupancy!$B$57:$CA$57,1,MATCH(A27,Occupancy!$B$4:$CA$4,0))),"-",INDEX(Occupancy!$B$57:$CA$57,1,MATCH(A27,Occupancy!$B$4:$CA$4,0)))</f>
        <v>0.33960000000000001</v>
      </c>
      <c r="L27" s="137">
        <f>IF(ISERROR(INDEX(Occupancy!$B$17:$CA$17,1,MATCH(A27,Occupancy!$B$4:$CA$4,0))),"-",INDEX(Occupancy!$B$17:$CA$17,1,MATCH(A27,Occupancy!$B$4:$CA$4,0)))</f>
        <v>0.6623</v>
      </c>
      <c r="M27" s="119"/>
      <c r="N27" s="119"/>
      <c r="O27" s="119"/>
      <c r="P27" s="125"/>
      <c r="Q27" s="138">
        <f>SUMIFS(IncomeStatementData!$J$2:$J$829,IncomeStatementData!$B$2:$B$829,$A27,IncomeStatementData!$I$2:$I$829,"45001")+SUMIFS(IncomeStatementData!$J$2:$J$829,IncomeStatementData!$B$2:$B$829,$A27,IncomeStatementData!$I$2:$I$829,"45100")+SUMIFS(IncomeStatementData!$J$2:$J$829,IncomeStatementData!$B$2:$B$829,$A27,IncomeStatementData!$I$2:$I$829,"49000")+SUMIFS(IncomeStatementData!$J$2:$J$829,IncomeStatementData!$B$2:$B$829,$A27,IncomeStatementData!$I$2:$I$829,"45200")+SUMIFS(IncomeStatementData!$J$2:$J$829,IncomeStatementData!$B$2:$B$829,$A27,IncomeStatementData!$I$2:$I$829,"45400")+SUMIFS(IncomeStatementData!$J$2:$J$829,IncomeStatementData!$B$2:$B$829,$A27,IncomeStatementData!$I$2:$I$829,"45500")+SUMIFS(IncomeStatementData!$J$2:$J$829,IncomeStatementData!$B$2:$B$829,$A27,IncomeStatementData!$I$2:$I$829,"55327")+SUMIFS(IncomeStatementData!$J$2:$J$829,IncomeStatementData!$B$2:$B$829,$A27,IncomeStatementData!$I$2:$I$829,"44100")+SUMIFS(IncomeStatementData!$J$2:$J$829,IncomeStatementData!$B$2:$B$829,$A27,IncomeStatementData!$I$2:$I$829,"42200")</f>
        <v>0</v>
      </c>
      <c r="R27" s="139">
        <f>S27/12*Occupancy!$B$65</f>
        <v>0</v>
      </c>
      <c r="S27" s="140">
        <f>SUMIFS(AnnualFinancialData!$L$2:$L$147,AnnualFinancialData!$B$2:$B$147,$A27,AnnualFinancialData!$K$2:$K$147,"45001")+SUMIFS(AnnualFinancialData!$L$2:$L$147,AnnualFinancialData!$B$2:$B$147,$A27,AnnualFinancialData!$K$2:$K$147,"45100")+SUMIFS(AnnualFinancialData!$L$2:$L$147,AnnualFinancialData!$B$2:$B$147,$A27,AnnualFinancialData!$K$2:$K$147,"49000")+SUMIFS(AnnualFinancialData!$L$2:$L$147,AnnualFinancialData!$B$2:$B$147,$A27,AnnualFinancialData!$K$2:$K$147,"45200")+SUMIFS(AnnualFinancialData!$L$2:$L$147,AnnualFinancialData!$B$2:$B$147,$A27,AnnualFinancialData!$K$2:$K$147,"45400")+SUMIFS(AnnualFinancialData!$L$2:$L$147,AnnualFinancialData!$B$2:$B$147,$A27,AnnualFinancialData!$K$2:$K$147,"45500")+SUMIFS(AnnualFinancialData!$L$2:$L$147,AnnualFinancialData!$B$2:$B$147,$A27,AnnualFinancialData!$K$2:$K$147,"55327")+SUMIFS(AnnualFinancialData!$L$2:$L$147,AnnualFinancialData!$B$2:$B$147,$A27,AnnualFinancialData!$K$2:$K$147,"44100")+SUMIFS(AnnualFinancialData!$L$2:$L$147,AnnualFinancialData!$B$2:$B$147,$A27,AnnualFinancialData!$K$2:$K$147,"42200")</f>
        <v>0</v>
      </c>
      <c r="T27" s="139">
        <f>IF(ISERROR(IF(Q27="","",Q27/VLOOKUP(Occupancy!$B$65,Occupancy!$B$68:$B$79,1)*12/$C27)),"-",IF(Q27="","",Q27/VLOOKUP(Occupancy!$B$65,Occupancy!$B$68:$B$79,1)*12/$C27))</f>
        <v>0</v>
      </c>
      <c r="U27" s="139">
        <f>IF(ISERROR(IF(R27="","",R27/VLOOKUP(Occupancy!$B$65,Occupancy!$B$68:$B$79,1)*12/$C27)),"-",IF(R27="","",R27/VLOOKUP(Occupancy!$B$65,Occupancy!$B$68:$B$79,1)*12/$C27))</f>
        <v>0</v>
      </c>
      <c r="V27" s="141">
        <f>IF(ISERROR(Expenses!BC22)," - ",Expenses!BC22)</f>
        <v>0</v>
      </c>
      <c r="W27" s="141">
        <f>IF(ISERROR(Expenses!BD22)," - ",Expenses!BD22)</f>
        <v>0</v>
      </c>
      <c r="X27" s="141">
        <f>IF(ISERROR(Expenses!BE22)," - ",Expenses!BE22)</f>
        <v>0</v>
      </c>
      <c r="Y27" s="141">
        <f>IF(ISERROR(Expenses!BF22)," - ",Expenses!BF22)</f>
        <v>0</v>
      </c>
      <c r="Z27" s="141">
        <f>IF(ISERROR(Expenses!BG22)," - ",Expenses!BG22)</f>
        <v>0</v>
      </c>
      <c r="AA27" s="142" t="str">
        <f t="shared" si="1"/>
        <v>-</v>
      </c>
      <c r="AB27" s="139">
        <f t="shared" si="2"/>
        <v>0</v>
      </c>
      <c r="AC27" s="139">
        <f t="shared" si="3"/>
        <v>0</v>
      </c>
      <c r="AD27" s="139">
        <f t="shared" si="4"/>
        <v>0</v>
      </c>
      <c r="AE27" s="139">
        <f t="shared" si="5"/>
        <v>0</v>
      </c>
      <c r="AF27" s="139">
        <f t="shared" si="6"/>
        <v>0</v>
      </c>
      <c r="AG27" s="143">
        <f>SUMIFS(IncomeStatementData!$J$2:$J$829,IncomeStatementData!$B$2:$B$829,$A27,IncomeStatementData!$I$2:$I$829,"62020")</f>
        <v>0</v>
      </c>
      <c r="AH27" s="141">
        <f>AI27/12*Occupancy!$B$65</f>
        <v>0</v>
      </c>
      <c r="AI27" s="143">
        <f>SUMIFS(AnnualFinancialData!$L$2:$L$147,AnnualFinancialData!$B$2:$B$147,$A27,AnnualFinancialData!$K$2:$K$147,"62020")</f>
        <v>0</v>
      </c>
      <c r="AJ27" s="141">
        <f>IF(ISERROR(IF(AG27="","",AG27/VLOOKUP(Occupancy!$B$65,Occupancy!$B$68:$B$79,1)*12/$C27)),"-",IF(AG27="","",AG27/VLOOKUP(Occupancy!$B$65,Occupancy!$B$68:$B$79,1)*12/$C27))</f>
        <v>0</v>
      </c>
      <c r="AK27" s="141">
        <f>IF(ISERROR(IF(AH27="","",AH27/VLOOKUP(Occupancy!$B$65,Occupancy!$B$68:$B$79,1)*12/$C27)),"-",IF(AH27="","",AH27/VLOOKUP(Occupancy!$B$65,Occupancy!$B$68:$B$79,1)*12/$C27))</f>
        <v>0</v>
      </c>
      <c r="AL27" s="140">
        <f>SUMIFS(BalanceSheetData!$J$2:$J$829,BalanceSheetData!$B$2:$B$829,$A27,BalanceSheetData!$I$2:$I$829,"10710")</f>
        <v>0</v>
      </c>
      <c r="AM27" s="139">
        <f>IF(ISERROR(AN27/12*Occupancy!$B$65),"-",AN27/12*Occupancy!$B$65)</f>
        <v>22750</v>
      </c>
      <c r="AN27" s="140">
        <f>IF(ISERROR(INDEX(ReserveData!$B$2:$B$2239,MATCH($A27,ReserveData!$A$2:$A$2250,0),0)),"-",INDEX(ReserveData!$B$2:$B2266,MATCH($A27,ReserveData!$A$2:$A$2250,0),0))</f>
        <v>45500</v>
      </c>
      <c r="AO27" s="139" t="str">
        <f t="shared" si="7"/>
        <v>-</v>
      </c>
      <c r="AP27" s="139" t="str">
        <f t="shared" si="8"/>
        <v>-</v>
      </c>
      <c r="AQ27" s="143">
        <f>SUMIFS(IncomeStatementData!$J$2:$J$829,IncomeStatementData!$B$2:$B$829,$A27,IncomeStatementData!$I$2:$I$829,"55740")+SUMIFS(IncomeStatementData!$J$2:$J$829,IncomeStatementData!$B$2:$B$829,$A27,IncomeStatementData!$I$2:$I$829,"55730")</f>
        <v>0</v>
      </c>
      <c r="AR27" s="141">
        <f>AS27/12*Occupancy!$B$65</f>
        <v>0</v>
      </c>
      <c r="AS27" s="143">
        <f>SUMIFS(AnnualFinancialData!$L$2:$L$147,AnnualFinancialData!$B$2:$B$147,$A27,AnnualFinancialData!$K$2:$K$147,"55740")+SUMIFS(AnnualFinancialData!$L$2:$L$147,AnnualFinancialData!$B$2:$B$147,$A27,AnnualFinancialData!$K$2:$K$147,"55730")</f>
        <v>0</v>
      </c>
      <c r="AT27" s="141">
        <f>IF(ISERROR(IF(AQ27="","",AQ27/VLOOKUP(Occupancy!$B$65,Occupancy!$B$68:$B$79,1)*12/$C27)),"-",IF(AQ27="","",AQ27/VLOOKUP(Occupancy!$B$65,Occupancy!$B$68:$B$79,1)*12/$C27))</f>
        <v>0</v>
      </c>
      <c r="AU27" s="141">
        <f>IF(ISERROR(IF(AR27="","",AR27/VLOOKUP(Occupancy!$B$65,Occupancy!$B$68:$B$79,1)*12/$C27)),"-",IF(AR27="","",AR27/VLOOKUP(Occupancy!$B$65,Occupancy!$B$68:$B$79,1)*12/$C27))</f>
        <v>0</v>
      </c>
      <c r="AV27" s="140">
        <f>SUMIFS(IncomeStatementData!$J$2:$J$829,IncomeStatementData!$B$2:$B$829,$A27,IncomeStatementData!$I$2:$I$829,"66310")+SUMIFS(IncomeStatementData!$J$2:$J$829,IncomeStatementData!$B$2:$B$829,$A27,IncomeStatementData!$I$2:$I$829,"66202")</f>
        <v>0</v>
      </c>
      <c r="AW27" s="139">
        <f>AX27/12*Occupancy!$B$65</f>
        <v>0</v>
      </c>
      <c r="AX27" s="140">
        <f>SUMIFS(AnnualFinancialData!$L$2:$L$147,AnnualFinancialData!$B$2:$B$147,$A27,AnnualFinancialData!$K$2:$K$147,"66310")+SUMIFS(AnnualFinancialData!$L$2:$L$147,AnnualFinancialData!$B$2:$B$147,$A27,AnnualFinancialData!$K$2:$K$147,"66202")</f>
        <v>0</v>
      </c>
      <c r="AY27" s="139">
        <f>IF(ISERROR(IF(AV27="","",AV27/VLOOKUP(Occupancy!$B$65,Occupancy!$B$68:$B$79,1)*12/$C27)),"-",IF(AV27="","",AV27/VLOOKUP(Occupancy!$B$65,Occupancy!$B$68:$B$79,1)*12/$C27))</f>
        <v>0</v>
      </c>
      <c r="AZ27" s="139">
        <f>IF(ISERROR(IF(AW27="","",AW27/VLOOKUP(Occupancy!$B$65,Occupancy!$B$68:$B$79,1)*12/$C27)),"-",IF(AW27="","",AW27/VLOOKUP(Occupancy!$B$65,Occupancy!$B$68:$B$79,1)*12/$C27))</f>
        <v>0</v>
      </c>
      <c r="BA27" s="144">
        <f t="shared" si="9"/>
        <v>0</v>
      </c>
      <c r="BB27" s="144">
        <f t="shared" si="10"/>
        <v>-22750</v>
      </c>
      <c r="BC27" s="144">
        <f t="shared" si="11"/>
        <v>-45500</v>
      </c>
      <c r="BD27" s="144" t="str">
        <f t="shared" si="12"/>
        <v>-</v>
      </c>
      <c r="BE27" s="145">
        <f>IF(ISERROR(IF(BB27="","",BB27/VLOOKUP(Occupancy!$B$65,Occupancy!$B$68:$B$79,1)*12/$C27)),"-",IF(BB27="","",BB27/VLOOKUP(Occupancy!$B$65,Occupancy!$B$68:$B$79,1)*12/$C27))</f>
        <v>-347.32824427480915</v>
      </c>
    </row>
    <row r="28" spans="1:57" s="100" customFormat="1" ht="12.75" x14ac:dyDescent="0.2">
      <c r="A28" s="221" t="s">
        <v>411</v>
      </c>
      <c r="B28" s="132" t="str">
        <f>IF(ISERROR(INDEX(ProjectTypeData!$F$2:$F$76,MATCH(Operating!$A28,ProjectTypeData!$B$2:$B$76,0),MATCH(Operating!B$9,ProjectTypeData!$F$1))),"-",INDEX(ProjectTypeData!$F$2:$F$76,MATCH(Operating!$A28,ProjectTypeData!$B$2:$B$76,0),MATCH(Operating!B$9,ProjectTypeData!$F$1)))</f>
        <v>Homes</v>
      </c>
      <c r="C28" s="132">
        <f>IF(ISERROR(INDEX(ProjectTypeData!$E$2:$E$76,MATCH(Operating!$A28,ProjectTypeData!$B$2:$B$76,0),MATCH(Operating!C$9,ProjectTypeData!$E$1))),"-",INDEX(ProjectTypeData!$E$2:$E$76,MATCH(Operating!$A28,ProjectTypeData!$B$2:$B$76,0),MATCH(Operating!C$9,ProjectTypeData!$E$1)))</f>
        <v>98</v>
      </c>
      <c r="D28" s="133" t="str">
        <f>IF(ISERROR(INDEX(ProjectTypeData!$D$2:$D$76,MATCH(Operating!$A28,ProjectTypeData!$B$2:$B$76,0),MATCH(Operating!D$9,ProjectTypeData!$D$1))),"-",INDEX(ProjectTypeData!$D$2:$D$76,MATCH(Operating!$A28,ProjectTypeData!$B$2:$B$76,0),MATCH(Operating!D$9,ProjectTypeData!$D$1)))</f>
        <v>Operations/Asset Management</v>
      </c>
      <c r="E28" s="121"/>
      <c r="F28" s="134">
        <f>SUMIFS(BalanceSheetData!$J$2:$J$829,BalanceSheetData!$B$2:$B$829,$A28,BalanceSheetData!$I$2:$I$829,"10000")</f>
        <v>0</v>
      </c>
      <c r="G28" s="134">
        <f>SUMIFS(BalanceSheetData!$J$2:$J$829,BalanceSheetData!$B$2:$B$829,$A28,BalanceSheetData!$I$2:$I$829,"10710")</f>
        <v>0</v>
      </c>
      <c r="H28" s="134">
        <f>SUMIFS(BalanceSheetData!$J$2:$J$829,BalanceSheetData!$B$2:$B$829,$A28,BalanceSheetData!$I$2:$I$829,"10700")</f>
        <v>0</v>
      </c>
      <c r="I28" s="135">
        <f>SUMIFS(BalanceSheetData!$J$2:$J$829,BalanceSheetData!$B$2:$B$829,$A28,BalanceSheetData!$I$2:$I$829,"10715")+SUMIFS(BalanceSheetData!$J$2:$J$829,BalanceSheetData!$B$2:$B$829,$A28,BalanceSheetData!$I$2:$I$829,"10720")+SUMIFS(BalanceSheetData!$J$2:$J$829,BalanceSheetData!$B$2:$B$829,$A28,BalanceSheetData!$I$2:$I$829,"19300")</f>
        <v>0</v>
      </c>
      <c r="J28" s="136">
        <f t="shared" si="0"/>
        <v>0</v>
      </c>
      <c r="K28" s="137">
        <f>IF(ISERROR(INDEX(Occupancy!$B$57:$CA$57,1,MATCH(A28,Occupancy!$B$4:$CA$4,0))),"-",INDEX(Occupancy!$B$57:$CA$57,1,MATCH(A28,Occupancy!$B$4:$CA$4,0)))</f>
        <v>0.44801538461538459</v>
      </c>
      <c r="L28" s="137">
        <f>IF(ISERROR(INDEX(Occupancy!$B$17:$CA$17,1,MATCH(A28,Occupancy!$B$4:$CA$4,0))),"-",INDEX(Occupancy!$B$17:$CA$17,1,MATCH(A28,Occupancy!$B$4:$CA$4,0)))</f>
        <v>0.75309999999999999</v>
      </c>
      <c r="M28" s="119"/>
      <c r="N28" s="119"/>
      <c r="O28" s="119"/>
      <c r="P28" s="125"/>
      <c r="Q28" s="138">
        <f>SUMIFS(IncomeStatementData!$J$2:$J$829,IncomeStatementData!$B$2:$B$829,$A28,IncomeStatementData!$I$2:$I$829,"45001")+SUMIFS(IncomeStatementData!$J$2:$J$829,IncomeStatementData!$B$2:$B$829,$A28,IncomeStatementData!$I$2:$I$829,"45100")+SUMIFS(IncomeStatementData!$J$2:$J$829,IncomeStatementData!$B$2:$B$829,$A28,IncomeStatementData!$I$2:$I$829,"49000")+SUMIFS(IncomeStatementData!$J$2:$J$829,IncomeStatementData!$B$2:$B$829,$A28,IncomeStatementData!$I$2:$I$829,"45200")+SUMIFS(IncomeStatementData!$J$2:$J$829,IncomeStatementData!$B$2:$B$829,$A28,IncomeStatementData!$I$2:$I$829,"45400")+SUMIFS(IncomeStatementData!$J$2:$J$829,IncomeStatementData!$B$2:$B$829,$A28,IncomeStatementData!$I$2:$I$829,"45500")+SUMIFS(IncomeStatementData!$J$2:$J$829,IncomeStatementData!$B$2:$B$829,$A28,IncomeStatementData!$I$2:$I$829,"55327")+SUMIFS(IncomeStatementData!$J$2:$J$829,IncomeStatementData!$B$2:$B$829,$A28,IncomeStatementData!$I$2:$I$829,"44100")+SUMIFS(IncomeStatementData!$J$2:$J$829,IncomeStatementData!$B$2:$B$829,$A28,IncomeStatementData!$I$2:$I$829,"42200")</f>
        <v>0</v>
      </c>
      <c r="R28" s="139">
        <f>S28/12*Occupancy!$B$65</f>
        <v>0</v>
      </c>
      <c r="S28" s="140">
        <f>SUMIFS(AnnualFinancialData!$L$2:$L$147,AnnualFinancialData!$B$2:$B$147,$A28,AnnualFinancialData!$K$2:$K$147,"45001")+SUMIFS(AnnualFinancialData!$L$2:$L$147,AnnualFinancialData!$B$2:$B$147,$A28,AnnualFinancialData!$K$2:$K$147,"45100")+SUMIFS(AnnualFinancialData!$L$2:$L$147,AnnualFinancialData!$B$2:$B$147,$A28,AnnualFinancialData!$K$2:$K$147,"49000")+SUMIFS(AnnualFinancialData!$L$2:$L$147,AnnualFinancialData!$B$2:$B$147,$A28,AnnualFinancialData!$K$2:$K$147,"45200")+SUMIFS(AnnualFinancialData!$L$2:$L$147,AnnualFinancialData!$B$2:$B$147,$A28,AnnualFinancialData!$K$2:$K$147,"45400")+SUMIFS(AnnualFinancialData!$L$2:$L$147,AnnualFinancialData!$B$2:$B$147,$A28,AnnualFinancialData!$K$2:$K$147,"45500")+SUMIFS(AnnualFinancialData!$L$2:$L$147,AnnualFinancialData!$B$2:$B$147,$A28,AnnualFinancialData!$K$2:$K$147,"55327")+SUMIFS(AnnualFinancialData!$L$2:$L$147,AnnualFinancialData!$B$2:$B$147,$A28,AnnualFinancialData!$K$2:$K$147,"44100")+SUMIFS(AnnualFinancialData!$L$2:$L$147,AnnualFinancialData!$B$2:$B$147,$A28,AnnualFinancialData!$K$2:$K$147,"42200")</f>
        <v>0</v>
      </c>
      <c r="T28" s="139">
        <f>IF(ISERROR(IF(Q28="","",Q28/VLOOKUP(Occupancy!$B$65,Occupancy!$B$68:$B$79,1)*12/$C28)),"-",IF(Q28="","",Q28/VLOOKUP(Occupancy!$B$65,Occupancy!$B$68:$B$79,1)*12/$C28))</f>
        <v>0</v>
      </c>
      <c r="U28" s="139">
        <f>IF(ISERROR(IF(R28="","",R28/VLOOKUP(Occupancy!$B$65,Occupancy!$B$68:$B$79,1)*12/$C28)),"-",IF(R28="","",R28/VLOOKUP(Occupancy!$B$65,Occupancy!$B$68:$B$79,1)*12/$C28))</f>
        <v>0</v>
      </c>
      <c r="V28" s="141">
        <f>IF(ISERROR(Expenses!BC23)," - ",Expenses!BC23)</f>
        <v>0</v>
      </c>
      <c r="W28" s="141">
        <f>IF(ISERROR(Expenses!BD23)," - ",Expenses!BD23)</f>
        <v>0</v>
      </c>
      <c r="X28" s="141">
        <f>IF(ISERROR(Expenses!BE23)," - ",Expenses!BE23)</f>
        <v>0</v>
      </c>
      <c r="Y28" s="141">
        <f>IF(ISERROR(Expenses!BF23)," - ",Expenses!BF23)</f>
        <v>0</v>
      </c>
      <c r="Z28" s="141">
        <f>IF(ISERROR(Expenses!BG23)," - ",Expenses!BG23)</f>
        <v>0</v>
      </c>
      <c r="AA28" s="142" t="str">
        <f t="shared" si="1"/>
        <v>-</v>
      </c>
      <c r="AB28" s="139">
        <f t="shared" si="2"/>
        <v>0</v>
      </c>
      <c r="AC28" s="139">
        <f t="shared" si="3"/>
        <v>0</v>
      </c>
      <c r="AD28" s="139">
        <f t="shared" si="4"/>
        <v>0</v>
      </c>
      <c r="AE28" s="139">
        <f t="shared" si="5"/>
        <v>0</v>
      </c>
      <c r="AF28" s="139">
        <f t="shared" si="6"/>
        <v>0</v>
      </c>
      <c r="AG28" s="143">
        <f>SUMIFS(IncomeStatementData!$J$2:$J$829,IncomeStatementData!$B$2:$B$829,$A28,IncomeStatementData!$I$2:$I$829,"62020")</f>
        <v>0</v>
      </c>
      <c r="AH28" s="141">
        <f>AI28/12*Occupancy!$B$65</f>
        <v>0</v>
      </c>
      <c r="AI28" s="143">
        <f>SUMIFS(AnnualFinancialData!$L$2:$L$147,AnnualFinancialData!$B$2:$B$147,$A28,AnnualFinancialData!$K$2:$K$147,"62020")</f>
        <v>0</v>
      </c>
      <c r="AJ28" s="141">
        <f>IF(ISERROR(IF(AG28="","",AG28/VLOOKUP(Occupancy!$B$65,Occupancy!$B$68:$B$79,1)*12/$C28)),"-",IF(AG28="","",AG28/VLOOKUP(Occupancy!$B$65,Occupancy!$B$68:$B$79,1)*12/$C28))</f>
        <v>0</v>
      </c>
      <c r="AK28" s="141">
        <f>IF(ISERROR(IF(AH28="","",AH28/VLOOKUP(Occupancy!$B$65,Occupancy!$B$68:$B$79,1)*12/$C28)),"-",IF(AH28="","",AH28/VLOOKUP(Occupancy!$B$65,Occupancy!$B$68:$B$79,1)*12/$C28))</f>
        <v>0</v>
      </c>
      <c r="AL28" s="140">
        <f>SUMIFS(BalanceSheetData!$J$2:$J$829,BalanceSheetData!$B$2:$B$829,$A28,BalanceSheetData!$I$2:$I$829,"10710")</f>
        <v>0</v>
      </c>
      <c r="AM28" s="139">
        <f>IF(ISERROR(AN28/12*Occupancy!$B$65),"-",AN28/12*Occupancy!$B$65)</f>
        <v>15924</v>
      </c>
      <c r="AN28" s="140">
        <f>IF(ISERROR(INDEX(ReserveData!$B$2:$B$2239,MATCH($A28,ReserveData!$A$2:$A$2250,0),0)),"-",INDEX(ReserveData!$B$2:$B2267,MATCH($A28,ReserveData!$A$2:$A$2250,0),0))</f>
        <v>31848</v>
      </c>
      <c r="AO28" s="139" t="str">
        <f t="shared" si="7"/>
        <v>-</v>
      </c>
      <c r="AP28" s="139" t="str">
        <f t="shared" si="8"/>
        <v>-</v>
      </c>
      <c r="AQ28" s="143">
        <f>SUMIFS(IncomeStatementData!$J$2:$J$829,IncomeStatementData!$B$2:$B$829,$A28,IncomeStatementData!$I$2:$I$829,"55740")+SUMIFS(IncomeStatementData!$J$2:$J$829,IncomeStatementData!$B$2:$B$829,$A28,IncomeStatementData!$I$2:$I$829,"55730")</f>
        <v>0</v>
      </c>
      <c r="AR28" s="141">
        <f>AS28/12*Occupancy!$B$65</f>
        <v>0</v>
      </c>
      <c r="AS28" s="143">
        <f>SUMIFS(AnnualFinancialData!$L$2:$L$147,AnnualFinancialData!$B$2:$B$147,$A28,AnnualFinancialData!$K$2:$K$147,"55740")+SUMIFS(AnnualFinancialData!$L$2:$L$147,AnnualFinancialData!$B$2:$B$147,$A28,AnnualFinancialData!$K$2:$K$147,"55730")</f>
        <v>0</v>
      </c>
      <c r="AT28" s="141">
        <f>IF(ISERROR(IF(AQ28="","",AQ28/VLOOKUP(Occupancy!$B$65,Occupancy!$B$68:$B$79,1)*12/$C28)),"-",IF(AQ28="","",AQ28/VLOOKUP(Occupancy!$B$65,Occupancy!$B$68:$B$79,1)*12/$C28))</f>
        <v>0</v>
      </c>
      <c r="AU28" s="141">
        <f>IF(ISERROR(IF(AR28="","",AR28/VLOOKUP(Occupancy!$B$65,Occupancy!$B$68:$B$79,1)*12/$C28)),"-",IF(AR28="","",AR28/VLOOKUP(Occupancy!$B$65,Occupancy!$B$68:$B$79,1)*12/$C28))</f>
        <v>0</v>
      </c>
      <c r="AV28" s="140">
        <f>SUMIFS(IncomeStatementData!$J$2:$J$829,IncomeStatementData!$B$2:$B$829,$A28,IncomeStatementData!$I$2:$I$829,"66310")+SUMIFS(IncomeStatementData!$J$2:$J$829,IncomeStatementData!$B$2:$B$829,$A28,IncomeStatementData!$I$2:$I$829,"66202")</f>
        <v>0</v>
      </c>
      <c r="AW28" s="139">
        <f>AX28/12*Occupancy!$B$65</f>
        <v>0</v>
      </c>
      <c r="AX28" s="140">
        <f>SUMIFS(AnnualFinancialData!$L$2:$L$147,AnnualFinancialData!$B$2:$B$147,$A28,AnnualFinancialData!$K$2:$K$147,"66310")+SUMIFS(AnnualFinancialData!$L$2:$L$147,AnnualFinancialData!$B$2:$B$147,$A28,AnnualFinancialData!$K$2:$K$147,"66202")</f>
        <v>0</v>
      </c>
      <c r="AY28" s="139">
        <f>IF(ISERROR(IF(AV28="","",AV28/VLOOKUP(Occupancy!$B$65,Occupancy!$B$68:$B$79,1)*12/$C28)),"-",IF(AV28="","",AV28/VLOOKUP(Occupancy!$B$65,Occupancy!$B$68:$B$79,1)*12/$C28))</f>
        <v>0</v>
      </c>
      <c r="AZ28" s="139">
        <f>IF(ISERROR(IF(AW28="","",AW28/VLOOKUP(Occupancy!$B$65,Occupancy!$B$68:$B$79,1)*12/$C28)),"-",IF(AW28="","",AW28/VLOOKUP(Occupancy!$B$65,Occupancy!$B$68:$B$79,1)*12/$C28))</f>
        <v>0</v>
      </c>
      <c r="BA28" s="144">
        <f t="shared" si="9"/>
        <v>0</v>
      </c>
      <c r="BB28" s="144">
        <f t="shared" si="10"/>
        <v>-15924</v>
      </c>
      <c r="BC28" s="144">
        <f t="shared" si="11"/>
        <v>-31848</v>
      </c>
      <c r="BD28" s="144" t="str">
        <f t="shared" si="12"/>
        <v>-</v>
      </c>
      <c r="BE28" s="145">
        <f>IF(ISERROR(IF(BB28="","",BB28/VLOOKUP(Occupancy!$B$65,Occupancy!$B$68:$B$79,1)*12/$C28)),"-",IF(BB28="","",BB28/VLOOKUP(Occupancy!$B$65,Occupancy!$B$68:$B$79,1)*12/$C28))</f>
        <v>-324.9795918367347</v>
      </c>
    </row>
    <row r="29" spans="1:57" s="100" customFormat="1" ht="12.75" x14ac:dyDescent="0.2">
      <c r="A29" s="221" t="s">
        <v>413</v>
      </c>
      <c r="B29" s="132" t="str">
        <f>IF(ISERROR(INDEX(ProjectTypeData!$F$2:$F$76,MATCH(Operating!$A29,ProjectTypeData!$B$2:$B$76,0),MATCH(Operating!B$9,ProjectTypeData!$F$1))),"-",INDEX(ProjectTypeData!$F$2:$F$76,MATCH(Operating!$A29,ProjectTypeData!$B$2:$B$76,0),MATCH(Operating!B$9,ProjectTypeData!$F$1)))</f>
        <v>Homes</v>
      </c>
      <c r="C29" s="132">
        <f>IF(ISERROR(INDEX(ProjectTypeData!$E$2:$E$76,MATCH(Operating!$A29,ProjectTypeData!$B$2:$B$76,0),MATCH(Operating!C$9,ProjectTypeData!$E$1))),"-",INDEX(ProjectTypeData!$E$2:$E$76,MATCH(Operating!$A29,ProjectTypeData!$B$2:$B$76,0),MATCH(Operating!C$9,ProjectTypeData!$E$1)))</f>
        <v>75</v>
      </c>
      <c r="D29" s="133" t="str">
        <f>IF(ISERROR(INDEX(ProjectTypeData!$D$2:$D$76,MATCH(Operating!$A29,ProjectTypeData!$B$2:$B$76,0),MATCH(Operating!D$9,ProjectTypeData!$D$1))),"-",INDEX(ProjectTypeData!$D$2:$D$76,MATCH(Operating!$A29,ProjectTypeData!$B$2:$B$76,0),MATCH(Operating!D$9,ProjectTypeData!$D$1)))</f>
        <v>Loan Closing/Construction</v>
      </c>
      <c r="E29" s="121"/>
      <c r="F29" s="134">
        <f>SUMIFS(BalanceSheetData!$J$2:$J$829,BalanceSheetData!$B$2:$B$829,$A29,BalanceSheetData!$I$2:$I$829,"10000")</f>
        <v>0</v>
      </c>
      <c r="G29" s="134">
        <f>SUMIFS(BalanceSheetData!$J$2:$J$829,BalanceSheetData!$B$2:$B$829,$A29,BalanceSheetData!$I$2:$I$829,"10710")</f>
        <v>0</v>
      </c>
      <c r="H29" s="134">
        <f>SUMIFS(BalanceSheetData!$J$2:$J$829,BalanceSheetData!$B$2:$B$829,$A29,BalanceSheetData!$I$2:$I$829,"10700")</f>
        <v>0</v>
      </c>
      <c r="I29" s="135">
        <f>SUMIFS(BalanceSheetData!$J$2:$J$829,BalanceSheetData!$B$2:$B$829,$A29,BalanceSheetData!$I$2:$I$829,"10715")+SUMIFS(BalanceSheetData!$J$2:$J$829,BalanceSheetData!$B$2:$B$829,$A29,BalanceSheetData!$I$2:$I$829,"10720")+SUMIFS(BalanceSheetData!$J$2:$J$829,BalanceSheetData!$B$2:$B$829,$A29,BalanceSheetData!$I$2:$I$829,"19300")</f>
        <v>0</v>
      </c>
      <c r="J29" s="136">
        <f t="shared" si="0"/>
        <v>0</v>
      </c>
      <c r="K29" s="137">
        <f>IF(ISERROR(INDEX(Occupancy!$B$57:$CA$57,1,MATCH(A29,Occupancy!$B$4:$CA$4,0))),"-",INDEX(Occupancy!$B$57:$CA$57,1,MATCH(A29,Occupancy!$B$4:$CA$4,0)))</f>
        <v>0</v>
      </c>
      <c r="L29" s="137">
        <f>IF(ISERROR(INDEX(Occupancy!$B$17:$CA$17,1,MATCH(A29,Occupancy!$B$4:$CA$4,0))),"-",INDEX(Occupancy!$B$17:$CA$17,1,MATCH(A29,Occupancy!$B$4:$CA$4,0)))</f>
        <v>0</v>
      </c>
      <c r="M29" s="119"/>
      <c r="N29" s="119"/>
      <c r="O29" s="119"/>
      <c r="P29" s="125"/>
      <c r="Q29" s="138">
        <f>SUMIFS(IncomeStatementData!$J$2:$J$829,IncomeStatementData!$B$2:$B$829,$A29,IncomeStatementData!$I$2:$I$829,"45001")+SUMIFS(IncomeStatementData!$J$2:$J$829,IncomeStatementData!$B$2:$B$829,$A29,IncomeStatementData!$I$2:$I$829,"45100")+SUMIFS(IncomeStatementData!$J$2:$J$829,IncomeStatementData!$B$2:$B$829,$A29,IncomeStatementData!$I$2:$I$829,"49000")+SUMIFS(IncomeStatementData!$J$2:$J$829,IncomeStatementData!$B$2:$B$829,$A29,IncomeStatementData!$I$2:$I$829,"45200")+SUMIFS(IncomeStatementData!$J$2:$J$829,IncomeStatementData!$B$2:$B$829,$A29,IncomeStatementData!$I$2:$I$829,"45400")+SUMIFS(IncomeStatementData!$J$2:$J$829,IncomeStatementData!$B$2:$B$829,$A29,IncomeStatementData!$I$2:$I$829,"45500")+SUMIFS(IncomeStatementData!$J$2:$J$829,IncomeStatementData!$B$2:$B$829,$A29,IncomeStatementData!$I$2:$I$829,"55327")+SUMIFS(IncomeStatementData!$J$2:$J$829,IncomeStatementData!$B$2:$B$829,$A29,IncomeStatementData!$I$2:$I$829,"44100")+SUMIFS(IncomeStatementData!$J$2:$J$829,IncomeStatementData!$B$2:$B$829,$A29,IncomeStatementData!$I$2:$I$829,"42200")</f>
        <v>0</v>
      </c>
      <c r="R29" s="139">
        <f>S29/12*Occupancy!$B$65</f>
        <v>0</v>
      </c>
      <c r="S29" s="140">
        <f>SUMIFS(AnnualFinancialData!$L$2:$L$147,AnnualFinancialData!$B$2:$B$147,$A29,AnnualFinancialData!$K$2:$K$147,"45001")+SUMIFS(AnnualFinancialData!$L$2:$L$147,AnnualFinancialData!$B$2:$B$147,$A29,AnnualFinancialData!$K$2:$K$147,"45100")+SUMIFS(AnnualFinancialData!$L$2:$L$147,AnnualFinancialData!$B$2:$B$147,$A29,AnnualFinancialData!$K$2:$K$147,"49000")+SUMIFS(AnnualFinancialData!$L$2:$L$147,AnnualFinancialData!$B$2:$B$147,$A29,AnnualFinancialData!$K$2:$K$147,"45200")+SUMIFS(AnnualFinancialData!$L$2:$L$147,AnnualFinancialData!$B$2:$B$147,$A29,AnnualFinancialData!$K$2:$K$147,"45400")+SUMIFS(AnnualFinancialData!$L$2:$L$147,AnnualFinancialData!$B$2:$B$147,$A29,AnnualFinancialData!$K$2:$K$147,"45500")+SUMIFS(AnnualFinancialData!$L$2:$L$147,AnnualFinancialData!$B$2:$B$147,$A29,AnnualFinancialData!$K$2:$K$147,"55327")+SUMIFS(AnnualFinancialData!$L$2:$L$147,AnnualFinancialData!$B$2:$B$147,$A29,AnnualFinancialData!$K$2:$K$147,"44100")+SUMIFS(AnnualFinancialData!$L$2:$L$147,AnnualFinancialData!$B$2:$B$147,$A29,AnnualFinancialData!$K$2:$K$147,"42200")</f>
        <v>0</v>
      </c>
      <c r="T29" s="139">
        <f>IF(ISERROR(IF(Q29="","",Q29/VLOOKUP(Occupancy!$B$65,Occupancy!$B$68:$B$79,1)*12/$C29)),"-",IF(Q29="","",Q29/VLOOKUP(Occupancy!$B$65,Occupancy!$B$68:$B$79,1)*12/$C29))</f>
        <v>0</v>
      </c>
      <c r="U29" s="139">
        <f>IF(ISERROR(IF(R29="","",R29/VLOOKUP(Occupancy!$B$65,Occupancy!$B$68:$B$79,1)*12/$C29)),"-",IF(R29="","",R29/VLOOKUP(Occupancy!$B$65,Occupancy!$B$68:$B$79,1)*12/$C29))</f>
        <v>0</v>
      </c>
      <c r="V29" s="141">
        <f>IF(ISERROR(Expenses!BC24)," - ",Expenses!BC24)</f>
        <v>0</v>
      </c>
      <c r="W29" s="141">
        <f>IF(ISERROR(Expenses!BD24)," - ",Expenses!BD24)</f>
        <v>0</v>
      </c>
      <c r="X29" s="141">
        <f>IF(ISERROR(Expenses!BE24)," - ",Expenses!BE24)</f>
        <v>0</v>
      </c>
      <c r="Y29" s="141" t="str">
        <f>IF(ISERROR(Expenses!BF24)," - ",Expenses!BF24)</f>
        <v>-</v>
      </c>
      <c r="Z29" s="141" t="str">
        <f>IF(ISERROR(Expenses!BG24)," - ",Expenses!BG24)</f>
        <v>-</v>
      </c>
      <c r="AA29" s="142" t="str">
        <f t="shared" si="1"/>
        <v>-</v>
      </c>
      <c r="AB29" s="139">
        <f t="shared" si="2"/>
        <v>0</v>
      </c>
      <c r="AC29" s="139">
        <f t="shared" si="3"/>
        <v>0</v>
      </c>
      <c r="AD29" s="139">
        <f t="shared" si="4"/>
        <v>0</v>
      </c>
      <c r="AE29" s="139" t="str">
        <f t="shared" si="5"/>
        <v>-</v>
      </c>
      <c r="AF29" s="139" t="str">
        <f t="shared" si="6"/>
        <v>-</v>
      </c>
      <c r="AG29" s="143">
        <f>SUMIFS(IncomeStatementData!$J$2:$J$829,IncomeStatementData!$B$2:$B$829,$A29,IncomeStatementData!$I$2:$I$829,"62020")</f>
        <v>0</v>
      </c>
      <c r="AH29" s="141">
        <f>AI29/12*Occupancy!$B$65</f>
        <v>0</v>
      </c>
      <c r="AI29" s="143">
        <f>SUMIFS(AnnualFinancialData!$L$2:$L$147,AnnualFinancialData!$B$2:$B$147,$A29,AnnualFinancialData!$K$2:$K$147,"62020")</f>
        <v>0</v>
      </c>
      <c r="AJ29" s="141">
        <f>IF(ISERROR(IF(AG29="","",AG29/VLOOKUP(Occupancy!$B$65,Occupancy!$B$68:$B$79,1)*12/$C29)),"-",IF(AG29="","",AG29/VLOOKUP(Occupancy!$B$65,Occupancy!$B$68:$B$79,1)*12/$C29))</f>
        <v>0</v>
      </c>
      <c r="AK29" s="141">
        <f>IF(ISERROR(IF(AH29="","",AH29/VLOOKUP(Occupancy!$B$65,Occupancy!$B$68:$B$79,1)*12/$C29)),"-",IF(AH29="","",AH29/VLOOKUP(Occupancy!$B$65,Occupancy!$B$68:$B$79,1)*12/$C29))</f>
        <v>0</v>
      </c>
      <c r="AL29" s="140">
        <f>SUMIFS(BalanceSheetData!$J$2:$J$829,BalanceSheetData!$B$2:$B$829,$A29,BalanceSheetData!$I$2:$I$829,"10710")</f>
        <v>0</v>
      </c>
      <c r="AM29" s="139" t="str">
        <f>IF(ISERROR(AN29/12*Occupancy!$B$65),"-",AN29/12*Occupancy!$B$65)</f>
        <v>-</v>
      </c>
      <c r="AN29" s="140" t="str">
        <f>IF(ISERROR(INDEX(ReserveData!$B$2:$B$2239,MATCH($A29,ReserveData!$A$2:$A$2250,0),0)),"-",INDEX(ReserveData!$B$2:$B2268,MATCH($A29,ReserveData!$A$2:$A$2250,0),0))</f>
        <v>-</v>
      </c>
      <c r="AO29" s="139" t="str">
        <f t="shared" si="7"/>
        <v>-</v>
      </c>
      <c r="AP29" s="139" t="str">
        <f t="shared" si="8"/>
        <v>-</v>
      </c>
      <c r="AQ29" s="143">
        <f>SUMIFS(IncomeStatementData!$J$2:$J$829,IncomeStatementData!$B$2:$B$829,$A29,IncomeStatementData!$I$2:$I$829,"55740")+SUMIFS(IncomeStatementData!$J$2:$J$829,IncomeStatementData!$B$2:$B$829,$A29,IncomeStatementData!$I$2:$I$829,"55730")</f>
        <v>0</v>
      </c>
      <c r="AR29" s="141">
        <f>AS29/12*Occupancy!$B$65</f>
        <v>0</v>
      </c>
      <c r="AS29" s="143">
        <f>SUMIFS(AnnualFinancialData!$L$2:$L$147,AnnualFinancialData!$B$2:$B$147,$A29,AnnualFinancialData!$K$2:$K$147,"55740")+SUMIFS(AnnualFinancialData!$L$2:$L$147,AnnualFinancialData!$B$2:$B$147,$A29,AnnualFinancialData!$K$2:$K$147,"55730")</f>
        <v>0</v>
      </c>
      <c r="AT29" s="141">
        <f>IF(ISERROR(IF(AQ29="","",AQ29/VLOOKUP(Occupancy!$B$65,Occupancy!$B$68:$B$79,1)*12/$C29)),"-",IF(AQ29="","",AQ29/VLOOKUP(Occupancy!$B$65,Occupancy!$B$68:$B$79,1)*12/$C29))</f>
        <v>0</v>
      </c>
      <c r="AU29" s="141">
        <f>IF(ISERROR(IF(AR29="","",AR29/VLOOKUP(Occupancy!$B$65,Occupancy!$B$68:$B$79,1)*12/$C29)),"-",IF(AR29="","",AR29/VLOOKUP(Occupancy!$B$65,Occupancy!$B$68:$B$79,1)*12/$C29))</f>
        <v>0</v>
      </c>
      <c r="AV29" s="140">
        <f>SUMIFS(IncomeStatementData!$J$2:$J$829,IncomeStatementData!$B$2:$B$829,$A29,IncomeStatementData!$I$2:$I$829,"66310")+SUMIFS(IncomeStatementData!$J$2:$J$829,IncomeStatementData!$B$2:$B$829,$A29,IncomeStatementData!$I$2:$I$829,"66202")</f>
        <v>0</v>
      </c>
      <c r="AW29" s="139">
        <f>AX29/12*Occupancy!$B$65</f>
        <v>0</v>
      </c>
      <c r="AX29" s="140">
        <f>SUMIFS(AnnualFinancialData!$L$2:$L$147,AnnualFinancialData!$B$2:$B$147,$A29,AnnualFinancialData!$K$2:$K$147,"66310")+SUMIFS(AnnualFinancialData!$L$2:$L$147,AnnualFinancialData!$B$2:$B$147,$A29,AnnualFinancialData!$K$2:$K$147,"66202")</f>
        <v>0</v>
      </c>
      <c r="AY29" s="139">
        <f>IF(ISERROR(IF(AV29="","",AV29/VLOOKUP(Occupancy!$B$65,Occupancy!$B$68:$B$79,1)*12/$C29)),"-",IF(AV29="","",AV29/VLOOKUP(Occupancy!$B$65,Occupancy!$B$68:$B$79,1)*12/$C29))</f>
        <v>0</v>
      </c>
      <c r="AZ29" s="139">
        <f>IF(ISERROR(IF(AW29="","",AW29/VLOOKUP(Occupancy!$B$65,Occupancy!$B$68:$B$79,1)*12/$C29)),"-",IF(AW29="","",AW29/VLOOKUP(Occupancy!$B$65,Occupancy!$B$68:$B$79,1)*12/$C29))</f>
        <v>0</v>
      </c>
      <c r="BA29" s="144">
        <f t="shared" si="9"/>
        <v>0</v>
      </c>
      <c r="BB29" s="144" t="str">
        <f t="shared" si="10"/>
        <v>-</v>
      </c>
      <c r="BC29" s="144" t="str">
        <f t="shared" si="11"/>
        <v>-</v>
      </c>
      <c r="BD29" s="144" t="str">
        <f t="shared" si="12"/>
        <v>-</v>
      </c>
      <c r="BE29" s="145" t="str">
        <f>IF(ISERROR(IF(BB29="","",BB29/VLOOKUP(Occupancy!$B$65,Occupancy!$B$68:$B$79,1)*12/$C29)),"-",IF(BB29="","",BB29/VLOOKUP(Occupancy!$B$65,Occupancy!$B$68:$B$79,1)*12/$C29))</f>
        <v>-</v>
      </c>
    </row>
    <row r="30" spans="1:57" s="100" customFormat="1" ht="12.75" x14ac:dyDescent="0.2">
      <c r="A30" s="221" t="s">
        <v>415</v>
      </c>
      <c r="B30" s="132" t="str">
        <f>IF(ISERROR(INDEX(ProjectTypeData!$F$2:$F$76,MATCH(Operating!$A30,ProjectTypeData!$B$2:$B$76,0),MATCH(Operating!B$9,ProjectTypeData!$F$1))),"-",INDEX(ProjectTypeData!$F$2:$F$76,MATCH(Operating!$A30,ProjectTypeData!$B$2:$B$76,0),MATCH(Operating!B$9,ProjectTypeData!$F$1)))</f>
        <v>Homes</v>
      </c>
      <c r="C30" s="132">
        <f>IF(ISERROR(INDEX(ProjectTypeData!$E$2:$E$76,MATCH(Operating!$A30,ProjectTypeData!$B$2:$B$76,0),MATCH(Operating!C$9,ProjectTypeData!$E$1))),"-",INDEX(ProjectTypeData!$E$2:$E$76,MATCH(Operating!$A30,ProjectTypeData!$B$2:$B$76,0),MATCH(Operating!C$9,ProjectTypeData!$E$1)))</f>
        <v>0</v>
      </c>
      <c r="D30" s="133" t="str">
        <f>IF(ISERROR(INDEX(ProjectTypeData!$D$2:$D$76,MATCH(Operating!$A30,ProjectTypeData!$B$2:$B$76,0),MATCH(Operating!D$9,ProjectTypeData!$D$1))),"-",INDEX(ProjectTypeData!$D$2:$D$76,MATCH(Operating!$A30,ProjectTypeData!$B$2:$B$76,0),MATCH(Operating!D$9,ProjectTypeData!$D$1)))</f>
        <v>Inactive</v>
      </c>
      <c r="E30" s="121"/>
      <c r="F30" s="134">
        <f>SUMIFS(BalanceSheetData!$J$2:$J$829,BalanceSheetData!$B$2:$B$829,$A30,BalanceSheetData!$I$2:$I$829,"10000")</f>
        <v>0</v>
      </c>
      <c r="G30" s="134">
        <f>SUMIFS(BalanceSheetData!$J$2:$J$829,BalanceSheetData!$B$2:$B$829,$A30,BalanceSheetData!$I$2:$I$829,"10710")</f>
        <v>0</v>
      </c>
      <c r="H30" s="134">
        <f>SUMIFS(BalanceSheetData!$J$2:$J$829,BalanceSheetData!$B$2:$B$829,$A30,BalanceSheetData!$I$2:$I$829,"10700")</f>
        <v>0</v>
      </c>
      <c r="I30" s="135">
        <f>SUMIFS(BalanceSheetData!$J$2:$J$829,BalanceSheetData!$B$2:$B$829,$A30,BalanceSheetData!$I$2:$I$829,"10715")+SUMIFS(BalanceSheetData!$J$2:$J$829,BalanceSheetData!$B$2:$B$829,$A30,BalanceSheetData!$I$2:$I$829,"10720")+SUMIFS(BalanceSheetData!$J$2:$J$829,BalanceSheetData!$B$2:$B$829,$A30,BalanceSheetData!$I$2:$I$829,"19300")</f>
        <v>0</v>
      </c>
      <c r="J30" s="136">
        <f t="shared" si="0"/>
        <v>0</v>
      </c>
      <c r="K30" s="137">
        <f>IF(ISERROR(INDEX(Occupancy!$B$57:$CA$57,1,MATCH(A30,Occupancy!$B$4:$CA$4,0))),"-",INDEX(Occupancy!$B$57:$CA$57,1,MATCH(A30,Occupancy!$B$4:$CA$4,0)))</f>
        <v>0</v>
      </c>
      <c r="L30" s="137">
        <f>IF(ISERROR(INDEX(Occupancy!$B$17:$CA$17,1,MATCH(A30,Occupancy!$B$4:$CA$4,0))),"-",INDEX(Occupancy!$B$17:$CA$17,1,MATCH(A30,Occupancy!$B$4:$CA$4,0)))</f>
        <v>0</v>
      </c>
      <c r="M30" s="119"/>
      <c r="N30" s="119"/>
      <c r="O30" s="119"/>
      <c r="P30" s="125"/>
      <c r="Q30" s="138">
        <f>SUMIFS(IncomeStatementData!$J$2:$J$829,IncomeStatementData!$B$2:$B$829,$A30,IncomeStatementData!$I$2:$I$829,"45001")+SUMIFS(IncomeStatementData!$J$2:$J$829,IncomeStatementData!$B$2:$B$829,$A30,IncomeStatementData!$I$2:$I$829,"45100")+SUMIFS(IncomeStatementData!$J$2:$J$829,IncomeStatementData!$B$2:$B$829,$A30,IncomeStatementData!$I$2:$I$829,"49000")+SUMIFS(IncomeStatementData!$J$2:$J$829,IncomeStatementData!$B$2:$B$829,$A30,IncomeStatementData!$I$2:$I$829,"45200")+SUMIFS(IncomeStatementData!$J$2:$J$829,IncomeStatementData!$B$2:$B$829,$A30,IncomeStatementData!$I$2:$I$829,"45400")+SUMIFS(IncomeStatementData!$J$2:$J$829,IncomeStatementData!$B$2:$B$829,$A30,IncomeStatementData!$I$2:$I$829,"45500")+SUMIFS(IncomeStatementData!$J$2:$J$829,IncomeStatementData!$B$2:$B$829,$A30,IncomeStatementData!$I$2:$I$829,"55327")+SUMIFS(IncomeStatementData!$J$2:$J$829,IncomeStatementData!$B$2:$B$829,$A30,IncomeStatementData!$I$2:$I$829,"44100")+SUMIFS(IncomeStatementData!$J$2:$J$829,IncomeStatementData!$B$2:$B$829,$A30,IncomeStatementData!$I$2:$I$829,"42200")</f>
        <v>0</v>
      </c>
      <c r="R30" s="139">
        <f>S30/12*Occupancy!$B$65</f>
        <v>0</v>
      </c>
      <c r="S30" s="140">
        <f>SUMIFS(AnnualFinancialData!$L$2:$L$147,AnnualFinancialData!$B$2:$B$147,$A30,AnnualFinancialData!$K$2:$K$147,"45001")+SUMIFS(AnnualFinancialData!$L$2:$L$147,AnnualFinancialData!$B$2:$B$147,$A30,AnnualFinancialData!$K$2:$K$147,"45100")+SUMIFS(AnnualFinancialData!$L$2:$L$147,AnnualFinancialData!$B$2:$B$147,$A30,AnnualFinancialData!$K$2:$K$147,"49000")+SUMIFS(AnnualFinancialData!$L$2:$L$147,AnnualFinancialData!$B$2:$B$147,$A30,AnnualFinancialData!$K$2:$K$147,"45200")+SUMIFS(AnnualFinancialData!$L$2:$L$147,AnnualFinancialData!$B$2:$B$147,$A30,AnnualFinancialData!$K$2:$K$147,"45400")+SUMIFS(AnnualFinancialData!$L$2:$L$147,AnnualFinancialData!$B$2:$B$147,$A30,AnnualFinancialData!$K$2:$K$147,"45500")+SUMIFS(AnnualFinancialData!$L$2:$L$147,AnnualFinancialData!$B$2:$B$147,$A30,AnnualFinancialData!$K$2:$K$147,"55327")+SUMIFS(AnnualFinancialData!$L$2:$L$147,AnnualFinancialData!$B$2:$B$147,$A30,AnnualFinancialData!$K$2:$K$147,"44100")+SUMIFS(AnnualFinancialData!$L$2:$L$147,AnnualFinancialData!$B$2:$B$147,$A30,AnnualFinancialData!$K$2:$K$147,"42200")</f>
        <v>0</v>
      </c>
      <c r="T30" s="139" t="str">
        <f>IF(ISERROR(IF(Q30="","",Q30/VLOOKUP(Occupancy!$B$65,Occupancy!$B$68:$B$79,1)*12/$C30)),"-",IF(Q30="","",Q30/VLOOKUP(Occupancy!$B$65,Occupancy!$B$68:$B$79,1)*12/$C30))</f>
        <v>-</v>
      </c>
      <c r="U30" s="139" t="str">
        <f>IF(ISERROR(IF(R30="","",R30/VLOOKUP(Occupancy!$B$65,Occupancy!$B$68:$B$79,1)*12/$C30)),"-",IF(R30="","",R30/VLOOKUP(Occupancy!$B$65,Occupancy!$B$68:$B$79,1)*12/$C30))</f>
        <v>-</v>
      </c>
      <c r="V30" s="141">
        <f>IF(ISERROR(Expenses!BC25)," - ",Expenses!BC25)</f>
        <v>0</v>
      </c>
      <c r="W30" s="141">
        <f>IF(ISERROR(Expenses!BD25)," - ",Expenses!BD25)</f>
        <v>0</v>
      </c>
      <c r="X30" s="141">
        <f>IF(ISERROR(Expenses!BE25)," - ",Expenses!BE25)</f>
        <v>0</v>
      </c>
      <c r="Y30" s="141" t="str">
        <f>IF(ISERROR(Expenses!BF25)," - ",Expenses!BF25)</f>
        <v>-</v>
      </c>
      <c r="Z30" s="141" t="str">
        <f>IF(ISERROR(Expenses!BG25)," - ",Expenses!BG25)</f>
        <v>-</v>
      </c>
      <c r="AA30" s="142" t="str">
        <f t="shared" si="1"/>
        <v>-</v>
      </c>
      <c r="AB30" s="139">
        <f t="shared" si="2"/>
        <v>0</v>
      </c>
      <c r="AC30" s="139">
        <f t="shared" si="3"/>
        <v>0</v>
      </c>
      <c r="AD30" s="139">
        <f t="shared" si="4"/>
        <v>0</v>
      </c>
      <c r="AE30" s="139" t="str">
        <f t="shared" si="5"/>
        <v>-</v>
      </c>
      <c r="AF30" s="139" t="str">
        <f t="shared" si="6"/>
        <v>-</v>
      </c>
      <c r="AG30" s="143">
        <f>SUMIFS(IncomeStatementData!$J$2:$J$829,IncomeStatementData!$B$2:$B$829,$A30,IncomeStatementData!$I$2:$I$829,"62020")</f>
        <v>0</v>
      </c>
      <c r="AH30" s="141">
        <f>AI30/12*Occupancy!$B$65</f>
        <v>0</v>
      </c>
      <c r="AI30" s="143">
        <f>SUMIFS(AnnualFinancialData!$L$2:$L$147,AnnualFinancialData!$B$2:$B$147,$A30,AnnualFinancialData!$K$2:$K$147,"62020")</f>
        <v>0</v>
      </c>
      <c r="AJ30" s="141" t="str">
        <f>IF(ISERROR(IF(AG30="","",AG30/VLOOKUP(Occupancy!$B$65,Occupancy!$B$68:$B$79,1)*12/$C30)),"-",IF(AG30="","",AG30/VLOOKUP(Occupancy!$B$65,Occupancy!$B$68:$B$79,1)*12/$C30))</f>
        <v>-</v>
      </c>
      <c r="AK30" s="141" t="str">
        <f>IF(ISERROR(IF(AH30="","",AH30/VLOOKUP(Occupancy!$B$65,Occupancy!$B$68:$B$79,1)*12/$C30)),"-",IF(AH30="","",AH30/VLOOKUP(Occupancy!$B$65,Occupancy!$B$68:$B$79,1)*12/$C30))</f>
        <v>-</v>
      </c>
      <c r="AL30" s="140">
        <f>SUMIFS(BalanceSheetData!$J$2:$J$829,BalanceSheetData!$B$2:$B$829,$A30,BalanceSheetData!$I$2:$I$829,"10710")</f>
        <v>0</v>
      </c>
      <c r="AM30" s="139" t="str">
        <f>IF(ISERROR(AN30/12*Occupancy!$B$65),"-",AN30/12*Occupancy!$B$65)</f>
        <v>-</v>
      </c>
      <c r="AN30" s="140" t="str">
        <f>IF(ISERROR(INDEX(ReserveData!$B$2:$B$2239,MATCH($A30,ReserveData!$A$2:$A$2250,0),0)),"-",INDEX(ReserveData!$B$2:$B2269,MATCH($A30,ReserveData!$A$2:$A$2250,0),0))</f>
        <v>-</v>
      </c>
      <c r="AO30" s="139" t="str">
        <f t="shared" si="7"/>
        <v>-</v>
      </c>
      <c r="AP30" s="139" t="str">
        <f t="shared" si="8"/>
        <v>-</v>
      </c>
      <c r="AQ30" s="143">
        <f>SUMIFS(IncomeStatementData!$J$2:$J$829,IncomeStatementData!$B$2:$B$829,$A30,IncomeStatementData!$I$2:$I$829,"55740")+SUMIFS(IncomeStatementData!$J$2:$J$829,IncomeStatementData!$B$2:$B$829,$A30,IncomeStatementData!$I$2:$I$829,"55730")</f>
        <v>0</v>
      </c>
      <c r="AR30" s="141">
        <f>AS30/12*Occupancy!$B$65</f>
        <v>0</v>
      </c>
      <c r="AS30" s="143">
        <f>SUMIFS(AnnualFinancialData!$L$2:$L$147,AnnualFinancialData!$B$2:$B$147,$A30,AnnualFinancialData!$K$2:$K$147,"55740")+SUMIFS(AnnualFinancialData!$L$2:$L$147,AnnualFinancialData!$B$2:$B$147,$A30,AnnualFinancialData!$K$2:$K$147,"55730")</f>
        <v>0</v>
      </c>
      <c r="AT30" s="141" t="str">
        <f>IF(ISERROR(IF(AQ30="","",AQ30/VLOOKUP(Occupancy!$B$65,Occupancy!$B$68:$B$79,1)*12/$C30)),"-",IF(AQ30="","",AQ30/VLOOKUP(Occupancy!$B$65,Occupancy!$B$68:$B$79,1)*12/$C30))</f>
        <v>-</v>
      </c>
      <c r="AU30" s="141" t="str">
        <f>IF(ISERROR(IF(AR30="","",AR30/VLOOKUP(Occupancy!$B$65,Occupancy!$B$68:$B$79,1)*12/$C30)),"-",IF(AR30="","",AR30/VLOOKUP(Occupancy!$B$65,Occupancy!$B$68:$B$79,1)*12/$C30))</f>
        <v>-</v>
      </c>
      <c r="AV30" s="140">
        <f>SUMIFS(IncomeStatementData!$J$2:$J$829,IncomeStatementData!$B$2:$B$829,$A30,IncomeStatementData!$I$2:$I$829,"66310")+SUMIFS(IncomeStatementData!$J$2:$J$829,IncomeStatementData!$B$2:$B$829,$A30,IncomeStatementData!$I$2:$I$829,"66202")</f>
        <v>0</v>
      </c>
      <c r="AW30" s="139">
        <f>AX30/12*Occupancy!$B$65</f>
        <v>0</v>
      </c>
      <c r="AX30" s="140">
        <f>SUMIFS(AnnualFinancialData!$L$2:$L$147,AnnualFinancialData!$B$2:$B$147,$A30,AnnualFinancialData!$K$2:$K$147,"66310")+SUMIFS(AnnualFinancialData!$L$2:$L$147,AnnualFinancialData!$B$2:$B$147,$A30,AnnualFinancialData!$K$2:$K$147,"66202")</f>
        <v>0</v>
      </c>
      <c r="AY30" s="139" t="str">
        <f>IF(ISERROR(IF(AV30="","",AV30/VLOOKUP(Occupancy!$B$65,Occupancy!$B$68:$B$79,1)*12/$C30)),"-",IF(AV30="","",AV30/VLOOKUP(Occupancy!$B$65,Occupancy!$B$68:$B$79,1)*12/$C30))</f>
        <v>-</v>
      </c>
      <c r="AZ30" s="139" t="str">
        <f>IF(ISERROR(IF(AW30="","",AW30/VLOOKUP(Occupancy!$B$65,Occupancy!$B$68:$B$79,1)*12/$C30)),"-",IF(AW30="","",AW30/VLOOKUP(Occupancy!$B$65,Occupancy!$B$68:$B$79,1)*12/$C30))</f>
        <v>-</v>
      </c>
      <c r="BA30" s="144">
        <f t="shared" si="9"/>
        <v>0</v>
      </c>
      <c r="BB30" s="144" t="str">
        <f t="shared" si="10"/>
        <v>-</v>
      </c>
      <c r="BC30" s="144" t="str">
        <f t="shared" si="11"/>
        <v>-</v>
      </c>
      <c r="BD30" s="144" t="str">
        <f t="shared" si="12"/>
        <v>-</v>
      </c>
      <c r="BE30" s="145" t="str">
        <f>IF(ISERROR(IF(BB30="","",BB30/VLOOKUP(Occupancy!$B$65,Occupancy!$B$68:$B$79,1)*12/$C30)),"-",IF(BB30="","",BB30/VLOOKUP(Occupancy!$B$65,Occupancy!$B$68:$B$79,1)*12/$C30))</f>
        <v>-</v>
      </c>
    </row>
    <row r="31" spans="1:57" s="100" customFormat="1" ht="12.75" x14ac:dyDescent="0.2">
      <c r="A31" s="221" t="s">
        <v>417</v>
      </c>
      <c r="B31" s="132" t="str">
        <f>IF(ISERROR(INDEX(ProjectTypeData!$F$2:$F$76,MATCH(Operating!$A31,ProjectTypeData!$B$2:$B$76,0),MATCH(Operating!B$9,ProjectTypeData!$F$1))),"-",INDEX(ProjectTypeData!$F$2:$F$76,MATCH(Operating!$A31,ProjectTypeData!$B$2:$B$76,0),MATCH(Operating!B$9,ProjectTypeData!$F$1)))</f>
        <v>Homes</v>
      </c>
      <c r="C31" s="132">
        <f>IF(ISERROR(INDEX(ProjectTypeData!$E$2:$E$76,MATCH(Operating!$A31,ProjectTypeData!$B$2:$B$76,0),MATCH(Operating!C$9,ProjectTypeData!$E$1))),"-",INDEX(ProjectTypeData!$E$2:$E$76,MATCH(Operating!$A31,ProjectTypeData!$B$2:$B$76,0),MATCH(Operating!C$9,ProjectTypeData!$E$1)))</f>
        <v>0</v>
      </c>
      <c r="D31" s="133" t="str">
        <f>IF(ISERROR(INDEX(ProjectTypeData!$D$2:$D$76,MATCH(Operating!$A31,ProjectTypeData!$B$2:$B$76,0),MATCH(Operating!D$9,ProjectTypeData!$D$1))),"-",INDEX(ProjectTypeData!$D$2:$D$76,MATCH(Operating!$A31,ProjectTypeData!$B$2:$B$76,0),MATCH(Operating!D$9,ProjectTypeData!$D$1)))</f>
        <v>Inactive</v>
      </c>
      <c r="E31" s="121"/>
      <c r="F31" s="134">
        <f>SUMIFS(BalanceSheetData!$J$2:$J$829,BalanceSheetData!$B$2:$B$829,$A31,BalanceSheetData!$I$2:$I$829,"10000")</f>
        <v>0</v>
      </c>
      <c r="G31" s="134">
        <f>SUMIFS(BalanceSheetData!$J$2:$J$829,BalanceSheetData!$B$2:$B$829,$A31,BalanceSheetData!$I$2:$I$829,"10710")</f>
        <v>0</v>
      </c>
      <c r="H31" s="134">
        <f>SUMIFS(BalanceSheetData!$J$2:$J$829,BalanceSheetData!$B$2:$B$829,$A31,BalanceSheetData!$I$2:$I$829,"10700")</f>
        <v>0</v>
      </c>
      <c r="I31" s="135">
        <f>SUMIFS(BalanceSheetData!$J$2:$J$829,BalanceSheetData!$B$2:$B$829,$A31,BalanceSheetData!$I$2:$I$829,"10715")+SUMIFS(BalanceSheetData!$J$2:$J$829,BalanceSheetData!$B$2:$B$829,$A31,BalanceSheetData!$I$2:$I$829,"10720")+SUMIFS(BalanceSheetData!$J$2:$J$829,BalanceSheetData!$B$2:$B$829,$A31,BalanceSheetData!$I$2:$I$829,"19300")</f>
        <v>0</v>
      </c>
      <c r="J31" s="136">
        <f t="shared" si="0"/>
        <v>0</v>
      </c>
      <c r="K31" s="137">
        <f>IF(ISERROR(INDEX(Occupancy!$B$57:$CA$57,1,MATCH(A31,Occupancy!$B$4:$CA$4,0))),"-",INDEX(Occupancy!$B$57:$CA$57,1,MATCH(A31,Occupancy!$B$4:$CA$4,0)))</f>
        <v>0</v>
      </c>
      <c r="L31" s="137">
        <f>IF(ISERROR(INDEX(Occupancy!$B$17:$CA$17,1,MATCH(A31,Occupancy!$B$4:$CA$4,0))),"-",INDEX(Occupancy!$B$17:$CA$17,1,MATCH(A31,Occupancy!$B$4:$CA$4,0)))</f>
        <v>0</v>
      </c>
      <c r="M31" s="119"/>
      <c r="N31" s="119"/>
      <c r="O31" s="119"/>
      <c r="P31" s="125"/>
      <c r="Q31" s="138">
        <f>SUMIFS(IncomeStatementData!$J$2:$J$829,IncomeStatementData!$B$2:$B$829,$A31,IncomeStatementData!$I$2:$I$829,"45001")+SUMIFS(IncomeStatementData!$J$2:$J$829,IncomeStatementData!$B$2:$B$829,$A31,IncomeStatementData!$I$2:$I$829,"45100")+SUMIFS(IncomeStatementData!$J$2:$J$829,IncomeStatementData!$B$2:$B$829,$A31,IncomeStatementData!$I$2:$I$829,"49000")+SUMIFS(IncomeStatementData!$J$2:$J$829,IncomeStatementData!$B$2:$B$829,$A31,IncomeStatementData!$I$2:$I$829,"45200")+SUMIFS(IncomeStatementData!$J$2:$J$829,IncomeStatementData!$B$2:$B$829,$A31,IncomeStatementData!$I$2:$I$829,"45400")+SUMIFS(IncomeStatementData!$J$2:$J$829,IncomeStatementData!$B$2:$B$829,$A31,IncomeStatementData!$I$2:$I$829,"45500")+SUMIFS(IncomeStatementData!$J$2:$J$829,IncomeStatementData!$B$2:$B$829,$A31,IncomeStatementData!$I$2:$I$829,"55327")+SUMIFS(IncomeStatementData!$J$2:$J$829,IncomeStatementData!$B$2:$B$829,$A31,IncomeStatementData!$I$2:$I$829,"44100")+SUMIFS(IncomeStatementData!$J$2:$J$829,IncomeStatementData!$B$2:$B$829,$A31,IncomeStatementData!$I$2:$I$829,"42200")</f>
        <v>0</v>
      </c>
      <c r="R31" s="139">
        <f>S31/12*Occupancy!$B$65</f>
        <v>0</v>
      </c>
      <c r="S31" s="140">
        <f>SUMIFS(AnnualFinancialData!$L$2:$L$147,AnnualFinancialData!$B$2:$B$147,$A31,AnnualFinancialData!$K$2:$K$147,"45001")+SUMIFS(AnnualFinancialData!$L$2:$L$147,AnnualFinancialData!$B$2:$B$147,$A31,AnnualFinancialData!$K$2:$K$147,"45100")+SUMIFS(AnnualFinancialData!$L$2:$L$147,AnnualFinancialData!$B$2:$B$147,$A31,AnnualFinancialData!$K$2:$K$147,"49000")+SUMIFS(AnnualFinancialData!$L$2:$L$147,AnnualFinancialData!$B$2:$B$147,$A31,AnnualFinancialData!$K$2:$K$147,"45200")+SUMIFS(AnnualFinancialData!$L$2:$L$147,AnnualFinancialData!$B$2:$B$147,$A31,AnnualFinancialData!$K$2:$K$147,"45400")+SUMIFS(AnnualFinancialData!$L$2:$L$147,AnnualFinancialData!$B$2:$B$147,$A31,AnnualFinancialData!$K$2:$K$147,"45500")+SUMIFS(AnnualFinancialData!$L$2:$L$147,AnnualFinancialData!$B$2:$B$147,$A31,AnnualFinancialData!$K$2:$K$147,"55327")+SUMIFS(AnnualFinancialData!$L$2:$L$147,AnnualFinancialData!$B$2:$B$147,$A31,AnnualFinancialData!$K$2:$K$147,"44100")+SUMIFS(AnnualFinancialData!$L$2:$L$147,AnnualFinancialData!$B$2:$B$147,$A31,AnnualFinancialData!$K$2:$K$147,"42200")</f>
        <v>0</v>
      </c>
      <c r="T31" s="139" t="str">
        <f>IF(ISERROR(IF(Q31="","",Q31/VLOOKUP(Occupancy!$B$65,Occupancy!$B$68:$B$79,1)*12/$C31)),"-",IF(Q31="","",Q31/VLOOKUP(Occupancy!$B$65,Occupancy!$B$68:$B$79,1)*12/$C31))</f>
        <v>-</v>
      </c>
      <c r="U31" s="139" t="str">
        <f>IF(ISERROR(IF(R31="","",R31/VLOOKUP(Occupancy!$B$65,Occupancy!$B$68:$B$79,1)*12/$C31)),"-",IF(R31="","",R31/VLOOKUP(Occupancy!$B$65,Occupancy!$B$68:$B$79,1)*12/$C31))</f>
        <v>-</v>
      </c>
      <c r="V31" s="141">
        <f>IF(ISERROR(Expenses!BC26)," - ",Expenses!BC26)</f>
        <v>0</v>
      </c>
      <c r="W31" s="141">
        <f>IF(ISERROR(Expenses!BD26)," - ",Expenses!BD26)</f>
        <v>0</v>
      </c>
      <c r="X31" s="141">
        <f>IF(ISERROR(Expenses!BE26)," - ",Expenses!BE26)</f>
        <v>0</v>
      </c>
      <c r="Y31" s="141" t="str">
        <f>IF(ISERROR(Expenses!BF26)," - ",Expenses!BF26)</f>
        <v>-</v>
      </c>
      <c r="Z31" s="141" t="str">
        <f>IF(ISERROR(Expenses!BG26)," - ",Expenses!BG26)</f>
        <v>-</v>
      </c>
      <c r="AA31" s="142" t="str">
        <f t="shared" si="1"/>
        <v>-</v>
      </c>
      <c r="AB31" s="139">
        <f t="shared" si="2"/>
        <v>0</v>
      </c>
      <c r="AC31" s="139">
        <f t="shared" si="3"/>
        <v>0</v>
      </c>
      <c r="AD31" s="139">
        <f t="shared" si="4"/>
        <v>0</v>
      </c>
      <c r="AE31" s="139" t="str">
        <f t="shared" si="5"/>
        <v>-</v>
      </c>
      <c r="AF31" s="139" t="str">
        <f t="shared" si="6"/>
        <v>-</v>
      </c>
      <c r="AG31" s="143">
        <f>SUMIFS(IncomeStatementData!$J$2:$J$829,IncomeStatementData!$B$2:$B$829,$A31,IncomeStatementData!$I$2:$I$829,"62020")</f>
        <v>0</v>
      </c>
      <c r="AH31" s="141">
        <f>AI31/12*Occupancy!$B$65</f>
        <v>0</v>
      </c>
      <c r="AI31" s="143">
        <f>SUMIFS(AnnualFinancialData!$L$2:$L$147,AnnualFinancialData!$B$2:$B$147,$A31,AnnualFinancialData!$K$2:$K$147,"62020")</f>
        <v>0</v>
      </c>
      <c r="AJ31" s="141" t="str">
        <f>IF(ISERROR(IF(AG31="","",AG31/VLOOKUP(Occupancy!$B$65,Occupancy!$B$68:$B$79,1)*12/$C31)),"-",IF(AG31="","",AG31/VLOOKUP(Occupancy!$B$65,Occupancy!$B$68:$B$79,1)*12/$C31))</f>
        <v>-</v>
      </c>
      <c r="AK31" s="141" t="str">
        <f>IF(ISERROR(IF(AH31="","",AH31/VLOOKUP(Occupancy!$B$65,Occupancy!$B$68:$B$79,1)*12/$C31)),"-",IF(AH31="","",AH31/VLOOKUP(Occupancy!$B$65,Occupancy!$B$68:$B$79,1)*12/$C31))</f>
        <v>-</v>
      </c>
      <c r="AL31" s="140">
        <f>SUMIFS(BalanceSheetData!$J$2:$J$829,BalanceSheetData!$B$2:$B$829,$A31,BalanceSheetData!$I$2:$I$829,"10710")</f>
        <v>0</v>
      </c>
      <c r="AM31" s="139" t="str">
        <f>IF(ISERROR(AN31/12*Occupancy!$B$65),"-",AN31/12*Occupancy!$B$65)</f>
        <v>-</v>
      </c>
      <c r="AN31" s="140" t="str">
        <f>IF(ISERROR(INDEX(ReserveData!$B$2:$B$2239,MATCH($A31,ReserveData!$A$2:$A$2250,0),0)),"-",INDEX(ReserveData!$B$2:$B2270,MATCH($A31,ReserveData!$A$2:$A$2250,0),0))</f>
        <v>-</v>
      </c>
      <c r="AO31" s="139" t="str">
        <f t="shared" si="7"/>
        <v>-</v>
      </c>
      <c r="AP31" s="139" t="str">
        <f t="shared" si="8"/>
        <v>-</v>
      </c>
      <c r="AQ31" s="143">
        <f>SUMIFS(IncomeStatementData!$J$2:$J$829,IncomeStatementData!$B$2:$B$829,$A31,IncomeStatementData!$I$2:$I$829,"55740")+SUMIFS(IncomeStatementData!$J$2:$J$829,IncomeStatementData!$B$2:$B$829,$A31,IncomeStatementData!$I$2:$I$829,"55730")</f>
        <v>0</v>
      </c>
      <c r="AR31" s="141">
        <f>AS31/12*Occupancy!$B$65</f>
        <v>0</v>
      </c>
      <c r="AS31" s="143">
        <f>SUMIFS(AnnualFinancialData!$L$2:$L$147,AnnualFinancialData!$B$2:$B$147,$A31,AnnualFinancialData!$K$2:$K$147,"55740")+SUMIFS(AnnualFinancialData!$L$2:$L$147,AnnualFinancialData!$B$2:$B$147,$A31,AnnualFinancialData!$K$2:$K$147,"55730")</f>
        <v>0</v>
      </c>
      <c r="AT31" s="141" t="str">
        <f>IF(ISERROR(IF(AQ31="","",AQ31/VLOOKUP(Occupancy!$B$65,Occupancy!$B$68:$B$79,1)*12/$C31)),"-",IF(AQ31="","",AQ31/VLOOKUP(Occupancy!$B$65,Occupancy!$B$68:$B$79,1)*12/$C31))</f>
        <v>-</v>
      </c>
      <c r="AU31" s="141" t="str">
        <f>IF(ISERROR(IF(AR31="","",AR31/VLOOKUP(Occupancy!$B$65,Occupancy!$B$68:$B$79,1)*12/$C31)),"-",IF(AR31="","",AR31/VLOOKUP(Occupancy!$B$65,Occupancy!$B$68:$B$79,1)*12/$C31))</f>
        <v>-</v>
      </c>
      <c r="AV31" s="140">
        <f>SUMIFS(IncomeStatementData!$J$2:$J$829,IncomeStatementData!$B$2:$B$829,$A31,IncomeStatementData!$I$2:$I$829,"66310")+SUMIFS(IncomeStatementData!$J$2:$J$829,IncomeStatementData!$B$2:$B$829,$A31,IncomeStatementData!$I$2:$I$829,"66202")</f>
        <v>0</v>
      </c>
      <c r="AW31" s="139">
        <f>AX31/12*Occupancy!$B$65</f>
        <v>0</v>
      </c>
      <c r="AX31" s="140">
        <f>SUMIFS(AnnualFinancialData!$L$2:$L$147,AnnualFinancialData!$B$2:$B$147,$A31,AnnualFinancialData!$K$2:$K$147,"66310")+SUMIFS(AnnualFinancialData!$L$2:$L$147,AnnualFinancialData!$B$2:$B$147,$A31,AnnualFinancialData!$K$2:$K$147,"66202")</f>
        <v>0</v>
      </c>
      <c r="AY31" s="139" t="str">
        <f>IF(ISERROR(IF(AV31="","",AV31/VLOOKUP(Occupancy!$B$65,Occupancy!$B$68:$B$79,1)*12/$C31)),"-",IF(AV31="","",AV31/VLOOKUP(Occupancy!$B$65,Occupancy!$B$68:$B$79,1)*12/$C31))</f>
        <v>-</v>
      </c>
      <c r="AZ31" s="139" t="str">
        <f>IF(ISERROR(IF(AW31="","",AW31/VLOOKUP(Occupancy!$B$65,Occupancy!$B$68:$B$79,1)*12/$C31)),"-",IF(AW31="","",AW31/VLOOKUP(Occupancy!$B$65,Occupancy!$B$68:$B$79,1)*12/$C31))</f>
        <v>-</v>
      </c>
      <c r="BA31" s="144">
        <f t="shared" si="9"/>
        <v>0</v>
      </c>
      <c r="BB31" s="144" t="str">
        <f t="shared" si="10"/>
        <v>-</v>
      </c>
      <c r="BC31" s="144" t="str">
        <f t="shared" si="11"/>
        <v>-</v>
      </c>
      <c r="BD31" s="144" t="str">
        <f t="shared" si="12"/>
        <v>-</v>
      </c>
      <c r="BE31" s="145" t="str">
        <f>IF(ISERROR(IF(BB31="","",BB31/VLOOKUP(Occupancy!$B$65,Occupancy!$B$68:$B$79,1)*12/$C31)),"-",IF(BB31="","",BB31/VLOOKUP(Occupancy!$B$65,Occupancy!$B$68:$B$79,1)*12/$C31))</f>
        <v>-</v>
      </c>
    </row>
    <row r="32" spans="1:57" s="100" customFormat="1" ht="12.75" x14ac:dyDescent="0.2">
      <c r="A32" s="221" t="s">
        <v>419</v>
      </c>
      <c r="B32" s="132" t="str">
        <f>IF(ISERROR(INDEX(ProjectTypeData!$F$2:$F$76,MATCH(Operating!$A32,ProjectTypeData!$B$2:$B$76,0),MATCH(Operating!B$9,ProjectTypeData!$F$1))),"-",INDEX(ProjectTypeData!$F$2:$F$76,MATCH(Operating!$A32,ProjectTypeData!$B$2:$B$76,0),MATCH(Operating!B$9,ProjectTypeData!$F$1)))</f>
        <v>Homes</v>
      </c>
      <c r="C32" s="132">
        <f>IF(ISERROR(INDEX(ProjectTypeData!$E$2:$E$76,MATCH(Operating!$A32,ProjectTypeData!$B$2:$B$76,0),MATCH(Operating!C$9,ProjectTypeData!$E$1))),"-",INDEX(ProjectTypeData!$E$2:$E$76,MATCH(Operating!$A32,ProjectTypeData!$B$2:$B$76,0),MATCH(Operating!C$9,ProjectTypeData!$E$1)))</f>
        <v>0</v>
      </c>
      <c r="D32" s="133" t="str">
        <f>IF(ISERROR(INDEX(ProjectTypeData!$D$2:$D$76,MATCH(Operating!$A32,ProjectTypeData!$B$2:$B$76,0),MATCH(Operating!D$9,ProjectTypeData!$D$1))),"-",INDEX(ProjectTypeData!$D$2:$D$76,MATCH(Operating!$A32,ProjectTypeData!$B$2:$B$76,0),MATCH(Operating!D$9,ProjectTypeData!$D$1)))</f>
        <v>Pending Business Committee Approval</v>
      </c>
      <c r="E32" s="121"/>
      <c r="F32" s="134">
        <f>SUMIFS(BalanceSheetData!$J$2:$J$829,BalanceSheetData!$B$2:$B$829,$A32,BalanceSheetData!$I$2:$I$829,"10000")</f>
        <v>0</v>
      </c>
      <c r="G32" s="134">
        <f>SUMIFS(BalanceSheetData!$J$2:$J$829,BalanceSheetData!$B$2:$B$829,$A32,BalanceSheetData!$I$2:$I$829,"10710")</f>
        <v>0</v>
      </c>
      <c r="H32" s="134">
        <f>SUMIFS(BalanceSheetData!$J$2:$J$829,BalanceSheetData!$B$2:$B$829,$A32,BalanceSheetData!$I$2:$I$829,"10700")</f>
        <v>0</v>
      </c>
      <c r="I32" s="135">
        <f>SUMIFS(BalanceSheetData!$J$2:$J$829,BalanceSheetData!$B$2:$B$829,$A32,BalanceSheetData!$I$2:$I$829,"10715")+SUMIFS(BalanceSheetData!$J$2:$J$829,BalanceSheetData!$B$2:$B$829,$A32,BalanceSheetData!$I$2:$I$829,"10720")+SUMIFS(BalanceSheetData!$J$2:$J$829,BalanceSheetData!$B$2:$B$829,$A32,BalanceSheetData!$I$2:$I$829,"19300")</f>
        <v>0</v>
      </c>
      <c r="J32" s="136">
        <f t="shared" si="0"/>
        <v>0</v>
      </c>
      <c r="K32" s="137">
        <f>IF(ISERROR(INDEX(Occupancy!$B$57:$CA$57,1,MATCH(A32,Occupancy!$B$4:$CA$4,0))),"-",INDEX(Occupancy!$B$57:$CA$57,1,MATCH(A32,Occupancy!$B$4:$CA$4,0)))</f>
        <v>0</v>
      </c>
      <c r="L32" s="137">
        <f>IF(ISERROR(INDEX(Occupancy!$B$17:$CA$17,1,MATCH(A32,Occupancy!$B$4:$CA$4,0))),"-",INDEX(Occupancy!$B$17:$CA$17,1,MATCH(A32,Occupancy!$B$4:$CA$4,0)))</f>
        <v>0</v>
      </c>
      <c r="M32" s="119"/>
      <c r="N32" s="119"/>
      <c r="O32" s="119"/>
      <c r="P32" s="125"/>
      <c r="Q32" s="138">
        <f>SUMIFS(IncomeStatementData!$J$2:$J$829,IncomeStatementData!$B$2:$B$829,$A32,IncomeStatementData!$I$2:$I$829,"45001")+SUMIFS(IncomeStatementData!$J$2:$J$829,IncomeStatementData!$B$2:$B$829,$A32,IncomeStatementData!$I$2:$I$829,"45100")+SUMIFS(IncomeStatementData!$J$2:$J$829,IncomeStatementData!$B$2:$B$829,$A32,IncomeStatementData!$I$2:$I$829,"49000")+SUMIFS(IncomeStatementData!$J$2:$J$829,IncomeStatementData!$B$2:$B$829,$A32,IncomeStatementData!$I$2:$I$829,"45200")+SUMIFS(IncomeStatementData!$J$2:$J$829,IncomeStatementData!$B$2:$B$829,$A32,IncomeStatementData!$I$2:$I$829,"45400")+SUMIFS(IncomeStatementData!$J$2:$J$829,IncomeStatementData!$B$2:$B$829,$A32,IncomeStatementData!$I$2:$I$829,"45500")+SUMIFS(IncomeStatementData!$J$2:$J$829,IncomeStatementData!$B$2:$B$829,$A32,IncomeStatementData!$I$2:$I$829,"55327")+SUMIFS(IncomeStatementData!$J$2:$J$829,IncomeStatementData!$B$2:$B$829,$A32,IncomeStatementData!$I$2:$I$829,"44100")+SUMIFS(IncomeStatementData!$J$2:$J$829,IncomeStatementData!$B$2:$B$829,$A32,IncomeStatementData!$I$2:$I$829,"42200")</f>
        <v>0</v>
      </c>
      <c r="R32" s="139">
        <f>S32/12*Occupancy!$B$65</f>
        <v>0</v>
      </c>
      <c r="S32" s="140">
        <f>SUMIFS(AnnualFinancialData!$L$2:$L$147,AnnualFinancialData!$B$2:$B$147,$A32,AnnualFinancialData!$K$2:$K$147,"45001")+SUMIFS(AnnualFinancialData!$L$2:$L$147,AnnualFinancialData!$B$2:$B$147,$A32,AnnualFinancialData!$K$2:$K$147,"45100")+SUMIFS(AnnualFinancialData!$L$2:$L$147,AnnualFinancialData!$B$2:$B$147,$A32,AnnualFinancialData!$K$2:$K$147,"49000")+SUMIFS(AnnualFinancialData!$L$2:$L$147,AnnualFinancialData!$B$2:$B$147,$A32,AnnualFinancialData!$K$2:$K$147,"45200")+SUMIFS(AnnualFinancialData!$L$2:$L$147,AnnualFinancialData!$B$2:$B$147,$A32,AnnualFinancialData!$K$2:$K$147,"45400")+SUMIFS(AnnualFinancialData!$L$2:$L$147,AnnualFinancialData!$B$2:$B$147,$A32,AnnualFinancialData!$K$2:$K$147,"45500")+SUMIFS(AnnualFinancialData!$L$2:$L$147,AnnualFinancialData!$B$2:$B$147,$A32,AnnualFinancialData!$K$2:$K$147,"55327")+SUMIFS(AnnualFinancialData!$L$2:$L$147,AnnualFinancialData!$B$2:$B$147,$A32,AnnualFinancialData!$K$2:$K$147,"44100")+SUMIFS(AnnualFinancialData!$L$2:$L$147,AnnualFinancialData!$B$2:$B$147,$A32,AnnualFinancialData!$K$2:$K$147,"42200")</f>
        <v>0</v>
      </c>
      <c r="T32" s="139" t="str">
        <f>IF(ISERROR(IF(Q32="","",Q32/VLOOKUP(Occupancy!$B$65,Occupancy!$B$68:$B$79,1)*12/$C32)),"-",IF(Q32="","",Q32/VLOOKUP(Occupancy!$B$65,Occupancy!$B$68:$B$79,1)*12/$C32))</f>
        <v>-</v>
      </c>
      <c r="U32" s="139" t="str">
        <f>IF(ISERROR(IF(R32="","",R32/VLOOKUP(Occupancy!$B$65,Occupancy!$B$68:$B$79,1)*12/$C32)),"-",IF(R32="","",R32/VLOOKUP(Occupancy!$B$65,Occupancy!$B$68:$B$79,1)*12/$C32))</f>
        <v>-</v>
      </c>
      <c r="V32" s="141">
        <f>IF(ISERROR(Expenses!BC27)," - ",Expenses!BC27)</f>
        <v>0</v>
      </c>
      <c r="W32" s="141">
        <f>IF(ISERROR(Expenses!BD27)," - ",Expenses!BD27)</f>
        <v>0</v>
      </c>
      <c r="X32" s="141">
        <f>IF(ISERROR(Expenses!BE27)," - ",Expenses!BE27)</f>
        <v>0</v>
      </c>
      <c r="Y32" s="141">
        <f>IF(ISERROR(Expenses!BF27)," - ",Expenses!BF27)</f>
        <v>0</v>
      </c>
      <c r="Z32" s="141">
        <f>IF(ISERROR(Expenses!BG27)," - ",Expenses!BG27)</f>
        <v>0</v>
      </c>
      <c r="AA32" s="142" t="str">
        <f t="shared" si="1"/>
        <v>-</v>
      </c>
      <c r="AB32" s="139">
        <f t="shared" si="2"/>
        <v>0</v>
      </c>
      <c r="AC32" s="139">
        <f t="shared" si="3"/>
        <v>0</v>
      </c>
      <c r="AD32" s="139">
        <f t="shared" si="4"/>
        <v>0</v>
      </c>
      <c r="AE32" s="139" t="str">
        <f t="shared" si="5"/>
        <v>-</v>
      </c>
      <c r="AF32" s="139" t="str">
        <f t="shared" si="6"/>
        <v>-</v>
      </c>
      <c r="AG32" s="143">
        <f>SUMIFS(IncomeStatementData!$J$2:$J$829,IncomeStatementData!$B$2:$B$829,$A32,IncomeStatementData!$I$2:$I$829,"62020")</f>
        <v>0</v>
      </c>
      <c r="AH32" s="141">
        <f>AI32/12*Occupancy!$B$65</f>
        <v>0</v>
      </c>
      <c r="AI32" s="143">
        <f>SUMIFS(AnnualFinancialData!$L$2:$L$147,AnnualFinancialData!$B$2:$B$147,$A32,AnnualFinancialData!$K$2:$K$147,"62020")</f>
        <v>0</v>
      </c>
      <c r="AJ32" s="141" t="str">
        <f>IF(ISERROR(IF(AG32="","",AG32/VLOOKUP(Occupancy!$B$65,Occupancy!$B$68:$B$79,1)*12/$C32)),"-",IF(AG32="","",AG32/VLOOKUP(Occupancy!$B$65,Occupancy!$B$68:$B$79,1)*12/$C32))</f>
        <v>-</v>
      </c>
      <c r="AK32" s="141" t="str">
        <f>IF(ISERROR(IF(AH32="","",AH32/VLOOKUP(Occupancy!$B$65,Occupancy!$B$68:$B$79,1)*12/$C32)),"-",IF(AH32="","",AH32/VLOOKUP(Occupancy!$B$65,Occupancy!$B$68:$B$79,1)*12/$C32))</f>
        <v>-</v>
      </c>
      <c r="AL32" s="140">
        <f>SUMIFS(BalanceSheetData!$J$2:$J$829,BalanceSheetData!$B$2:$B$829,$A32,BalanceSheetData!$I$2:$I$829,"10710")</f>
        <v>0</v>
      </c>
      <c r="AM32" s="139" t="str">
        <f>IF(ISERROR(AN32/12*Occupancy!$B$65),"-",AN32/12*Occupancy!$B$65)</f>
        <v>-</v>
      </c>
      <c r="AN32" s="140" t="str">
        <f>IF(ISERROR(INDEX(ReserveData!$B$2:$B$2239,MATCH($A32,ReserveData!$A$2:$A$2250,0),0)),"-",INDEX(ReserveData!$B$2:$B2271,MATCH($A32,ReserveData!$A$2:$A$2250,0),0))</f>
        <v>-</v>
      </c>
      <c r="AO32" s="139" t="str">
        <f t="shared" si="7"/>
        <v>-</v>
      </c>
      <c r="AP32" s="139" t="str">
        <f t="shared" si="8"/>
        <v>-</v>
      </c>
      <c r="AQ32" s="143">
        <f>SUMIFS(IncomeStatementData!$J$2:$J$829,IncomeStatementData!$B$2:$B$829,$A32,IncomeStatementData!$I$2:$I$829,"55740")+SUMIFS(IncomeStatementData!$J$2:$J$829,IncomeStatementData!$B$2:$B$829,$A32,IncomeStatementData!$I$2:$I$829,"55730")</f>
        <v>0</v>
      </c>
      <c r="AR32" s="141">
        <f>AS32/12*Occupancy!$B$65</f>
        <v>0</v>
      </c>
      <c r="AS32" s="143">
        <f>SUMIFS(AnnualFinancialData!$L$2:$L$147,AnnualFinancialData!$B$2:$B$147,$A32,AnnualFinancialData!$K$2:$K$147,"55740")+SUMIFS(AnnualFinancialData!$L$2:$L$147,AnnualFinancialData!$B$2:$B$147,$A32,AnnualFinancialData!$K$2:$K$147,"55730")</f>
        <v>0</v>
      </c>
      <c r="AT32" s="141" t="str">
        <f>IF(ISERROR(IF(AQ32="","",AQ32/VLOOKUP(Occupancy!$B$65,Occupancy!$B$68:$B$79,1)*12/$C32)),"-",IF(AQ32="","",AQ32/VLOOKUP(Occupancy!$B$65,Occupancy!$B$68:$B$79,1)*12/$C32))</f>
        <v>-</v>
      </c>
      <c r="AU32" s="141" t="str">
        <f>IF(ISERROR(IF(AR32="","",AR32/VLOOKUP(Occupancy!$B$65,Occupancy!$B$68:$B$79,1)*12/$C32)),"-",IF(AR32="","",AR32/VLOOKUP(Occupancy!$B$65,Occupancy!$B$68:$B$79,1)*12/$C32))</f>
        <v>-</v>
      </c>
      <c r="AV32" s="140">
        <f>SUMIFS(IncomeStatementData!$J$2:$J$829,IncomeStatementData!$B$2:$B$829,$A32,IncomeStatementData!$I$2:$I$829,"66310")+SUMIFS(IncomeStatementData!$J$2:$J$829,IncomeStatementData!$B$2:$B$829,$A32,IncomeStatementData!$I$2:$I$829,"66202")</f>
        <v>0</v>
      </c>
      <c r="AW32" s="139">
        <f>AX32/12*Occupancy!$B$65</f>
        <v>0</v>
      </c>
      <c r="AX32" s="140">
        <f>SUMIFS(AnnualFinancialData!$L$2:$L$147,AnnualFinancialData!$B$2:$B$147,$A32,AnnualFinancialData!$K$2:$K$147,"66310")+SUMIFS(AnnualFinancialData!$L$2:$L$147,AnnualFinancialData!$B$2:$B$147,$A32,AnnualFinancialData!$K$2:$K$147,"66202")</f>
        <v>0</v>
      </c>
      <c r="AY32" s="139" t="str">
        <f>IF(ISERROR(IF(AV32="","",AV32/VLOOKUP(Occupancy!$B$65,Occupancy!$B$68:$B$79,1)*12/$C32)),"-",IF(AV32="","",AV32/VLOOKUP(Occupancy!$B$65,Occupancy!$B$68:$B$79,1)*12/$C32))</f>
        <v>-</v>
      </c>
      <c r="AZ32" s="139" t="str">
        <f>IF(ISERROR(IF(AW32="","",AW32/VLOOKUP(Occupancy!$B$65,Occupancy!$B$68:$B$79,1)*12/$C32)),"-",IF(AW32="","",AW32/VLOOKUP(Occupancy!$B$65,Occupancy!$B$68:$B$79,1)*12/$C32))</f>
        <v>-</v>
      </c>
      <c r="BA32" s="144">
        <f t="shared" si="9"/>
        <v>0</v>
      </c>
      <c r="BB32" s="144" t="str">
        <f t="shared" si="10"/>
        <v>-</v>
      </c>
      <c r="BC32" s="144" t="str">
        <f t="shared" si="11"/>
        <v>-</v>
      </c>
      <c r="BD32" s="144" t="str">
        <f t="shared" si="12"/>
        <v>-</v>
      </c>
      <c r="BE32" s="145" t="str">
        <f>IF(ISERROR(IF(BB32="","",BB32/VLOOKUP(Occupancy!$B$65,Occupancy!$B$68:$B$79,1)*12/$C32)),"-",IF(BB32="","",BB32/VLOOKUP(Occupancy!$B$65,Occupancy!$B$68:$B$79,1)*12/$C32))</f>
        <v>-</v>
      </c>
    </row>
    <row r="33" spans="1:57" s="100" customFormat="1" ht="12.75" x14ac:dyDescent="0.2">
      <c r="A33" s="221" t="s">
        <v>421</v>
      </c>
      <c r="B33" s="132" t="str">
        <f>IF(ISERROR(INDEX(ProjectTypeData!$F$2:$F$76,MATCH(Operating!$A33,ProjectTypeData!$B$2:$B$76,0),MATCH(Operating!B$9,ProjectTypeData!$F$1))),"-",INDEX(ProjectTypeData!$F$2:$F$76,MATCH(Operating!$A33,ProjectTypeData!$B$2:$B$76,0),MATCH(Operating!B$9,ProjectTypeData!$F$1)))</f>
        <v>Homes</v>
      </c>
      <c r="C33" s="132">
        <f>IF(ISERROR(INDEX(ProjectTypeData!$E$2:$E$76,MATCH(Operating!$A33,ProjectTypeData!$B$2:$B$76,0),MATCH(Operating!C$9,ProjectTypeData!$E$1))),"-",INDEX(ProjectTypeData!$E$2:$E$76,MATCH(Operating!$A33,ProjectTypeData!$B$2:$B$76,0),MATCH(Operating!C$9,ProjectTypeData!$E$1)))</f>
        <v>84</v>
      </c>
      <c r="D33" s="133" t="str">
        <f>IF(ISERROR(INDEX(ProjectTypeData!$D$2:$D$76,MATCH(Operating!$A33,ProjectTypeData!$B$2:$B$76,0),MATCH(Operating!D$9,ProjectTypeData!$D$1))),"-",INDEX(ProjectTypeData!$D$2:$D$76,MATCH(Operating!$A33,ProjectTypeData!$B$2:$B$76,0),MATCH(Operating!D$9,ProjectTypeData!$D$1)))</f>
        <v>Operations/Asset Management</v>
      </c>
      <c r="E33" s="121"/>
      <c r="F33" s="134">
        <f>SUMIFS(BalanceSheetData!$J$2:$J$829,BalanceSheetData!$B$2:$B$829,$A33,BalanceSheetData!$I$2:$I$829,"10000")</f>
        <v>0</v>
      </c>
      <c r="G33" s="134">
        <f>SUMIFS(BalanceSheetData!$J$2:$J$829,BalanceSheetData!$B$2:$B$829,$A33,BalanceSheetData!$I$2:$I$829,"10710")</f>
        <v>0</v>
      </c>
      <c r="H33" s="134">
        <f>SUMIFS(BalanceSheetData!$J$2:$J$829,BalanceSheetData!$B$2:$B$829,$A33,BalanceSheetData!$I$2:$I$829,"10700")</f>
        <v>0</v>
      </c>
      <c r="I33" s="135">
        <f>SUMIFS(BalanceSheetData!$J$2:$J$829,BalanceSheetData!$B$2:$B$829,$A33,BalanceSheetData!$I$2:$I$829,"10715")+SUMIFS(BalanceSheetData!$J$2:$J$829,BalanceSheetData!$B$2:$B$829,$A33,BalanceSheetData!$I$2:$I$829,"10720")+SUMIFS(BalanceSheetData!$J$2:$J$829,BalanceSheetData!$B$2:$B$829,$A33,BalanceSheetData!$I$2:$I$829,"19300")</f>
        <v>0</v>
      </c>
      <c r="J33" s="136">
        <f t="shared" si="0"/>
        <v>0</v>
      </c>
      <c r="K33" s="137">
        <f>IF(ISERROR(INDEX(Occupancy!$B$57:$CA$57,1,MATCH(A33,Occupancy!$B$4:$CA$4,0))),"-",INDEX(Occupancy!$B$57:$CA$57,1,MATCH(A33,Occupancy!$B$4:$CA$4,0)))</f>
        <v>0.36094615384615386</v>
      </c>
      <c r="L33" s="137">
        <f>IF(ISERROR(INDEX(Occupancy!$B$17:$CA$17,1,MATCH(A33,Occupancy!$B$4:$CA$4,0))),"-",INDEX(Occupancy!$B$17:$CA$17,1,MATCH(A33,Occupancy!$B$4:$CA$4,0)))</f>
        <v>0.8831</v>
      </c>
      <c r="M33" s="119"/>
      <c r="N33" s="119"/>
      <c r="O33" s="119"/>
      <c r="P33" s="125"/>
      <c r="Q33" s="138">
        <f>SUMIFS(IncomeStatementData!$J$2:$J$829,IncomeStatementData!$B$2:$B$829,$A33,IncomeStatementData!$I$2:$I$829,"45001")+SUMIFS(IncomeStatementData!$J$2:$J$829,IncomeStatementData!$B$2:$B$829,$A33,IncomeStatementData!$I$2:$I$829,"45100")+SUMIFS(IncomeStatementData!$J$2:$J$829,IncomeStatementData!$B$2:$B$829,$A33,IncomeStatementData!$I$2:$I$829,"49000")+SUMIFS(IncomeStatementData!$J$2:$J$829,IncomeStatementData!$B$2:$B$829,$A33,IncomeStatementData!$I$2:$I$829,"45200")+SUMIFS(IncomeStatementData!$J$2:$J$829,IncomeStatementData!$B$2:$B$829,$A33,IncomeStatementData!$I$2:$I$829,"45400")+SUMIFS(IncomeStatementData!$J$2:$J$829,IncomeStatementData!$B$2:$B$829,$A33,IncomeStatementData!$I$2:$I$829,"45500")+SUMIFS(IncomeStatementData!$J$2:$J$829,IncomeStatementData!$B$2:$B$829,$A33,IncomeStatementData!$I$2:$I$829,"55327")+SUMIFS(IncomeStatementData!$J$2:$J$829,IncomeStatementData!$B$2:$B$829,$A33,IncomeStatementData!$I$2:$I$829,"44100")+SUMIFS(IncomeStatementData!$J$2:$J$829,IncomeStatementData!$B$2:$B$829,$A33,IncomeStatementData!$I$2:$I$829,"42200")</f>
        <v>0</v>
      </c>
      <c r="R33" s="139">
        <f>S33/12*Occupancy!$B$65</f>
        <v>0</v>
      </c>
      <c r="S33" s="140">
        <f>SUMIFS(AnnualFinancialData!$L$2:$L$147,AnnualFinancialData!$B$2:$B$147,$A33,AnnualFinancialData!$K$2:$K$147,"45001")+SUMIFS(AnnualFinancialData!$L$2:$L$147,AnnualFinancialData!$B$2:$B$147,$A33,AnnualFinancialData!$K$2:$K$147,"45100")+SUMIFS(AnnualFinancialData!$L$2:$L$147,AnnualFinancialData!$B$2:$B$147,$A33,AnnualFinancialData!$K$2:$K$147,"49000")+SUMIFS(AnnualFinancialData!$L$2:$L$147,AnnualFinancialData!$B$2:$B$147,$A33,AnnualFinancialData!$K$2:$K$147,"45200")+SUMIFS(AnnualFinancialData!$L$2:$L$147,AnnualFinancialData!$B$2:$B$147,$A33,AnnualFinancialData!$K$2:$K$147,"45400")+SUMIFS(AnnualFinancialData!$L$2:$L$147,AnnualFinancialData!$B$2:$B$147,$A33,AnnualFinancialData!$K$2:$K$147,"45500")+SUMIFS(AnnualFinancialData!$L$2:$L$147,AnnualFinancialData!$B$2:$B$147,$A33,AnnualFinancialData!$K$2:$K$147,"55327")+SUMIFS(AnnualFinancialData!$L$2:$L$147,AnnualFinancialData!$B$2:$B$147,$A33,AnnualFinancialData!$K$2:$K$147,"44100")+SUMIFS(AnnualFinancialData!$L$2:$L$147,AnnualFinancialData!$B$2:$B$147,$A33,AnnualFinancialData!$K$2:$K$147,"42200")</f>
        <v>0</v>
      </c>
      <c r="T33" s="139">
        <f>IF(ISERROR(IF(Q33="","",Q33/VLOOKUP(Occupancy!$B$65,Occupancy!$B$68:$B$79,1)*12/$C33)),"-",IF(Q33="","",Q33/VLOOKUP(Occupancy!$B$65,Occupancy!$B$68:$B$79,1)*12/$C33))</f>
        <v>0</v>
      </c>
      <c r="U33" s="139">
        <f>IF(ISERROR(IF(R33="","",R33/VLOOKUP(Occupancy!$B$65,Occupancy!$B$68:$B$79,1)*12/$C33)),"-",IF(R33="","",R33/VLOOKUP(Occupancy!$B$65,Occupancy!$B$68:$B$79,1)*12/$C33))</f>
        <v>0</v>
      </c>
      <c r="V33" s="141">
        <f>IF(ISERROR(Expenses!BC28)," - ",Expenses!BC28)</f>
        <v>0</v>
      </c>
      <c r="W33" s="141">
        <f>IF(ISERROR(Expenses!BD28)," - ",Expenses!BD28)</f>
        <v>0</v>
      </c>
      <c r="X33" s="141">
        <f>IF(ISERROR(Expenses!BE28)," - ",Expenses!BE28)</f>
        <v>0</v>
      </c>
      <c r="Y33" s="141">
        <f>IF(ISERROR(Expenses!BF28)," - ",Expenses!BF28)</f>
        <v>0</v>
      </c>
      <c r="Z33" s="141">
        <f>IF(ISERROR(Expenses!BG28)," - ",Expenses!BG28)</f>
        <v>0</v>
      </c>
      <c r="AA33" s="142" t="str">
        <f t="shared" si="1"/>
        <v>-</v>
      </c>
      <c r="AB33" s="139">
        <f t="shared" si="2"/>
        <v>0</v>
      </c>
      <c r="AC33" s="139">
        <f t="shared" si="3"/>
        <v>0</v>
      </c>
      <c r="AD33" s="139">
        <f t="shared" si="4"/>
        <v>0</v>
      </c>
      <c r="AE33" s="139">
        <f t="shared" si="5"/>
        <v>0</v>
      </c>
      <c r="AF33" s="139">
        <f t="shared" si="6"/>
        <v>0</v>
      </c>
      <c r="AG33" s="143">
        <f>SUMIFS(IncomeStatementData!$J$2:$J$829,IncomeStatementData!$B$2:$B$829,$A33,IncomeStatementData!$I$2:$I$829,"62020")</f>
        <v>0</v>
      </c>
      <c r="AH33" s="141">
        <f>AI33/12*Occupancy!$B$65</f>
        <v>0</v>
      </c>
      <c r="AI33" s="143">
        <f>SUMIFS(AnnualFinancialData!$L$2:$L$147,AnnualFinancialData!$B$2:$B$147,$A33,AnnualFinancialData!$K$2:$K$147,"62020")</f>
        <v>0</v>
      </c>
      <c r="AJ33" s="141">
        <f>IF(ISERROR(IF(AG33="","",AG33/VLOOKUP(Occupancy!$B$65,Occupancy!$B$68:$B$79,1)*12/$C33)),"-",IF(AG33="","",AG33/VLOOKUP(Occupancy!$B$65,Occupancy!$B$68:$B$79,1)*12/$C33))</f>
        <v>0</v>
      </c>
      <c r="AK33" s="141">
        <f>IF(ISERROR(IF(AH33="","",AH33/VLOOKUP(Occupancy!$B$65,Occupancy!$B$68:$B$79,1)*12/$C33)),"-",IF(AH33="","",AH33/VLOOKUP(Occupancy!$B$65,Occupancy!$B$68:$B$79,1)*12/$C33))</f>
        <v>0</v>
      </c>
      <c r="AL33" s="140">
        <f>SUMIFS(BalanceSheetData!$J$2:$J$829,BalanceSheetData!$B$2:$B$829,$A33,BalanceSheetData!$I$2:$I$829,"10710")</f>
        <v>0</v>
      </c>
      <c r="AM33" s="139">
        <f>IF(ISERROR(AN33/12*Occupancy!$B$65),"-",AN33/12*Occupancy!$B$65)</f>
        <v>21000</v>
      </c>
      <c r="AN33" s="140">
        <f>IF(ISERROR(INDEX(ReserveData!$B$2:$B$2239,MATCH($A33,ReserveData!$A$2:$A$2250,0),0)),"-",INDEX(ReserveData!$B$2:$B2272,MATCH($A33,ReserveData!$A$2:$A$2250,0),0))</f>
        <v>42000</v>
      </c>
      <c r="AO33" s="139" t="str">
        <f t="shared" si="7"/>
        <v>-</v>
      </c>
      <c r="AP33" s="139" t="str">
        <f t="shared" si="8"/>
        <v>-</v>
      </c>
      <c r="AQ33" s="143">
        <f>SUMIFS(IncomeStatementData!$J$2:$J$829,IncomeStatementData!$B$2:$B$829,$A33,IncomeStatementData!$I$2:$I$829,"55740")+SUMIFS(IncomeStatementData!$J$2:$J$829,IncomeStatementData!$B$2:$B$829,$A33,IncomeStatementData!$I$2:$I$829,"55730")</f>
        <v>0</v>
      </c>
      <c r="AR33" s="141">
        <f>AS33/12*Occupancy!$B$65</f>
        <v>0</v>
      </c>
      <c r="AS33" s="143">
        <f>SUMIFS(AnnualFinancialData!$L$2:$L$147,AnnualFinancialData!$B$2:$B$147,$A33,AnnualFinancialData!$K$2:$K$147,"55740")+SUMIFS(AnnualFinancialData!$L$2:$L$147,AnnualFinancialData!$B$2:$B$147,$A33,AnnualFinancialData!$K$2:$K$147,"55730")</f>
        <v>0</v>
      </c>
      <c r="AT33" s="141">
        <f>IF(ISERROR(IF(AQ33="","",AQ33/VLOOKUP(Occupancy!$B$65,Occupancy!$B$68:$B$79,1)*12/$C33)),"-",IF(AQ33="","",AQ33/VLOOKUP(Occupancy!$B$65,Occupancy!$B$68:$B$79,1)*12/$C33))</f>
        <v>0</v>
      </c>
      <c r="AU33" s="141">
        <f>IF(ISERROR(IF(AR33="","",AR33/VLOOKUP(Occupancy!$B$65,Occupancy!$B$68:$B$79,1)*12/$C33)),"-",IF(AR33="","",AR33/VLOOKUP(Occupancy!$B$65,Occupancy!$B$68:$B$79,1)*12/$C33))</f>
        <v>0</v>
      </c>
      <c r="AV33" s="140">
        <f>SUMIFS(IncomeStatementData!$J$2:$J$829,IncomeStatementData!$B$2:$B$829,$A33,IncomeStatementData!$I$2:$I$829,"66310")+SUMIFS(IncomeStatementData!$J$2:$J$829,IncomeStatementData!$B$2:$B$829,$A33,IncomeStatementData!$I$2:$I$829,"66202")</f>
        <v>0</v>
      </c>
      <c r="AW33" s="139">
        <f>AX33/12*Occupancy!$B$65</f>
        <v>0</v>
      </c>
      <c r="AX33" s="140">
        <f>SUMIFS(AnnualFinancialData!$L$2:$L$147,AnnualFinancialData!$B$2:$B$147,$A33,AnnualFinancialData!$K$2:$K$147,"66310")+SUMIFS(AnnualFinancialData!$L$2:$L$147,AnnualFinancialData!$B$2:$B$147,$A33,AnnualFinancialData!$K$2:$K$147,"66202")</f>
        <v>0</v>
      </c>
      <c r="AY33" s="139">
        <f>IF(ISERROR(IF(AV33="","",AV33/VLOOKUP(Occupancy!$B$65,Occupancy!$B$68:$B$79,1)*12/$C33)),"-",IF(AV33="","",AV33/VLOOKUP(Occupancy!$B$65,Occupancy!$B$68:$B$79,1)*12/$C33))</f>
        <v>0</v>
      </c>
      <c r="AZ33" s="139">
        <f>IF(ISERROR(IF(AW33="","",AW33/VLOOKUP(Occupancy!$B$65,Occupancy!$B$68:$B$79,1)*12/$C33)),"-",IF(AW33="","",AW33/VLOOKUP(Occupancy!$B$65,Occupancy!$B$68:$B$79,1)*12/$C33))</f>
        <v>0</v>
      </c>
      <c r="BA33" s="144">
        <f t="shared" si="9"/>
        <v>0</v>
      </c>
      <c r="BB33" s="144">
        <f t="shared" si="10"/>
        <v>-21000</v>
      </c>
      <c r="BC33" s="144">
        <f t="shared" si="11"/>
        <v>-42000</v>
      </c>
      <c r="BD33" s="144" t="str">
        <f t="shared" si="12"/>
        <v>-</v>
      </c>
      <c r="BE33" s="145">
        <f>IF(ISERROR(IF(BB33="","",BB33/VLOOKUP(Occupancy!$B$65,Occupancy!$B$68:$B$79,1)*12/$C33)),"-",IF(BB33="","",BB33/VLOOKUP(Occupancy!$B$65,Occupancy!$B$68:$B$79,1)*12/$C33))</f>
        <v>-500</v>
      </c>
    </row>
    <row r="34" spans="1:57" s="100" customFormat="1" ht="12.75" x14ac:dyDescent="0.2">
      <c r="A34" s="221" t="s">
        <v>423</v>
      </c>
      <c r="B34" s="132" t="str">
        <f>IF(ISERROR(INDEX(ProjectTypeData!$F$2:$F$76,MATCH(Operating!$A34,ProjectTypeData!$B$2:$B$76,0),MATCH(Operating!B$9,ProjectTypeData!$F$1))),"-",INDEX(ProjectTypeData!$F$2:$F$76,MATCH(Operating!$A34,ProjectTypeData!$B$2:$B$76,0),MATCH(Operating!B$9,ProjectTypeData!$F$1)))</f>
        <v>Homes</v>
      </c>
      <c r="C34" s="132">
        <f>IF(ISERROR(INDEX(ProjectTypeData!$E$2:$E$76,MATCH(Operating!$A34,ProjectTypeData!$B$2:$B$76,0),MATCH(Operating!C$9,ProjectTypeData!$E$1))),"-",INDEX(ProjectTypeData!$E$2:$E$76,MATCH(Operating!$A34,ProjectTypeData!$B$2:$B$76,0),MATCH(Operating!C$9,ProjectTypeData!$E$1)))</f>
        <v>109</v>
      </c>
      <c r="D34" s="133" t="str">
        <f>IF(ISERROR(INDEX(ProjectTypeData!$D$2:$D$76,MATCH(Operating!$A34,ProjectTypeData!$B$2:$B$76,0),MATCH(Operating!D$9,ProjectTypeData!$D$1))),"-",INDEX(ProjectTypeData!$D$2:$D$76,MATCH(Operating!$A34,ProjectTypeData!$B$2:$B$76,0),MATCH(Operating!D$9,ProjectTypeData!$D$1)))</f>
        <v>Operations/Asset Management</v>
      </c>
      <c r="E34" s="121"/>
      <c r="F34" s="134">
        <f>SUMIFS(BalanceSheetData!$J$2:$J$829,BalanceSheetData!$B$2:$B$829,$A34,BalanceSheetData!$I$2:$I$829,"10000")</f>
        <v>0</v>
      </c>
      <c r="G34" s="134">
        <f>SUMIFS(BalanceSheetData!$J$2:$J$829,BalanceSheetData!$B$2:$B$829,$A34,BalanceSheetData!$I$2:$I$829,"10710")</f>
        <v>0</v>
      </c>
      <c r="H34" s="134">
        <f>SUMIFS(BalanceSheetData!$J$2:$J$829,BalanceSheetData!$B$2:$B$829,$A34,BalanceSheetData!$I$2:$I$829,"10700")</f>
        <v>0</v>
      </c>
      <c r="I34" s="135">
        <f>SUMIFS(BalanceSheetData!$J$2:$J$829,BalanceSheetData!$B$2:$B$829,$A34,BalanceSheetData!$I$2:$I$829,"10715")+SUMIFS(BalanceSheetData!$J$2:$J$829,BalanceSheetData!$B$2:$B$829,$A34,BalanceSheetData!$I$2:$I$829,"10720")+SUMIFS(BalanceSheetData!$J$2:$J$829,BalanceSheetData!$B$2:$B$829,$A34,BalanceSheetData!$I$2:$I$829,"19300")</f>
        <v>0</v>
      </c>
      <c r="J34" s="136">
        <f t="shared" si="0"/>
        <v>0</v>
      </c>
      <c r="K34" s="137">
        <f>IF(ISERROR(INDEX(Occupancy!$B$57:$CA$57,1,MATCH(A34,Occupancy!$B$4:$CA$4,0))),"-",INDEX(Occupancy!$B$57:$CA$57,1,MATCH(A34,Occupancy!$B$4:$CA$4,0)))</f>
        <v>0.34673076923076923</v>
      </c>
      <c r="L34" s="137">
        <f>IF(ISERROR(INDEX(Occupancy!$B$17:$CA$17,1,MATCH(A34,Occupancy!$B$4:$CA$4,0))),"-",INDEX(Occupancy!$B$17:$CA$17,1,MATCH(A34,Occupancy!$B$4:$CA$4,0)))</f>
        <v>0.67459999999999998</v>
      </c>
      <c r="M34" s="119"/>
      <c r="N34" s="119"/>
      <c r="O34" s="119"/>
      <c r="P34" s="125"/>
      <c r="Q34" s="138">
        <f>SUMIFS(IncomeStatementData!$J$2:$J$829,IncomeStatementData!$B$2:$B$829,$A34,IncomeStatementData!$I$2:$I$829,"45001")+SUMIFS(IncomeStatementData!$J$2:$J$829,IncomeStatementData!$B$2:$B$829,$A34,IncomeStatementData!$I$2:$I$829,"45100")+SUMIFS(IncomeStatementData!$J$2:$J$829,IncomeStatementData!$B$2:$B$829,$A34,IncomeStatementData!$I$2:$I$829,"49000")+SUMIFS(IncomeStatementData!$J$2:$J$829,IncomeStatementData!$B$2:$B$829,$A34,IncomeStatementData!$I$2:$I$829,"45200")+SUMIFS(IncomeStatementData!$J$2:$J$829,IncomeStatementData!$B$2:$B$829,$A34,IncomeStatementData!$I$2:$I$829,"45400")+SUMIFS(IncomeStatementData!$J$2:$J$829,IncomeStatementData!$B$2:$B$829,$A34,IncomeStatementData!$I$2:$I$829,"45500")+SUMIFS(IncomeStatementData!$J$2:$J$829,IncomeStatementData!$B$2:$B$829,$A34,IncomeStatementData!$I$2:$I$829,"55327")+SUMIFS(IncomeStatementData!$J$2:$J$829,IncomeStatementData!$B$2:$B$829,$A34,IncomeStatementData!$I$2:$I$829,"44100")+SUMIFS(IncomeStatementData!$J$2:$J$829,IncomeStatementData!$B$2:$B$829,$A34,IncomeStatementData!$I$2:$I$829,"42200")</f>
        <v>0</v>
      </c>
      <c r="R34" s="139">
        <f>S34/12*Occupancy!$B$65</f>
        <v>0</v>
      </c>
      <c r="S34" s="140">
        <f>SUMIFS(AnnualFinancialData!$L$2:$L$147,AnnualFinancialData!$B$2:$B$147,$A34,AnnualFinancialData!$K$2:$K$147,"45001")+SUMIFS(AnnualFinancialData!$L$2:$L$147,AnnualFinancialData!$B$2:$B$147,$A34,AnnualFinancialData!$K$2:$K$147,"45100")+SUMIFS(AnnualFinancialData!$L$2:$L$147,AnnualFinancialData!$B$2:$B$147,$A34,AnnualFinancialData!$K$2:$K$147,"49000")+SUMIFS(AnnualFinancialData!$L$2:$L$147,AnnualFinancialData!$B$2:$B$147,$A34,AnnualFinancialData!$K$2:$K$147,"45200")+SUMIFS(AnnualFinancialData!$L$2:$L$147,AnnualFinancialData!$B$2:$B$147,$A34,AnnualFinancialData!$K$2:$K$147,"45400")+SUMIFS(AnnualFinancialData!$L$2:$L$147,AnnualFinancialData!$B$2:$B$147,$A34,AnnualFinancialData!$K$2:$K$147,"45500")+SUMIFS(AnnualFinancialData!$L$2:$L$147,AnnualFinancialData!$B$2:$B$147,$A34,AnnualFinancialData!$K$2:$K$147,"55327")+SUMIFS(AnnualFinancialData!$L$2:$L$147,AnnualFinancialData!$B$2:$B$147,$A34,AnnualFinancialData!$K$2:$K$147,"44100")+SUMIFS(AnnualFinancialData!$L$2:$L$147,AnnualFinancialData!$B$2:$B$147,$A34,AnnualFinancialData!$K$2:$K$147,"42200")</f>
        <v>0</v>
      </c>
      <c r="T34" s="139">
        <f>IF(ISERROR(IF(Q34="","",Q34/VLOOKUP(Occupancy!$B$65,Occupancy!$B$68:$B$79,1)*12/$C34)),"-",IF(Q34="","",Q34/VLOOKUP(Occupancy!$B$65,Occupancy!$B$68:$B$79,1)*12/$C34))</f>
        <v>0</v>
      </c>
      <c r="U34" s="139">
        <f>IF(ISERROR(IF(R34="","",R34/VLOOKUP(Occupancy!$B$65,Occupancy!$B$68:$B$79,1)*12/$C34)),"-",IF(R34="","",R34/VLOOKUP(Occupancy!$B$65,Occupancy!$B$68:$B$79,1)*12/$C34))</f>
        <v>0</v>
      </c>
      <c r="V34" s="141">
        <f>IF(ISERROR(Expenses!BC29)," - ",Expenses!BC29)</f>
        <v>0</v>
      </c>
      <c r="W34" s="141">
        <f>IF(ISERROR(Expenses!BD29)," - ",Expenses!BD29)</f>
        <v>0</v>
      </c>
      <c r="X34" s="141">
        <f>IF(ISERROR(Expenses!BE29)," - ",Expenses!BE29)</f>
        <v>0</v>
      </c>
      <c r="Y34" s="141">
        <f>IF(ISERROR(Expenses!BF29)," - ",Expenses!BF29)</f>
        <v>0</v>
      </c>
      <c r="Z34" s="141">
        <f>IF(ISERROR(Expenses!BG29)," - ",Expenses!BG29)</f>
        <v>0</v>
      </c>
      <c r="AA34" s="142" t="str">
        <f t="shared" si="1"/>
        <v>-</v>
      </c>
      <c r="AB34" s="139">
        <f t="shared" si="2"/>
        <v>0</v>
      </c>
      <c r="AC34" s="139">
        <f t="shared" si="3"/>
        <v>0</v>
      </c>
      <c r="AD34" s="139">
        <f t="shared" si="4"/>
        <v>0</v>
      </c>
      <c r="AE34" s="139">
        <f t="shared" si="5"/>
        <v>0</v>
      </c>
      <c r="AF34" s="139">
        <f t="shared" si="6"/>
        <v>0</v>
      </c>
      <c r="AG34" s="143">
        <f>SUMIFS(IncomeStatementData!$J$2:$J$829,IncomeStatementData!$B$2:$B$829,$A34,IncomeStatementData!$I$2:$I$829,"62020")</f>
        <v>0</v>
      </c>
      <c r="AH34" s="141">
        <f>AI34/12*Occupancy!$B$65</f>
        <v>0</v>
      </c>
      <c r="AI34" s="143">
        <f>SUMIFS(AnnualFinancialData!$L$2:$L$147,AnnualFinancialData!$B$2:$B$147,$A34,AnnualFinancialData!$K$2:$K$147,"62020")</f>
        <v>0</v>
      </c>
      <c r="AJ34" s="141">
        <f>IF(ISERROR(IF(AG34="","",AG34/VLOOKUP(Occupancy!$B$65,Occupancy!$B$68:$B$79,1)*12/$C34)),"-",IF(AG34="","",AG34/VLOOKUP(Occupancy!$B$65,Occupancy!$B$68:$B$79,1)*12/$C34))</f>
        <v>0</v>
      </c>
      <c r="AK34" s="141">
        <f>IF(ISERROR(IF(AH34="","",AH34/VLOOKUP(Occupancy!$B$65,Occupancy!$B$68:$B$79,1)*12/$C34)),"-",IF(AH34="","",AH34/VLOOKUP(Occupancy!$B$65,Occupancy!$B$68:$B$79,1)*12/$C34))</f>
        <v>0</v>
      </c>
      <c r="AL34" s="140">
        <f>SUMIFS(BalanceSheetData!$J$2:$J$829,BalanceSheetData!$B$2:$B$829,$A34,BalanceSheetData!$I$2:$I$829,"10710")</f>
        <v>0</v>
      </c>
      <c r="AM34" s="139">
        <f>IF(ISERROR(AN34/12*Occupancy!$B$65),"-",AN34/12*Occupancy!$B$65)</f>
        <v>13752</v>
      </c>
      <c r="AN34" s="140">
        <f>IF(ISERROR(INDEX(ReserveData!$B$2:$B$2239,MATCH($A34,ReserveData!$A$2:$A$2250,0),0)),"-",INDEX(ReserveData!$B$2:$B2273,MATCH($A34,ReserveData!$A$2:$A$2250,0),0))</f>
        <v>27504</v>
      </c>
      <c r="AO34" s="139" t="str">
        <f t="shared" si="7"/>
        <v>-</v>
      </c>
      <c r="AP34" s="139" t="str">
        <f t="shared" si="8"/>
        <v>-</v>
      </c>
      <c r="AQ34" s="143">
        <f>SUMIFS(IncomeStatementData!$J$2:$J$829,IncomeStatementData!$B$2:$B$829,$A34,IncomeStatementData!$I$2:$I$829,"55740")+SUMIFS(IncomeStatementData!$J$2:$J$829,IncomeStatementData!$B$2:$B$829,$A34,IncomeStatementData!$I$2:$I$829,"55730")</f>
        <v>0</v>
      </c>
      <c r="AR34" s="141">
        <f>AS34/12*Occupancy!$B$65</f>
        <v>0</v>
      </c>
      <c r="AS34" s="143">
        <f>SUMIFS(AnnualFinancialData!$L$2:$L$147,AnnualFinancialData!$B$2:$B$147,$A34,AnnualFinancialData!$K$2:$K$147,"55740")+SUMIFS(AnnualFinancialData!$L$2:$L$147,AnnualFinancialData!$B$2:$B$147,$A34,AnnualFinancialData!$K$2:$K$147,"55730")</f>
        <v>0</v>
      </c>
      <c r="AT34" s="141">
        <f>IF(ISERROR(IF(AQ34="","",AQ34/VLOOKUP(Occupancy!$B$65,Occupancy!$B$68:$B$79,1)*12/$C34)),"-",IF(AQ34="","",AQ34/VLOOKUP(Occupancy!$B$65,Occupancy!$B$68:$B$79,1)*12/$C34))</f>
        <v>0</v>
      </c>
      <c r="AU34" s="141">
        <f>IF(ISERROR(IF(AR34="","",AR34/VLOOKUP(Occupancy!$B$65,Occupancy!$B$68:$B$79,1)*12/$C34)),"-",IF(AR34="","",AR34/VLOOKUP(Occupancy!$B$65,Occupancy!$B$68:$B$79,1)*12/$C34))</f>
        <v>0</v>
      </c>
      <c r="AV34" s="140">
        <f>SUMIFS(IncomeStatementData!$J$2:$J$829,IncomeStatementData!$B$2:$B$829,$A34,IncomeStatementData!$I$2:$I$829,"66310")+SUMIFS(IncomeStatementData!$J$2:$J$829,IncomeStatementData!$B$2:$B$829,$A34,IncomeStatementData!$I$2:$I$829,"66202")</f>
        <v>0</v>
      </c>
      <c r="AW34" s="139">
        <f>AX34/12*Occupancy!$B$65</f>
        <v>0</v>
      </c>
      <c r="AX34" s="140">
        <f>SUMIFS(AnnualFinancialData!$L$2:$L$147,AnnualFinancialData!$B$2:$B$147,$A34,AnnualFinancialData!$K$2:$K$147,"66310")+SUMIFS(AnnualFinancialData!$L$2:$L$147,AnnualFinancialData!$B$2:$B$147,$A34,AnnualFinancialData!$K$2:$K$147,"66202")</f>
        <v>0</v>
      </c>
      <c r="AY34" s="139">
        <f>IF(ISERROR(IF(AV34="","",AV34/VLOOKUP(Occupancy!$B$65,Occupancy!$B$68:$B$79,1)*12/$C34)),"-",IF(AV34="","",AV34/VLOOKUP(Occupancy!$B$65,Occupancy!$B$68:$B$79,1)*12/$C34))</f>
        <v>0</v>
      </c>
      <c r="AZ34" s="139">
        <f>IF(ISERROR(IF(AW34="","",AW34/VLOOKUP(Occupancy!$B$65,Occupancy!$B$68:$B$79,1)*12/$C34)),"-",IF(AW34="","",AW34/VLOOKUP(Occupancy!$B$65,Occupancy!$B$68:$B$79,1)*12/$C34))</f>
        <v>0</v>
      </c>
      <c r="BA34" s="144">
        <f t="shared" si="9"/>
        <v>0</v>
      </c>
      <c r="BB34" s="144">
        <f t="shared" si="10"/>
        <v>-13752</v>
      </c>
      <c r="BC34" s="144">
        <f t="shared" si="11"/>
        <v>-27504</v>
      </c>
      <c r="BD34" s="144" t="str">
        <f t="shared" si="12"/>
        <v>-</v>
      </c>
      <c r="BE34" s="145">
        <f>IF(ISERROR(IF(BB34="","",BB34/VLOOKUP(Occupancy!$B$65,Occupancy!$B$68:$B$79,1)*12/$C34)),"-",IF(BB34="","",BB34/VLOOKUP(Occupancy!$B$65,Occupancy!$B$68:$B$79,1)*12/$C34))</f>
        <v>-252.3302752293578</v>
      </c>
    </row>
    <row r="35" spans="1:57" s="100" customFormat="1" ht="12.75" x14ac:dyDescent="0.2">
      <c r="A35" s="221" t="s">
        <v>425</v>
      </c>
      <c r="B35" s="132" t="str">
        <f>IF(ISERROR(INDEX(ProjectTypeData!$F$2:$F$76,MATCH(Operating!$A35,ProjectTypeData!$B$2:$B$76,0),MATCH(Operating!B$9,ProjectTypeData!$F$1))),"-",INDEX(ProjectTypeData!$F$2:$F$76,MATCH(Operating!$A35,ProjectTypeData!$B$2:$B$76,0),MATCH(Operating!B$9,ProjectTypeData!$F$1)))</f>
        <v>Homes</v>
      </c>
      <c r="C35" s="132">
        <f>IF(ISERROR(INDEX(ProjectTypeData!$E$2:$E$76,MATCH(Operating!$A35,ProjectTypeData!$B$2:$B$76,0),MATCH(Operating!C$9,ProjectTypeData!$E$1))),"-",INDEX(ProjectTypeData!$E$2:$E$76,MATCH(Operating!$A35,ProjectTypeData!$B$2:$B$76,0),MATCH(Operating!C$9,ProjectTypeData!$E$1)))</f>
        <v>85</v>
      </c>
      <c r="D35" s="133" t="str">
        <f>IF(ISERROR(INDEX(ProjectTypeData!$D$2:$D$76,MATCH(Operating!$A35,ProjectTypeData!$B$2:$B$76,0),MATCH(Operating!D$9,ProjectTypeData!$D$1))),"-",INDEX(ProjectTypeData!$D$2:$D$76,MATCH(Operating!$A35,ProjectTypeData!$B$2:$B$76,0),MATCH(Operating!D$9,ProjectTypeData!$D$1)))</f>
        <v>Operations/Asset Management</v>
      </c>
      <c r="E35" s="121"/>
      <c r="F35" s="134">
        <f>SUMIFS(BalanceSheetData!$J$2:$J$829,BalanceSheetData!$B$2:$B$829,$A35,BalanceSheetData!$I$2:$I$829,"10000")</f>
        <v>0</v>
      </c>
      <c r="G35" s="134">
        <f>SUMIFS(BalanceSheetData!$J$2:$J$829,BalanceSheetData!$B$2:$B$829,$A35,BalanceSheetData!$I$2:$I$829,"10710")</f>
        <v>0</v>
      </c>
      <c r="H35" s="134">
        <f>SUMIFS(BalanceSheetData!$J$2:$J$829,BalanceSheetData!$B$2:$B$829,$A35,BalanceSheetData!$I$2:$I$829,"10700")</f>
        <v>0</v>
      </c>
      <c r="I35" s="135">
        <f>SUMIFS(BalanceSheetData!$J$2:$J$829,BalanceSheetData!$B$2:$B$829,$A35,BalanceSheetData!$I$2:$I$829,"10715")+SUMIFS(BalanceSheetData!$J$2:$J$829,BalanceSheetData!$B$2:$B$829,$A35,BalanceSheetData!$I$2:$I$829,"10720")+SUMIFS(BalanceSheetData!$J$2:$J$829,BalanceSheetData!$B$2:$B$829,$A35,BalanceSheetData!$I$2:$I$829,"19300")</f>
        <v>0</v>
      </c>
      <c r="J35" s="136">
        <f t="shared" si="0"/>
        <v>0</v>
      </c>
      <c r="K35" s="137">
        <f>IF(ISERROR(INDEX(Occupancy!$B$57:$CA$57,1,MATCH(A35,Occupancy!$B$4:$CA$4,0))),"-",INDEX(Occupancy!$B$57:$CA$57,1,MATCH(A35,Occupancy!$B$4:$CA$4,0)))</f>
        <v>0.3548384615384616</v>
      </c>
      <c r="L35" s="137">
        <f>IF(ISERROR(INDEX(Occupancy!$B$17:$CA$17,1,MATCH(A35,Occupancy!$B$4:$CA$4,0))),"-",INDEX(Occupancy!$B$17:$CA$17,1,MATCH(A35,Occupancy!$B$4:$CA$4,0)))</f>
        <v>0.69230000000000003</v>
      </c>
      <c r="M35" s="119"/>
      <c r="N35" s="119"/>
      <c r="O35" s="119"/>
      <c r="P35" s="125"/>
      <c r="Q35" s="138">
        <f>SUMIFS(IncomeStatementData!$J$2:$J$829,IncomeStatementData!$B$2:$B$829,$A35,IncomeStatementData!$I$2:$I$829,"45001")+SUMIFS(IncomeStatementData!$J$2:$J$829,IncomeStatementData!$B$2:$B$829,$A35,IncomeStatementData!$I$2:$I$829,"45100")+SUMIFS(IncomeStatementData!$J$2:$J$829,IncomeStatementData!$B$2:$B$829,$A35,IncomeStatementData!$I$2:$I$829,"49000")+SUMIFS(IncomeStatementData!$J$2:$J$829,IncomeStatementData!$B$2:$B$829,$A35,IncomeStatementData!$I$2:$I$829,"45200")+SUMIFS(IncomeStatementData!$J$2:$J$829,IncomeStatementData!$B$2:$B$829,$A35,IncomeStatementData!$I$2:$I$829,"45400")+SUMIFS(IncomeStatementData!$J$2:$J$829,IncomeStatementData!$B$2:$B$829,$A35,IncomeStatementData!$I$2:$I$829,"45500")+SUMIFS(IncomeStatementData!$J$2:$J$829,IncomeStatementData!$B$2:$B$829,$A35,IncomeStatementData!$I$2:$I$829,"55327")+SUMIFS(IncomeStatementData!$J$2:$J$829,IncomeStatementData!$B$2:$B$829,$A35,IncomeStatementData!$I$2:$I$829,"44100")+SUMIFS(IncomeStatementData!$J$2:$J$829,IncomeStatementData!$B$2:$B$829,$A35,IncomeStatementData!$I$2:$I$829,"42200")</f>
        <v>0</v>
      </c>
      <c r="R35" s="139">
        <f>S35/12*Occupancy!$B$65</f>
        <v>0</v>
      </c>
      <c r="S35" s="140">
        <f>SUMIFS(AnnualFinancialData!$L$2:$L$147,AnnualFinancialData!$B$2:$B$147,$A35,AnnualFinancialData!$K$2:$K$147,"45001")+SUMIFS(AnnualFinancialData!$L$2:$L$147,AnnualFinancialData!$B$2:$B$147,$A35,AnnualFinancialData!$K$2:$K$147,"45100")+SUMIFS(AnnualFinancialData!$L$2:$L$147,AnnualFinancialData!$B$2:$B$147,$A35,AnnualFinancialData!$K$2:$K$147,"49000")+SUMIFS(AnnualFinancialData!$L$2:$L$147,AnnualFinancialData!$B$2:$B$147,$A35,AnnualFinancialData!$K$2:$K$147,"45200")+SUMIFS(AnnualFinancialData!$L$2:$L$147,AnnualFinancialData!$B$2:$B$147,$A35,AnnualFinancialData!$K$2:$K$147,"45400")+SUMIFS(AnnualFinancialData!$L$2:$L$147,AnnualFinancialData!$B$2:$B$147,$A35,AnnualFinancialData!$K$2:$K$147,"45500")+SUMIFS(AnnualFinancialData!$L$2:$L$147,AnnualFinancialData!$B$2:$B$147,$A35,AnnualFinancialData!$K$2:$K$147,"55327")+SUMIFS(AnnualFinancialData!$L$2:$L$147,AnnualFinancialData!$B$2:$B$147,$A35,AnnualFinancialData!$K$2:$K$147,"44100")+SUMIFS(AnnualFinancialData!$L$2:$L$147,AnnualFinancialData!$B$2:$B$147,$A35,AnnualFinancialData!$K$2:$K$147,"42200")</f>
        <v>0</v>
      </c>
      <c r="T35" s="139">
        <f>IF(ISERROR(IF(Q35="","",Q35/VLOOKUP(Occupancy!$B$65,Occupancy!$B$68:$B$79,1)*12/$C35)),"-",IF(Q35="","",Q35/VLOOKUP(Occupancy!$B$65,Occupancy!$B$68:$B$79,1)*12/$C35))</f>
        <v>0</v>
      </c>
      <c r="U35" s="139">
        <f>IF(ISERROR(IF(R35="","",R35/VLOOKUP(Occupancy!$B$65,Occupancy!$B$68:$B$79,1)*12/$C35)),"-",IF(R35="","",R35/VLOOKUP(Occupancy!$B$65,Occupancy!$B$68:$B$79,1)*12/$C35))</f>
        <v>0</v>
      </c>
      <c r="V35" s="141">
        <f>IF(ISERROR(Expenses!BC30)," - ",Expenses!BC30)</f>
        <v>0</v>
      </c>
      <c r="W35" s="141">
        <f>IF(ISERROR(Expenses!BD30)," - ",Expenses!BD30)</f>
        <v>0</v>
      </c>
      <c r="X35" s="141">
        <f>IF(ISERROR(Expenses!BE30)," - ",Expenses!BE30)</f>
        <v>0</v>
      </c>
      <c r="Y35" s="141">
        <f>IF(ISERROR(Expenses!BF30)," - ",Expenses!BF30)</f>
        <v>0</v>
      </c>
      <c r="Z35" s="141">
        <f>IF(ISERROR(Expenses!BG30)," - ",Expenses!BG30)</f>
        <v>0</v>
      </c>
      <c r="AA35" s="142" t="str">
        <f t="shared" si="1"/>
        <v>-</v>
      </c>
      <c r="AB35" s="139">
        <f t="shared" si="2"/>
        <v>0</v>
      </c>
      <c r="AC35" s="139">
        <f t="shared" si="3"/>
        <v>0</v>
      </c>
      <c r="AD35" s="139">
        <f t="shared" si="4"/>
        <v>0</v>
      </c>
      <c r="AE35" s="139">
        <f t="shared" si="5"/>
        <v>0</v>
      </c>
      <c r="AF35" s="139">
        <f t="shared" si="6"/>
        <v>0</v>
      </c>
      <c r="AG35" s="143">
        <f>SUMIFS(IncomeStatementData!$J$2:$J$829,IncomeStatementData!$B$2:$B$829,$A35,IncomeStatementData!$I$2:$I$829,"62020")</f>
        <v>0</v>
      </c>
      <c r="AH35" s="141">
        <f>AI35/12*Occupancy!$B$65</f>
        <v>0</v>
      </c>
      <c r="AI35" s="143">
        <f>SUMIFS(AnnualFinancialData!$L$2:$L$147,AnnualFinancialData!$B$2:$B$147,$A35,AnnualFinancialData!$K$2:$K$147,"62020")</f>
        <v>0</v>
      </c>
      <c r="AJ35" s="141">
        <f>IF(ISERROR(IF(AG35="","",AG35/VLOOKUP(Occupancy!$B$65,Occupancy!$B$68:$B$79,1)*12/$C35)),"-",IF(AG35="","",AG35/VLOOKUP(Occupancy!$B$65,Occupancy!$B$68:$B$79,1)*12/$C35))</f>
        <v>0</v>
      </c>
      <c r="AK35" s="141">
        <f>IF(ISERROR(IF(AH35="","",AH35/VLOOKUP(Occupancy!$B$65,Occupancy!$B$68:$B$79,1)*12/$C35)),"-",IF(AH35="","",AH35/VLOOKUP(Occupancy!$B$65,Occupancy!$B$68:$B$79,1)*12/$C35))</f>
        <v>0</v>
      </c>
      <c r="AL35" s="140">
        <f>SUMIFS(BalanceSheetData!$J$2:$J$829,BalanceSheetData!$B$2:$B$829,$A35,BalanceSheetData!$I$2:$I$829,"10710")</f>
        <v>0</v>
      </c>
      <c r="AM35" s="139">
        <f>IF(ISERROR(AN35/12*Occupancy!$B$65),"-",AN35/12*Occupancy!$B$65)</f>
        <v>10626</v>
      </c>
      <c r="AN35" s="140">
        <f>IF(ISERROR(INDEX(ReserveData!$B$2:$B$2239,MATCH($A35,ReserveData!$A$2:$A$2250,0),0)),"-",INDEX(ReserveData!$B$2:$B2274,MATCH($A35,ReserveData!$A$2:$A$2250,0),0))</f>
        <v>21252</v>
      </c>
      <c r="AO35" s="139" t="str">
        <f t="shared" si="7"/>
        <v>-</v>
      </c>
      <c r="AP35" s="139" t="str">
        <f t="shared" si="8"/>
        <v>-</v>
      </c>
      <c r="AQ35" s="143">
        <f>SUMIFS(IncomeStatementData!$J$2:$J$829,IncomeStatementData!$B$2:$B$829,$A35,IncomeStatementData!$I$2:$I$829,"55740")+SUMIFS(IncomeStatementData!$J$2:$J$829,IncomeStatementData!$B$2:$B$829,$A35,IncomeStatementData!$I$2:$I$829,"55730")</f>
        <v>0</v>
      </c>
      <c r="AR35" s="141">
        <f>AS35/12*Occupancy!$B$65</f>
        <v>0</v>
      </c>
      <c r="AS35" s="143">
        <f>SUMIFS(AnnualFinancialData!$L$2:$L$147,AnnualFinancialData!$B$2:$B$147,$A35,AnnualFinancialData!$K$2:$K$147,"55740")+SUMIFS(AnnualFinancialData!$L$2:$L$147,AnnualFinancialData!$B$2:$B$147,$A35,AnnualFinancialData!$K$2:$K$147,"55730")</f>
        <v>0</v>
      </c>
      <c r="AT35" s="141">
        <f>IF(ISERROR(IF(AQ35="","",AQ35/VLOOKUP(Occupancy!$B$65,Occupancy!$B$68:$B$79,1)*12/$C35)),"-",IF(AQ35="","",AQ35/VLOOKUP(Occupancy!$B$65,Occupancy!$B$68:$B$79,1)*12/$C35))</f>
        <v>0</v>
      </c>
      <c r="AU35" s="141">
        <f>IF(ISERROR(IF(AR35="","",AR35/VLOOKUP(Occupancy!$B$65,Occupancy!$B$68:$B$79,1)*12/$C35)),"-",IF(AR35="","",AR35/VLOOKUP(Occupancy!$B$65,Occupancy!$B$68:$B$79,1)*12/$C35))</f>
        <v>0</v>
      </c>
      <c r="AV35" s="140">
        <f>SUMIFS(IncomeStatementData!$J$2:$J$829,IncomeStatementData!$B$2:$B$829,$A35,IncomeStatementData!$I$2:$I$829,"66310")+SUMIFS(IncomeStatementData!$J$2:$J$829,IncomeStatementData!$B$2:$B$829,$A35,IncomeStatementData!$I$2:$I$829,"66202")</f>
        <v>0</v>
      </c>
      <c r="AW35" s="139">
        <f>AX35/12*Occupancy!$B$65</f>
        <v>0</v>
      </c>
      <c r="AX35" s="140">
        <f>SUMIFS(AnnualFinancialData!$L$2:$L$147,AnnualFinancialData!$B$2:$B$147,$A35,AnnualFinancialData!$K$2:$K$147,"66310")+SUMIFS(AnnualFinancialData!$L$2:$L$147,AnnualFinancialData!$B$2:$B$147,$A35,AnnualFinancialData!$K$2:$K$147,"66202")</f>
        <v>0</v>
      </c>
      <c r="AY35" s="139">
        <f>IF(ISERROR(IF(AV35="","",AV35/VLOOKUP(Occupancy!$B$65,Occupancy!$B$68:$B$79,1)*12/$C35)),"-",IF(AV35="","",AV35/VLOOKUP(Occupancy!$B$65,Occupancy!$B$68:$B$79,1)*12/$C35))</f>
        <v>0</v>
      </c>
      <c r="AZ35" s="139">
        <f>IF(ISERROR(IF(AW35="","",AW35/VLOOKUP(Occupancy!$B$65,Occupancy!$B$68:$B$79,1)*12/$C35)),"-",IF(AW35="","",AW35/VLOOKUP(Occupancy!$B$65,Occupancy!$B$68:$B$79,1)*12/$C35))</f>
        <v>0</v>
      </c>
      <c r="BA35" s="144">
        <f t="shared" si="9"/>
        <v>0</v>
      </c>
      <c r="BB35" s="144">
        <f t="shared" si="10"/>
        <v>-10626</v>
      </c>
      <c r="BC35" s="144">
        <f t="shared" si="11"/>
        <v>-21252</v>
      </c>
      <c r="BD35" s="144" t="str">
        <f t="shared" si="12"/>
        <v>-</v>
      </c>
      <c r="BE35" s="145">
        <f>IF(ISERROR(IF(BB35="","",BB35/VLOOKUP(Occupancy!$B$65,Occupancy!$B$68:$B$79,1)*12/$C35)),"-",IF(BB35="","",BB35/VLOOKUP(Occupancy!$B$65,Occupancy!$B$68:$B$79,1)*12/$C35))</f>
        <v>-250.02352941176471</v>
      </c>
    </row>
    <row r="36" spans="1:57" s="100" customFormat="1" ht="12.75" x14ac:dyDescent="0.2">
      <c r="A36" s="221" t="s">
        <v>427</v>
      </c>
      <c r="B36" s="132" t="str">
        <f>IF(ISERROR(INDEX(ProjectTypeData!$F$2:$F$76,MATCH(Operating!$A36,ProjectTypeData!$B$2:$B$76,0),MATCH(Operating!B$9,ProjectTypeData!$F$1))),"-",INDEX(ProjectTypeData!$F$2:$F$76,MATCH(Operating!$A36,ProjectTypeData!$B$2:$B$76,0),MATCH(Operating!B$9,ProjectTypeData!$F$1)))</f>
        <v>Homes</v>
      </c>
      <c r="C36" s="132">
        <f>IF(ISERROR(INDEX(ProjectTypeData!$E$2:$E$76,MATCH(Operating!$A36,ProjectTypeData!$B$2:$B$76,0),MATCH(Operating!C$9,ProjectTypeData!$E$1))),"-",INDEX(ProjectTypeData!$E$2:$E$76,MATCH(Operating!$A36,ProjectTypeData!$B$2:$B$76,0),MATCH(Operating!C$9,ProjectTypeData!$E$1)))</f>
        <v>90</v>
      </c>
      <c r="D36" s="133" t="str">
        <f>IF(ISERROR(INDEX(ProjectTypeData!$D$2:$D$76,MATCH(Operating!$A36,ProjectTypeData!$B$2:$B$76,0),MATCH(Operating!D$9,ProjectTypeData!$D$1))),"-",INDEX(ProjectTypeData!$D$2:$D$76,MATCH(Operating!$A36,ProjectTypeData!$B$2:$B$76,0),MATCH(Operating!D$9,ProjectTypeData!$D$1)))</f>
        <v>Operations/Asset Management</v>
      </c>
      <c r="E36" s="121"/>
      <c r="F36" s="134">
        <f>SUMIFS(BalanceSheetData!$J$2:$J$829,BalanceSheetData!$B$2:$B$829,$A36,BalanceSheetData!$I$2:$I$829,"10000")</f>
        <v>0</v>
      </c>
      <c r="G36" s="134">
        <f>SUMIFS(BalanceSheetData!$J$2:$J$829,BalanceSheetData!$B$2:$B$829,$A36,BalanceSheetData!$I$2:$I$829,"10710")</f>
        <v>0</v>
      </c>
      <c r="H36" s="134">
        <f>SUMIFS(BalanceSheetData!$J$2:$J$829,BalanceSheetData!$B$2:$B$829,$A36,BalanceSheetData!$I$2:$I$829,"10700")</f>
        <v>0</v>
      </c>
      <c r="I36" s="135">
        <f>SUMIFS(BalanceSheetData!$J$2:$J$829,BalanceSheetData!$B$2:$B$829,$A36,BalanceSheetData!$I$2:$I$829,"10715")+SUMIFS(BalanceSheetData!$J$2:$J$829,BalanceSheetData!$B$2:$B$829,$A36,BalanceSheetData!$I$2:$I$829,"10720")+SUMIFS(BalanceSheetData!$J$2:$J$829,BalanceSheetData!$B$2:$B$829,$A36,BalanceSheetData!$I$2:$I$829,"19300")</f>
        <v>0</v>
      </c>
      <c r="J36" s="136">
        <f t="shared" si="0"/>
        <v>0</v>
      </c>
      <c r="K36" s="137">
        <f>IF(ISERROR(INDEX(Occupancy!$B$57:$CA$57,1,MATCH(A36,Occupancy!$B$4:$CA$4,0))),"-",INDEX(Occupancy!$B$57:$CA$57,1,MATCH(A36,Occupancy!$B$4:$CA$4,0)))</f>
        <v>0.96806923076923068</v>
      </c>
      <c r="L36" s="137">
        <f>IF(ISERROR(INDEX(Occupancy!$B$17:$CA$17,1,MATCH(A36,Occupancy!$B$4:$CA$4,0))),"-",INDEX(Occupancy!$B$17:$CA$17,1,MATCH(A36,Occupancy!$B$4:$CA$4,0)))</f>
        <v>0.90310000000000001</v>
      </c>
      <c r="M36" s="119"/>
      <c r="N36" s="119"/>
      <c r="O36" s="119"/>
      <c r="P36" s="125"/>
      <c r="Q36" s="138">
        <f>SUMIFS(IncomeStatementData!$J$2:$J$829,IncomeStatementData!$B$2:$B$829,$A36,IncomeStatementData!$I$2:$I$829,"45001")+SUMIFS(IncomeStatementData!$J$2:$J$829,IncomeStatementData!$B$2:$B$829,$A36,IncomeStatementData!$I$2:$I$829,"45100")+SUMIFS(IncomeStatementData!$J$2:$J$829,IncomeStatementData!$B$2:$B$829,$A36,IncomeStatementData!$I$2:$I$829,"49000")+SUMIFS(IncomeStatementData!$J$2:$J$829,IncomeStatementData!$B$2:$B$829,$A36,IncomeStatementData!$I$2:$I$829,"45200")+SUMIFS(IncomeStatementData!$J$2:$J$829,IncomeStatementData!$B$2:$B$829,$A36,IncomeStatementData!$I$2:$I$829,"45400")+SUMIFS(IncomeStatementData!$J$2:$J$829,IncomeStatementData!$B$2:$B$829,$A36,IncomeStatementData!$I$2:$I$829,"45500")+SUMIFS(IncomeStatementData!$J$2:$J$829,IncomeStatementData!$B$2:$B$829,$A36,IncomeStatementData!$I$2:$I$829,"55327")+SUMIFS(IncomeStatementData!$J$2:$J$829,IncomeStatementData!$B$2:$B$829,$A36,IncomeStatementData!$I$2:$I$829,"44100")+SUMIFS(IncomeStatementData!$J$2:$J$829,IncomeStatementData!$B$2:$B$829,$A36,IncomeStatementData!$I$2:$I$829,"42200")</f>
        <v>0</v>
      </c>
      <c r="R36" s="139">
        <f>S36/12*Occupancy!$B$65</f>
        <v>0</v>
      </c>
      <c r="S36" s="140">
        <f>SUMIFS(AnnualFinancialData!$L$2:$L$147,AnnualFinancialData!$B$2:$B$147,$A36,AnnualFinancialData!$K$2:$K$147,"45001")+SUMIFS(AnnualFinancialData!$L$2:$L$147,AnnualFinancialData!$B$2:$B$147,$A36,AnnualFinancialData!$K$2:$K$147,"45100")+SUMIFS(AnnualFinancialData!$L$2:$L$147,AnnualFinancialData!$B$2:$B$147,$A36,AnnualFinancialData!$K$2:$K$147,"49000")+SUMIFS(AnnualFinancialData!$L$2:$L$147,AnnualFinancialData!$B$2:$B$147,$A36,AnnualFinancialData!$K$2:$K$147,"45200")+SUMIFS(AnnualFinancialData!$L$2:$L$147,AnnualFinancialData!$B$2:$B$147,$A36,AnnualFinancialData!$K$2:$K$147,"45400")+SUMIFS(AnnualFinancialData!$L$2:$L$147,AnnualFinancialData!$B$2:$B$147,$A36,AnnualFinancialData!$K$2:$K$147,"45500")+SUMIFS(AnnualFinancialData!$L$2:$L$147,AnnualFinancialData!$B$2:$B$147,$A36,AnnualFinancialData!$K$2:$K$147,"55327")+SUMIFS(AnnualFinancialData!$L$2:$L$147,AnnualFinancialData!$B$2:$B$147,$A36,AnnualFinancialData!$K$2:$K$147,"44100")+SUMIFS(AnnualFinancialData!$L$2:$L$147,AnnualFinancialData!$B$2:$B$147,$A36,AnnualFinancialData!$K$2:$K$147,"42200")</f>
        <v>0</v>
      </c>
      <c r="T36" s="139">
        <f>IF(ISERROR(IF(Q36="","",Q36/VLOOKUP(Occupancy!$B$65,Occupancy!$B$68:$B$79,1)*12/$C36)),"-",IF(Q36="","",Q36/VLOOKUP(Occupancy!$B$65,Occupancy!$B$68:$B$79,1)*12/$C36))</f>
        <v>0</v>
      </c>
      <c r="U36" s="139">
        <f>IF(ISERROR(IF(R36="","",R36/VLOOKUP(Occupancy!$B$65,Occupancy!$B$68:$B$79,1)*12/$C36)),"-",IF(R36="","",R36/VLOOKUP(Occupancy!$B$65,Occupancy!$B$68:$B$79,1)*12/$C36))</f>
        <v>0</v>
      </c>
      <c r="V36" s="141">
        <f>IF(ISERROR(Expenses!BC31)," - ",Expenses!BC31)</f>
        <v>0</v>
      </c>
      <c r="W36" s="141">
        <f>IF(ISERROR(Expenses!BD31)," - ",Expenses!BD31)</f>
        <v>0</v>
      </c>
      <c r="X36" s="141">
        <f>IF(ISERROR(Expenses!BE31)," - ",Expenses!BE31)</f>
        <v>0</v>
      </c>
      <c r="Y36" s="141">
        <f>IF(ISERROR(Expenses!BF31)," - ",Expenses!BF31)</f>
        <v>0</v>
      </c>
      <c r="Z36" s="141">
        <f>IF(ISERROR(Expenses!BG31)," - ",Expenses!BG31)</f>
        <v>0</v>
      </c>
      <c r="AA36" s="142" t="str">
        <f t="shared" si="1"/>
        <v>-</v>
      </c>
      <c r="AB36" s="139">
        <f t="shared" si="2"/>
        <v>0</v>
      </c>
      <c r="AC36" s="139">
        <f t="shared" si="3"/>
        <v>0</v>
      </c>
      <c r="AD36" s="139">
        <f t="shared" si="4"/>
        <v>0</v>
      </c>
      <c r="AE36" s="139">
        <f t="shared" si="5"/>
        <v>0</v>
      </c>
      <c r="AF36" s="139">
        <f t="shared" si="6"/>
        <v>0</v>
      </c>
      <c r="AG36" s="143">
        <f>SUMIFS(IncomeStatementData!$J$2:$J$829,IncomeStatementData!$B$2:$B$829,$A36,IncomeStatementData!$I$2:$I$829,"62020")</f>
        <v>0</v>
      </c>
      <c r="AH36" s="141">
        <f>AI36/12*Occupancy!$B$65</f>
        <v>0</v>
      </c>
      <c r="AI36" s="143">
        <f>SUMIFS(AnnualFinancialData!$L$2:$L$147,AnnualFinancialData!$B$2:$B$147,$A36,AnnualFinancialData!$K$2:$K$147,"62020")</f>
        <v>0</v>
      </c>
      <c r="AJ36" s="141">
        <f>IF(ISERROR(IF(AG36="","",AG36/VLOOKUP(Occupancy!$B$65,Occupancy!$B$68:$B$79,1)*12/$C36)),"-",IF(AG36="","",AG36/VLOOKUP(Occupancy!$B$65,Occupancy!$B$68:$B$79,1)*12/$C36))</f>
        <v>0</v>
      </c>
      <c r="AK36" s="141">
        <f>IF(ISERROR(IF(AH36="","",AH36/VLOOKUP(Occupancy!$B$65,Occupancy!$B$68:$B$79,1)*12/$C36)),"-",IF(AH36="","",AH36/VLOOKUP(Occupancy!$B$65,Occupancy!$B$68:$B$79,1)*12/$C36))</f>
        <v>0</v>
      </c>
      <c r="AL36" s="140">
        <f>SUMIFS(BalanceSheetData!$J$2:$J$829,BalanceSheetData!$B$2:$B$829,$A36,BalanceSheetData!$I$2:$I$829,"10710")</f>
        <v>0</v>
      </c>
      <c r="AM36" s="139">
        <f>IF(ISERROR(AN36/12*Occupancy!$B$65),"-",AN36/12*Occupancy!$B$65)</f>
        <v>11250</v>
      </c>
      <c r="AN36" s="140">
        <f>IF(ISERROR(INDEX(ReserveData!$B$2:$B$2239,MATCH($A36,ReserveData!$A$2:$A$2250,0),0)),"-",INDEX(ReserveData!$B$2:$B2275,MATCH($A36,ReserveData!$A$2:$A$2250,0),0))</f>
        <v>22500</v>
      </c>
      <c r="AO36" s="139" t="str">
        <f t="shared" si="7"/>
        <v>-</v>
      </c>
      <c r="AP36" s="139" t="str">
        <f t="shared" si="8"/>
        <v>-</v>
      </c>
      <c r="AQ36" s="143">
        <f>SUMIFS(IncomeStatementData!$J$2:$J$829,IncomeStatementData!$B$2:$B$829,$A36,IncomeStatementData!$I$2:$I$829,"55740")+SUMIFS(IncomeStatementData!$J$2:$J$829,IncomeStatementData!$B$2:$B$829,$A36,IncomeStatementData!$I$2:$I$829,"55730")</f>
        <v>0</v>
      </c>
      <c r="AR36" s="141">
        <f>AS36/12*Occupancy!$B$65</f>
        <v>0</v>
      </c>
      <c r="AS36" s="143">
        <f>SUMIFS(AnnualFinancialData!$L$2:$L$147,AnnualFinancialData!$B$2:$B$147,$A36,AnnualFinancialData!$K$2:$K$147,"55740")+SUMIFS(AnnualFinancialData!$L$2:$L$147,AnnualFinancialData!$B$2:$B$147,$A36,AnnualFinancialData!$K$2:$K$147,"55730")</f>
        <v>0</v>
      </c>
      <c r="AT36" s="141">
        <f>IF(ISERROR(IF(AQ36="","",AQ36/VLOOKUP(Occupancy!$B$65,Occupancy!$B$68:$B$79,1)*12/$C36)),"-",IF(AQ36="","",AQ36/VLOOKUP(Occupancy!$B$65,Occupancy!$B$68:$B$79,1)*12/$C36))</f>
        <v>0</v>
      </c>
      <c r="AU36" s="141">
        <f>IF(ISERROR(IF(AR36="","",AR36/VLOOKUP(Occupancy!$B$65,Occupancy!$B$68:$B$79,1)*12/$C36)),"-",IF(AR36="","",AR36/VLOOKUP(Occupancy!$B$65,Occupancy!$B$68:$B$79,1)*12/$C36))</f>
        <v>0</v>
      </c>
      <c r="AV36" s="140">
        <f>SUMIFS(IncomeStatementData!$J$2:$J$829,IncomeStatementData!$B$2:$B$829,$A36,IncomeStatementData!$I$2:$I$829,"66310")+SUMIFS(IncomeStatementData!$J$2:$J$829,IncomeStatementData!$B$2:$B$829,$A36,IncomeStatementData!$I$2:$I$829,"66202")</f>
        <v>0</v>
      </c>
      <c r="AW36" s="139">
        <f>AX36/12*Occupancy!$B$65</f>
        <v>0</v>
      </c>
      <c r="AX36" s="140">
        <f>SUMIFS(AnnualFinancialData!$L$2:$L$147,AnnualFinancialData!$B$2:$B$147,$A36,AnnualFinancialData!$K$2:$K$147,"66310")+SUMIFS(AnnualFinancialData!$L$2:$L$147,AnnualFinancialData!$B$2:$B$147,$A36,AnnualFinancialData!$K$2:$K$147,"66202")</f>
        <v>0</v>
      </c>
      <c r="AY36" s="139">
        <f>IF(ISERROR(IF(AV36="","",AV36/VLOOKUP(Occupancy!$B$65,Occupancy!$B$68:$B$79,1)*12/$C36)),"-",IF(AV36="","",AV36/VLOOKUP(Occupancy!$B$65,Occupancy!$B$68:$B$79,1)*12/$C36))</f>
        <v>0</v>
      </c>
      <c r="AZ36" s="139">
        <f>IF(ISERROR(IF(AW36="","",AW36/VLOOKUP(Occupancy!$B$65,Occupancy!$B$68:$B$79,1)*12/$C36)),"-",IF(AW36="","",AW36/VLOOKUP(Occupancy!$B$65,Occupancy!$B$68:$B$79,1)*12/$C36))</f>
        <v>0</v>
      </c>
      <c r="BA36" s="144">
        <f t="shared" si="9"/>
        <v>0</v>
      </c>
      <c r="BB36" s="144">
        <f t="shared" si="10"/>
        <v>-11250</v>
      </c>
      <c r="BC36" s="144">
        <f t="shared" si="11"/>
        <v>-22500</v>
      </c>
      <c r="BD36" s="144" t="str">
        <f t="shared" si="12"/>
        <v>-</v>
      </c>
      <c r="BE36" s="145">
        <f>IF(ISERROR(IF(BB36="","",BB36/VLOOKUP(Occupancy!$B$65,Occupancy!$B$68:$B$79,1)*12/$C36)),"-",IF(BB36="","",BB36/VLOOKUP(Occupancy!$B$65,Occupancy!$B$68:$B$79,1)*12/$C36))</f>
        <v>-250</v>
      </c>
    </row>
    <row r="37" spans="1:57" s="100" customFormat="1" ht="12.75" x14ac:dyDescent="0.2">
      <c r="A37" s="221" t="s">
        <v>429</v>
      </c>
      <c r="B37" s="132" t="str">
        <f>IF(ISERROR(INDEX(ProjectTypeData!$F$2:$F$76,MATCH(Operating!$A37,ProjectTypeData!$B$2:$B$76,0),MATCH(Operating!B$9,ProjectTypeData!$F$1))),"-",INDEX(ProjectTypeData!$F$2:$F$76,MATCH(Operating!$A37,ProjectTypeData!$B$2:$B$76,0),MATCH(Operating!B$9,ProjectTypeData!$F$1)))</f>
        <v>Homes</v>
      </c>
      <c r="C37" s="132">
        <f>IF(ISERROR(INDEX(ProjectTypeData!$E$2:$E$76,MATCH(Operating!$A37,ProjectTypeData!$B$2:$B$76,0),MATCH(Operating!C$9,ProjectTypeData!$E$1))),"-",INDEX(ProjectTypeData!$E$2:$E$76,MATCH(Operating!$A37,ProjectTypeData!$B$2:$B$76,0),MATCH(Operating!C$9,ProjectTypeData!$E$1)))</f>
        <v>100</v>
      </c>
      <c r="D37" s="133" t="str">
        <f>IF(ISERROR(INDEX(ProjectTypeData!$D$2:$D$76,MATCH(Operating!$A37,ProjectTypeData!$B$2:$B$76,0),MATCH(Operating!D$9,ProjectTypeData!$D$1))),"-",INDEX(ProjectTypeData!$D$2:$D$76,MATCH(Operating!$A37,ProjectTypeData!$B$2:$B$76,0),MATCH(Operating!D$9,ProjectTypeData!$D$1)))</f>
        <v>Operations/Asset Management</v>
      </c>
      <c r="E37" s="121"/>
      <c r="F37" s="134">
        <f>SUMIFS(BalanceSheetData!$J$2:$J$829,BalanceSheetData!$B$2:$B$829,$A37,BalanceSheetData!$I$2:$I$829,"10000")</f>
        <v>0</v>
      </c>
      <c r="G37" s="134">
        <f>SUMIFS(BalanceSheetData!$J$2:$J$829,BalanceSheetData!$B$2:$B$829,$A37,BalanceSheetData!$I$2:$I$829,"10710")</f>
        <v>0</v>
      </c>
      <c r="H37" s="134">
        <f>SUMIFS(BalanceSheetData!$J$2:$J$829,BalanceSheetData!$B$2:$B$829,$A37,BalanceSheetData!$I$2:$I$829,"10700")</f>
        <v>0</v>
      </c>
      <c r="I37" s="135">
        <f>SUMIFS(BalanceSheetData!$J$2:$J$829,BalanceSheetData!$B$2:$B$829,$A37,BalanceSheetData!$I$2:$I$829,"10715")+SUMIFS(BalanceSheetData!$J$2:$J$829,BalanceSheetData!$B$2:$B$829,$A37,BalanceSheetData!$I$2:$I$829,"10720")+SUMIFS(BalanceSheetData!$J$2:$J$829,BalanceSheetData!$B$2:$B$829,$A37,BalanceSheetData!$I$2:$I$829,"19300")</f>
        <v>0</v>
      </c>
      <c r="J37" s="136">
        <f t="shared" si="0"/>
        <v>0</v>
      </c>
      <c r="K37" s="137">
        <f>IF(ISERROR(INDEX(Occupancy!$B$57:$CA$57,1,MATCH(A37,Occupancy!$B$4:$CA$4,0))),"-",INDEX(Occupancy!$B$57:$CA$57,1,MATCH(A37,Occupancy!$B$4:$CA$4,0)))</f>
        <v>0.33825384615384618</v>
      </c>
      <c r="L37" s="137">
        <f>IF(ISERROR(INDEX(Occupancy!$B$17:$CA$17,1,MATCH(A37,Occupancy!$B$4:$CA$4,0))),"-",INDEX(Occupancy!$B$17:$CA$17,1,MATCH(A37,Occupancy!$B$4:$CA$4,0)))</f>
        <v>0.6623</v>
      </c>
      <c r="M37" s="119"/>
      <c r="N37" s="119"/>
      <c r="O37" s="119"/>
      <c r="P37" s="125"/>
      <c r="Q37" s="138">
        <f>SUMIFS(IncomeStatementData!$J$2:$J$829,IncomeStatementData!$B$2:$B$829,$A37,IncomeStatementData!$I$2:$I$829,"45001")+SUMIFS(IncomeStatementData!$J$2:$J$829,IncomeStatementData!$B$2:$B$829,$A37,IncomeStatementData!$I$2:$I$829,"45100")+SUMIFS(IncomeStatementData!$J$2:$J$829,IncomeStatementData!$B$2:$B$829,$A37,IncomeStatementData!$I$2:$I$829,"49000")+SUMIFS(IncomeStatementData!$J$2:$J$829,IncomeStatementData!$B$2:$B$829,$A37,IncomeStatementData!$I$2:$I$829,"45200")+SUMIFS(IncomeStatementData!$J$2:$J$829,IncomeStatementData!$B$2:$B$829,$A37,IncomeStatementData!$I$2:$I$829,"45400")+SUMIFS(IncomeStatementData!$J$2:$J$829,IncomeStatementData!$B$2:$B$829,$A37,IncomeStatementData!$I$2:$I$829,"45500")+SUMIFS(IncomeStatementData!$J$2:$J$829,IncomeStatementData!$B$2:$B$829,$A37,IncomeStatementData!$I$2:$I$829,"55327")+SUMIFS(IncomeStatementData!$J$2:$J$829,IncomeStatementData!$B$2:$B$829,$A37,IncomeStatementData!$I$2:$I$829,"44100")+SUMIFS(IncomeStatementData!$J$2:$J$829,IncomeStatementData!$B$2:$B$829,$A37,IncomeStatementData!$I$2:$I$829,"42200")</f>
        <v>0</v>
      </c>
      <c r="R37" s="139">
        <f>S37/12*Occupancy!$B$65</f>
        <v>0</v>
      </c>
      <c r="S37" s="140">
        <f>SUMIFS(AnnualFinancialData!$L$2:$L$147,AnnualFinancialData!$B$2:$B$147,$A37,AnnualFinancialData!$K$2:$K$147,"45001")+SUMIFS(AnnualFinancialData!$L$2:$L$147,AnnualFinancialData!$B$2:$B$147,$A37,AnnualFinancialData!$K$2:$K$147,"45100")+SUMIFS(AnnualFinancialData!$L$2:$L$147,AnnualFinancialData!$B$2:$B$147,$A37,AnnualFinancialData!$K$2:$K$147,"49000")+SUMIFS(AnnualFinancialData!$L$2:$L$147,AnnualFinancialData!$B$2:$B$147,$A37,AnnualFinancialData!$K$2:$K$147,"45200")+SUMIFS(AnnualFinancialData!$L$2:$L$147,AnnualFinancialData!$B$2:$B$147,$A37,AnnualFinancialData!$K$2:$K$147,"45400")+SUMIFS(AnnualFinancialData!$L$2:$L$147,AnnualFinancialData!$B$2:$B$147,$A37,AnnualFinancialData!$K$2:$K$147,"45500")+SUMIFS(AnnualFinancialData!$L$2:$L$147,AnnualFinancialData!$B$2:$B$147,$A37,AnnualFinancialData!$K$2:$K$147,"55327")+SUMIFS(AnnualFinancialData!$L$2:$L$147,AnnualFinancialData!$B$2:$B$147,$A37,AnnualFinancialData!$K$2:$K$147,"44100")+SUMIFS(AnnualFinancialData!$L$2:$L$147,AnnualFinancialData!$B$2:$B$147,$A37,AnnualFinancialData!$K$2:$K$147,"42200")</f>
        <v>0</v>
      </c>
      <c r="T37" s="139">
        <f>IF(ISERROR(IF(Q37="","",Q37/VLOOKUP(Occupancy!$B$65,Occupancy!$B$68:$B$79,1)*12/$C37)),"-",IF(Q37="","",Q37/VLOOKUP(Occupancy!$B$65,Occupancy!$B$68:$B$79,1)*12/$C37))</f>
        <v>0</v>
      </c>
      <c r="U37" s="139">
        <f>IF(ISERROR(IF(R37="","",R37/VLOOKUP(Occupancy!$B$65,Occupancy!$B$68:$B$79,1)*12/$C37)),"-",IF(R37="","",R37/VLOOKUP(Occupancy!$B$65,Occupancy!$B$68:$B$79,1)*12/$C37))</f>
        <v>0</v>
      </c>
      <c r="V37" s="141">
        <f>IF(ISERROR(Expenses!BC32)," - ",Expenses!BC32)</f>
        <v>0</v>
      </c>
      <c r="W37" s="141">
        <f>IF(ISERROR(Expenses!BD32)," - ",Expenses!BD32)</f>
        <v>0</v>
      </c>
      <c r="X37" s="141">
        <f>IF(ISERROR(Expenses!BE32)," - ",Expenses!BE32)</f>
        <v>0</v>
      </c>
      <c r="Y37" s="141">
        <f>IF(ISERROR(Expenses!BF32)," - ",Expenses!BF32)</f>
        <v>0</v>
      </c>
      <c r="Z37" s="141">
        <f>IF(ISERROR(Expenses!BG32)," - ",Expenses!BG32)</f>
        <v>0</v>
      </c>
      <c r="AA37" s="142" t="str">
        <f t="shared" si="1"/>
        <v>-</v>
      </c>
      <c r="AB37" s="139">
        <f t="shared" si="2"/>
        <v>0</v>
      </c>
      <c r="AC37" s="139">
        <f t="shared" si="3"/>
        <v>0</v>
      </c>
      <c r="AD37" s="139">
        <f t="shared" si="4"/>
        <v>0</v>
      </c>
      <c r="AE37" s="139">
        <f t="shared" si="5"/>
        <v>0</v>
      </c>
      <c r="AF37" s="139">
        <f t="shared" si="6"/>
        <v>0</v>
      </c>
      <c r="AG37" s="143">
        <f>SUMIFS(IncomeStatementData!$J$2:$J$829,IncomeStatementData!$B$2:$B$829,$A37,IncomeStatementData!$I$2:$I$829,"62020")</f>
        <v>0</v>
      </c>
      <c r="AH37" s="141">
        <f>AI37/12*Occupancy!$B$65</f>
        <v>0</v>
      </c>
      <c r="AI37" s="143">
        <f>SUMIFS(AnnualFinancialData!$L$2:$L$147,AnnualFinancialData!$B$2:$B$147,$A37,AnnualFinancialData!$K$2:$K$147,"62020")</f>
        <v>0</v>
      </c>
      <c r="AJ37" s="141">
        <f>IF(ISERROR(IF(AG37="","",AG37/VLOOKUP(Occupancy!$B$65,Occupancy!$B$68:$B$79,1)*12/$C37)),"-",IF(AG37="","",AG37/VLOOKUP(Occupancy!$B$65,Occupancy!$B$68:$B$79,1)*12/$C37))</f>
        <v>0</v>
      </c>
      <c r="AK37" s="141">
        <f>IF(ISERROR(IF(AH37="","",AH37/VLOOKUP(Occupancy!$B$65,Occupancy!$B$68:$B$79,1)*12/$C37)),"-",IF(AH37="","",AH37/VLOOKUP(Occupancy!$B$65,Occupancy!$B$68:$B$79,1)*12/$C37))</f>
        <v>0</v>
      </c>
      <c r="AL37" s="140">
        <f>SUMIFS(BalanceSheetData!$J$2:$J$829,BalanceSheetData!$B$2:$B$829,$A37,BalanceSheetData!$I$2:$I$829,"10710")</f>
        <v>0</v>
      </c>
      <c r="AM37" s="139">
        <f>IF(ISERROR(AN37/12*Occupancy!$B$65),"-",AN37/12*Occupancy!$B$65)</f>
        <v>15000</v>
      </c>
      <c r="AN37" s="140">
        <f>IF(ISERROR(INDEX(ReserveData!$B$2:$B$2239,MATCH($A37,ReserveData!$A$2:$A$2250,0),0)),"-",INDEX(ReserveData!$B$2:$B2276,MATCH($A37,ReserveData!$A$2:$A$2250,0),0))</f>
        <v>30000</v>
      </c>
      <c r="AO37" s="139" t="str">
        <f t="shared" si="7"/>
        <v>-</v>
      </c>
      <c r="AP37" s="139" t="str">
        <f t="shared" si="8"/>
        <v>-</v>
      </c>
      <c r="AQ37" s="143">
        <f>SUMIFS(IncomeStatementData!$J$2:$J$829,IncomeStatementData!$B$2:$B$829,$A37,IncomeStatementData!$I$2:$I$829,"55740")+SUMIFS(IncomeStatementData!$J$2:$J$829,IncomeStatementData!$B$2:$B$829,$A37,IncomeStatementData!$I$2:$I$829,"55730")</f>
        <v>0</v>
      </c>
      <c r="AR37" s="141">
        <f>AS37/12*Occupancy!$B$65</f>
        <v>0</v>
      </c>
      <c r="AS37" s="143">
        <f>SUMIFS(AnnualFinancialData!$L$2:$L$147,AnnualFinancialData!$B$2:$B$147,$A37,AnnualFinancialData!$K$2:$K$147,"55740")+SUMIFS(AnnualFinancialData!$L$2:$L$147,AnnualFinancialData!$B$2:$B$147,$A37,AnnualFinancialData!$K$2:$K$147,"55730")</f>
        <v>0</v>
      </c>
      <c r="AT37" s="141">
        <f>IF(ISERROR(IF(AQ37="","",AQ37/VLOOKUP(Occupancy!$B$65,Occupancy!$B$68:$B$79,1)*12/$C37)),"-",IF(AQ37="","",AQ37/VLOOKUP(Occupancy!$B$65,Occupancy!$B$68:$B$79,1)*12/$C37))</f>
        <v>0</v>
      </c>
      <c r="AU37" s="141">
        <f>IF(ISERROR(IF(AR37="","",AR37/VLOOKUP(Occupancy!$B$65,Occupancy!$B$68:$B$79,1)*12/$C37)),"-",IF(AR37="","",AR37/VLOOKUP(Occupancy!$B$65,Occupancy!$B$68:$B$79,1)*12/$C37))</f>
        <v>0</v>
      </c>
      <c r="AV37" s="140">
        <f>SUMIFS(IncomeStatementData!$J$2:$J$829,IncomeStatementData!$B$2:$B$829,$A37,IncomeStatementData!$I$2:$I$829,"66310")+SUMIFS(IncomeStatementData!$J$2:$J$829,IncomeStatementData!$B$2:$B$829,$A37,IncomeStatementData!$I$2:$I$829,"66202")</f>
        <v>0</v>
      </c>
      <c r="AW37" s="139">
        <f>AX37/12*Occupancy!$B$65</f>
        <v>0</v>
      </c>
      <c r="AX37" s="140">
        <f>SUMIFS(AnnualFinancialData!$L$2:$L$147,AnnualFinancialData!$B$2:$B$147,$A37,AnnualFinancialData!$K$2:$K$147,"66310")+SUMIFS(AnnualFinancialData!$L$2:$L$147,AnnualFinancialData!$B$2:$B$147,$A37,AnnualFinancialData!$K$2:$K$147,"66202")</f>
        <v>0</v>
      </c>
      <c r="AY37" s="139">
        <f>IF(ISERROR(IF(AV37="","",AV37/VLOOKUP(Occupancy!$B$65,Occupancy!$B$68:$B$79,1)*12/$C37)),"-",IF(AV37="","",AV37/VLOOKUP(Occupancy!$B$65,Occupancy!$B$68:$B$79,1)*12/$C37))</f>
        <v>0</v>
      </c>
      <c r="AZ37" s="139">
        <f>IF(ISERROR(IF(AW37="","",AW37/VLOOKUP(Occupancy!$B$65,Occupancy!$B$68:$B$79,1)*12/$C37)),"-",IF(AW37="","",AW37/VLOOKUP(Occupancy!$B$65,Occupancy!$B$68:$B$79,1)*12/$C37))</f>
        <v>0</v>
      </c>
      <c r="BA37" s="144">
        <f t="shared" si="9"/>
        <v>0</v>
      </c>
      <c r="BB37" s="144">
        <f t="shared" si="10"/>
        <v>-15000</v>
      </c>
      <c r="BC37" s="144">
        <f t="shared" si="11"/>
        <v>-30000</v>
      </c>
      <c r="BD37" s="144" t="str">
        <f t="shared" si="12"/>
        <v>-</v>
      </c>
      <c r="BE37" s="145">
        <f>IF(ISERROR(IF(BB37="","",BB37/VLOOKUP(Occupancy!$B$65,Occupancy!$B$68:$B$79,1)*12/$C37)),"-",IF(BB37="","",BB37/VLOOKUP(Occupancy!$B$65,Occupancy!$B$68:$B$79,1)*12/$C37))</f>
        <v>-300</v>
      </c>
    </row>
    <row r="38" spans="1:57" s="100" customFormat="1" ht="12.75" x14ac:dyDescent="0.2">
      <c r="A38" s="221" t="s">
        <v>431</v>
      </c>
      <c r="B38" s="132" t="str">
        <f>IF(ISERROR(INDEX(ProjectTypeData!$F$2:$F$76,MATCH(Operating!$A38,ProjectTypeData!$B$2:$B$76,0),MATCH(Operating!B$9,ProjectTypeData!$F$1))),"-",INDEX(ProjectTypeData!$F$2:$F$76,MATCH(Operating!$A38,ProjectTypeData!$B$2:$B$76,0),MATCH(Operating!B$9,ProjectTypeData!$F$1)))</f>
        <v>Homes</v>
      </c>
      <c r="C38" s="132">
        <f>IF(ISERROR(INDEX(ProjectTypeData!$E$2:$E$76,MATCH(Operating!$A38,ProjectTypeData!$B$2:$B$76,0),MATCH(Operating!C$9,ProjectTypeData!$E$1))),"-",INDEX(ProjectTypeData!$E$2:$E$76,MATCH(Operating!$A38,ProjectTypeData!$B$2:$B$76,0),MATCH(Operating!C$9,ProjectTypeData!$E$1)))</f>
        <v>81</v>
      </c>
      <c r="D38" s="133" t="str">
        <f>IF(ISERROR(INDEX(ProjectTypeData!$D$2:$D$76,MATCH(Operating!$A38,ProjectTypeData!$B$2:$B$76,0),MATCH(Operating!D$9,ProjectTypeData!$D$1))),"-",INDEX(ProjectTypeData!$D$2:$D$76,MATCH(Operating!$A38,ProjectTypeData!$B$2:$B$76,0),MATCH(Operating!D$9,ProjectTypeData!$D$1)))</f>
        <v>Operations/Asset Management</v>
      </c>
      <c r="E38" s="121"/>
      <c r="F38" s="134">
        <f>SUMIFS(BalanceSheetData!$J$2:$J$829,BalanceSheetData!$B$2:$B$829,$A38,BalanceSheetData!$I$2:$I$829,"10000")</f>
        <v>0</v>
      </c>
      <c r="G38" s="134">
        <f>SUMIFS(BalanceSheetData!$J$2:$J$829,BalanceSheetData!$B$2:$B$829,$A38,BalanceSheetData!$I$2:$I$829,"10710")</f>
        <v>0</v>
      </c>
      <c r="H38" s="134">
        <f>SUMIFS(BalanceSheetData!$J$2:$J$829,BalanceSheetData!$B$2:$B$829,$A38,BalanceSheetData!$I$2:$I$829,"10700")</f>
        <v>0</v>
      </c>
      <c r="I38" s="135">
        <f>SUMIFS(BalanceSheetData!$J$2:$J$829,BalanceSheetData!$B$2:$B$829,$A38,BalanceSheetData!$I$2:$I$829,"10715")+SUMIFS(BalanceSheetData!$J$2:$J$829,BalanceSheetData!$B$2:$B$829,$A38,BalanceSheetData!$I$2:$I$829,"10720")+SUMIFS(BalanceSheetData!$J$2:$J$829,BalanceSheetData!$B$2:$B$829,$A38,BalanceSheetData!$I$2:$I$829,"19300")</f>
        <v>0</v>
      </c>
      <c r="J38" s="136">
        <f t="shared" si="0"/>
        <v>0</v>
      </c>
      <c r="K38" s="137">
        <f>IF(ISERROR(INDEX(Occupancy!$B$57:$CA$57,1,MATCH(A38,Occupancy!$B$4:$CA$4,0))),"-",INDEX(Occupancy!$B$57:$CA$57,1,MATCH(A38,Occupancy!$B$4:$CA$4,0)))</f>
        <v>0.99408461538461534</v>
      </c>
      <c r="L38" s="137">
        <f>IF(ISERROR(INDEX(Occupancy!$B$17:$CA$17,1,MATCH(A38,Occupancy!$B$4:$CA$4,0))),"-",INDEX(Occupancy!$B$17:$CA$17,1,MATCH(A38,Occupancy!$B$4:$CA$4,0)))</f>
        <v>0.92310000000000003</v>
      </c>
      <c r="M38" s="119"/>
      <c r="N38" s="119"/>
      <c r="O38" s="119"/>
      <c r="P38" s="125"/>
      <c r="Q38" s="138">
        <f>SUMIFS(IncomeStatementData!$J$2:$J$829,IncomeStatementData!$B$2:$B$829,$A38,IncomeStatementData!$I$2:$I$829,"45001")+SUMIFS(IncomeStatementData!$J$2:$J$829,IncomeStatementData!$B$2:$B$829,$A38,IncomeStatementData!$I$2:$I$829,"45100")+SUMIFS(IncomeStatementData!$J$2:$J$829,IncomeStatementData!$B$2:$B$829,$A38,IncomeStatementData!$I$2:$I$829,"49000")+SUMIFS(IncomeStatementData!$J$2:$J$829,IncomeStatementData!$B$2:$B$829,$A38,IncomeStatementData!$I$2:$I$829,"45200")+SUMIFS(IncomeStatementData!$J$2:$J$829,IncomeStatementData!$B$2:$B$829,$A38,IncomeStatementData!$I$2:$I$829,"45400")+SUMIFS(IncomeStatementData!$J$2:$J$829,IncomeStatementData!$B$2:$B$829,$A38,IncomeStatementData!$I$2:$I$829,"45500")+SUMIFS(IncomeStatementData!$J$2:$J$829,IncomeStatementData!$B$2:$B$829,$A38,IncomeStatementData!$I$2:$I$829,"55327")+SUMIFS(IncomeStatementData!$J$2:$J$829,IncomeStatementData!$B$2:$B$829,$A38,IncomeStatementData!$I$2:$I$829,"44100")+SUMIFS(IncomeStatementData!$J$2:$J$829,IncomeStatementData!$B$2:$B$829,$A38,IncomeStatementData!$I$2:$I$829,"42200")</f>
        <v>0</v>
      </c>
      <c r="R38" s="139">
        <f>S38/12*Occupancy!$B$65</f>
        <v>0</v>
      </c>
      <c r="S38" s="140">
        <f>SUMIFS(AnnualFinancialData!$L$2:$L$147,AnnualFinancialData!$B$2:$B$147,$A38,AnnualFinancialData!$K$2:$K$147,"45001")+SUMIFS(AnnualFinancialData!$L$2:$L$147,AnnualFinancialData!$B$2:$B$147,$A38,AnnualFinancialData!$K$2:$K$147,"45100")+SUMIFS(AnnualFinancialData!$L$2:$L$147,AnnualFinancialData!$B$2:$B$147,$A38,AnnualFinancialData!$K$2:$K$147,"49000")+SUMIFS(AnnualFinancialData!$L$2:$L$147,AnnualFinancialData!$B$2:$B$147,$A38,AnnualFinancialData!$K$2:$K$147,"45200")+SUMIFS(AnnualFinancialData!$L$2:$L$147,AnnualFinancialData!$B$2:$B$147,$A38,AnnualFinancialData!$K$2:$K$147,"45400")+SUMIFS(AnnualFinancialData!$L$2:$L$147,AnnualFinancialData!$B$2:$B$147,$A38,AnnualFinancialData!$K$2:$K$147,"45500")+SUMIFS(AnnualFinancialData!$L$2:$L$147,AnnualFinancialData!$B$2:$B$147,$A38,AnnualFinancialData!$K$2:$K$147,"55327")+SUMIFS(AnnualFinancialData!$L$2:$L$147,AnnualFinancialData!$B$2:$B$147,$A38,AnnualFinancialData!$K$2:$K$147,"44100")+SUMIFS(AnnualFinancialData!$L$2:$L$147,AnnualFinancialData!$B$2:$B$147,$A38,AnnualFinancialData!$K$2:$K$147,"42200")</f>
        <v>0</v>
      </c>
      <c r="T38" s="139">
        <f>IF(ISERROR(IF(Q38="","",Q38/VLOOKUP(Occupancy!$B$65,Occupancy!$B$68:$B$79,1)*12/$C38)),"-",IF(Q38="","",Q38/VLOOKUP(Occupancy!$B$65,Occupancy!$B$68:$B$79,1)*12/$C38))</f>
        <v>0</v>
      </c>
      <c r="U38" s="139">
        <f>IF(ISERROR(IF(R38="","",R38/VLOOKUP(Occupancy!$B$65,Occupancy!$B$68:$B$79,1)*12/$C38)),"-",IF(R38="","",R38/VLOOKUP(Occupancy!$B$65,Occupancy!$B$68:$B$79,1)*12/$C38))</f>
        <v>0</v>
      </c>
      <c r="V38" s="141">
        <f>IF(ISERROR(Expenses!BC33)," - ",Expenses!BC33)</f>
        <v>0</v>
      </c>
      <c r="W38" s="141">
        <f>IF(ISERROR(Expenses!BD33)," - ",Expenses!BD33)</f>
        <v>0</v>
      </c>
      <c r="X38" s="141">
        <f>IF(ISERROR(Expenses!BE33)," - ",Expenses!BE33)</f>
        <v>0</v>
      </c>
      <c r="Y38" s="141">
        <f>IF(ISERROR(Expenses!BF33)," - ",Expenses!BF33)</f>
        <v>0</v>
      </c>
      <c r="Z38" s="141">
        <f>IF(ISERROR(Expenses!BG33)," - ",Expenses!BG33)</f>
        <v>0</v>
      </c>
      <c r="AA38" s="142" t="str">
        <f t="shared" si="1"/>
        <v>-</v>
      </c>
      <c r="AB38" s="139">
        <f t="shared" si="2"/>
        <v>0</v>
      </c>
      <c r="AC38" s="139">
        <f t="shared" si="3"/>
        <v>0</v>
      </c>
      <c r="AD38" s="139">
        <f t="shared" si="4"/>
        <v>0</v>
      </c>
      <c r="AE38" s="139">
        <f t="shared" si="5"/>
        <v>0</v>
      </c>
      <c r="AF38" s="139">
        <f t="shared" si="6"/>
        <v>0</v>
      </c>
      <c r="AG38" s="143">
        <f>SUMIFS(IncomeStatementData!$J$2:$J$829,IncomeStatementData!$B$2:$B$829,$A38,IncomeStatementData!$I$2:$I$829,"62020")</f>
        <v>0</v>
      </c>
      <c r="AH38" s="141">
        <f>AI38/12*Occupancy!$B$65</f>
        <v>0</v>
      </c>
      <c r="AI38" s="143">
        <f>SUMIFS(AnnualFinancialData!$L$2:$L$147,AnnualFinancialData!$B$2:$B$147,$A38,AnnualFinancialData!$K$2:$K$147,"62020")</f>
        <v>0</v>
      </c>
      <c r="AJ38" s="141">
        <f>IF(ISERROR(IF(AG38="","",AG38/VLOOKUP(Occupancy!$B$65,Occupancy!$B$68:$B$79,1)*12/$C38)),"-",IF(AG38="","",AG38/VLOOKUP(Occupancy!$B$65,Occupancy!$B$68:$B$79,1)*12/$C38))</f>
        <v>0</v>
      </c>
      <c r="AK38" s="141">
        <f>IF(ISERROR(IF(AH38="","",AH38/VLOOKUP(Occupancy!$B$65,Occupancy!$B$68:$B$79,1)*12/$C38)),"-",IF(AH38="","",AH38/VLOOKUP(Occupancy!$B$65,Occupancy!$B$68:$B$79,1)*12/$C38))</f>
        <v>0</v>
      </c>
      <c r="AL38" s="140">
        <f>SUMIFS(BalanceSheetData!$J$2:$J$829,BalanceSheetData!$B$2:$B$829,$A38,BalanceSheetData!$I$2:$I$829,"10710")</f>
        <v>0</v>
      </c>
      <c r="AM38" s="139">
        <f>IF(ISERROR(AN38/12*Occupancy!$B$65),"-",AN38/12*Occupancy!$B$65)</f>
        <v>12452.5</v>
      </c>
      <c r="AN38" s="140">
        <f>IF(ISERROR(INDEX(ReserveData!$B$2:$B$2239,MATCH($A38,ReserveData!$A$2:$A$2250,0),0)),"-",INDEX(ReserveData!$B$2:$B2277,MATCH($A38,ReserveData!$A$2:$A$2250,0),0))</f>
        <v>24905</v>
      </c>
      <c r="AO38" s="139" t="str">
        <f t="shared" si="7"/>
        <v>-</v>
      </c>
      <c r="AP38" s="139" t="str">
        <f t="shared" si="8"/>
        <v>-</v>
      </c>
      <c r="AQ38" s="143">
        <f>SUMIFS(IncomeStatementData!$J$2:$J$829,IncomeStatementData!$B$2:$B$829,$A38,IncomeStatementData!$I$2:$I$829,"55740")+SUMIFS(IncomeStatementData!$J$2:$J$829,IncomeStatementData!$B$2:$B$829,$A38,IncomeStatementData!$I$2:$I$829,"55730")</f>
        <v>0</v>
      </c>
      <c r="AR38" s="141">
        <f>AS38/12*Occupancy!$B$65</f>
        <v>0</v>
      </c>
      <c r="AS38" s="143">
        <f>SUMIFS(AnnualFinancialData!$L$2:$L$147,AnnualFinancialData!$B$2:$B$147,$A38,AnnualFinancialData!$K$2:$K$147,"55740")+SUMIFS(AnnualFinancialData!$L$2:$L$147,AnnualFinancialData!$B$2:$B$147,$A38,AnnualFinancialData!$K$2:$K$147,"55730")</f>
        <v>0</v>
      </c>
      <c r="AT38" s="141">
        <f>IF(ISERROR(IF(AQ38="","",AQ38/VLOOKUP(Occupancy!$B$65,Occupancy!$B$68:$B$79,1)*12/$C38)),"-",IF(AQ38="","",AQ38/VLOOKUP(Occupancy!$B$65,Occupancy!$B$68:$B$79,1)*12/$C38))</f>
        <v>0</v>
      </c>
      <c r="AU38" s="141">
        <f>IF(ISERROR(IF(AR38="","",AR38/VLOOKUP(Occupancy!$B$65,Occupancy!$B$68:$B$79,1)*12/$C38)),"-",IF(AR38="","",AR38/VLOOKUP(Occupancy!$B$65,Occupancy!$B$68:$B$79,1)*12/$C38))</f>
        <v>0</v>
      </c>
      <c r="AV38" s="140">
        <f>SUMIFS(IncomeStatementData!$J$2:$J$829,IncomeStatementData!$B$2:$B$829,$A38,IncomeStatementData!$I$2:$I$829,"66310")+SUMIFS(IncomeStatementData!$J$2:$J$829,IncomeStatementData!$B$2:$B$829,$A38,IncomeStatementData!$I$2:$I$829,"66202")</f>
        <v>0</v>
      </c>
      <c r="AW38" s="139">
        <f>AX38/12*Occupancy!$B$65</f>
        <v>0</v>
      </c>
      <c r="AX38" s="140">
        <f>SUMIFS(AnnualFinancialData!$L$2:$L$147,AnnualFinancialData!$B$2:$B$147,$A38,AnnualFinancialData!$K$2:$K$147,"66310")+SUMIFS(AnnualFinancialData!$L$2:$L$147,AnnualFinancialData!$B$2:$B$147,$A38,AnnualFinancialData!$K$2:$K$147,"66202")</f>
        <v>0</v>
      </c>
      <c r="AY38" s="139">
        <f>IF(ISERROR(IF(AV38="","",AV38/VLOOKUP(Occupancy!$B$65,Occupancy!$B$68:$B$79,1)*12/$C38)),"-",IF(AV38="","",AV38/VLOOKUP(Occupancy!$B$65,Occupancy!$B$68:$B$79,1)*12/$C38))</f>
        <v>0</v>
      </c>
      <c r="AZ38" s="139">
        <f>IF(ISERROR(IF(AW38="","",AW38/VLOOKUP(Occupancy!$B$65,Occupancy!$B$68:$B$79,1)*12/$C38)),"-",IF(AW38="","",AW38/VLOOKUP(Occupancy!$B$65,Occupancy!$B$68:$B$79,1)*12/$C38))</f>
        <v>0</v>
      </c>
      <c r="BA38" s="144">
        <f t="shared" si="9"/>
        <v>0</v>
      </c>
      <c r="BB38" s="144">
        <f t="shared" si="10"/>
        <v>-12452.5</v>
      </c>
      <c r="BC38" s="144">
        <f t="shared" si="11"/>
        <v>-24905</v>
      </c>
      <c r="BD38" s="144" t="str">
        <f t="shared" si="12"/>
        <v>-</v>
      </c>
      <c r="BE38" s="145">
        <f>IF(ISERROR(IF(BB38="","",BB38/VLOOKUP(Occupancy!$B$65,Occupancy!$B$68:$B$79,1)*12/$C38)),"-",IF(BB38="","",BB38/VLOOKUP(Occupancy!$B$65,Occupancy!$B$68:$B$79,1)*12/$C38))</f>
        <v>-307.46913580246911</v>
      </c>
    </row>
    <row r="39" spans="1:57" s="100" customFormat="1" ht="12.75" x14ac:dyDescent="0.2">
      <c r="A39" s="221" t="s">
        <v>433</v>
      </c>
      <c r="B39" s="132" t="str">
        <f>IF(ISERROR(INDEX(ProjectTypeData!$F$2:$F$76,MATCH(Operating!$A39,ProjectTypeData!$B$2:$B$76,0),MATCH(Operating!B$9,ProjectTypeData!$F$1))),"-",INDEX(ProjectTypeData!$F$2:$F$76,MATCH(Operating!$A39,ProjectTypeData!$B$2:$B$76,0),MATCH(Operating!B$9,ProjectTypeData!$F$1)))</f>
        <v>Homes</v>
      </c>
      <c r="C39" s="132">
        <f>IF(ISERROR(INDEX(ProjectTypeData!$E$2:$E$76,MATCH(Operating!$A39,ProjectTypeData!$B$2:$B$76,0),MATCH(Operating!C$9,ProjectTypeData!$E$1))),"-",INDEX(ProjectTypeData!$E$2:$E$76,MATCH(Operating!$A39,ProjectTypeData!$B$2:$B$76,0),MATCH(Operating!C$9,ProjectTypeData!$E$1)))</f>
        <v>83</v>
      </c>
      <c r="D39" s="133" t="str">
        <f>IF(ISERROR(INDEX(ProjectTypeData!$D$2:$D$76,MATCH(Operating!$A39,ProjectTypeData!$B$2:$B$76,0),MATCH(Operating!D$9,ProjectTypeData!$D$1))),"-",INDEX(ProjectTypeData!$D$2:$D$76,MATCH(Operating!$A39,ProjectTypeData!$B$2:$B$76,0),MATCH(Operating!D$9,ProjectTypeData!$D$1)))</f>
        <v>Operations/Asset Management</v>
      </c>
      <c r="E39" s="121"/>
      <c r="F39" s="134">
        <f>SUMIFS(BalanceSheetData!$J$2:$J$829,BalanceSheetData!$B$2:$B$829,$A39,BalanceSheetData!$I$2:$I$829,"10000")</f>
        <v>0</v>
      </c>
      <c r="G39" s="134">
        <f>SUMIFS(BalanceSheetData!$J$2:$J$829,BalanceSheetData!$B$2:$B$829,$A39,BalanceSheetData!$I$2:$I$829,"10710")</f>
        <v>0</v>
      </c>
      <c r="H39" s="134">
        <f>SUMIFS(BalanceSheetData!$J$2:$J$829,BalanceSheetData!$B$2:$B$829,$A39,BalanceSheetData!$I$2:$I$829,"10700")</f>
        <v>0</v>
      </c>
      <c r="I39" s="135">
        <f>SUMIFS(BalanceSheetData!$J$2:$J$829,BalanceSheetData!$B$2:$B$829,$A39,BalanceSheetData!$I$2:$I$829,"10715")+SUMIFS(BalanceSheetData!$J$2:$J$829,BalanceSheetData!$B$2:$B$829,$A39,BalanceSheetData!$I$2:$I$829,"10720")+SUMIFS(BalanceSheetData!$J$2:$J$829,BalanceSheetData!$B$2:$B$829,$A39,BalanceSheetData!$I$2:$I$829,"19300")</f>
        <v>0</v>
      </c>
      <c r="J39" s="136">
        <f t="shared" si="0"/>
        <v>0</v>
      </c>
      <c r="K39" s="137">
        <f>IF(ISERROR(INDEX(Occupancy!$B$57:$CA$57,1,MATCH(A39,Occupancy!$B$4:$CA$4,0))),"-",INDEX(Occupancy!$B$57:$CA$57,1,MATCH(A39,Occupancy!$B$4:$CA$4,0)))</f>
        <v>0.98567692307692301</v>
      </c>
      <c r="L39" s="137">
        <f>IF(ISERROR(INDEX(Occupancy!$B$17:$CA$17,1,MATCH(A39,Occupancy!$B$4:$CA$4,0))),"-",INDEX(Occupancy!$B$17:$CA$17,1,MATCH(A39,Occupancy!$B$4:$CA$4,0)))</f>
        <v>0.9154000000000001</v>
      </c>
      <c r="M39" s="119"/>
      <c r="N39" s="119"/>
      <c r="O39" s="119"/>
      <c r="P39" s="125"/>
      <c r="Q39" s="138">
        <f>SUMIFS(IncomeStatementData!$J$2:$J$829,IncomeStatementData!$B$2:$B$829,$A39,IncomeStatementData!$I$2:$I$829,"45001")+SUMIFS(IncomeStatementData!$J$2:$J$829,IncomeStatementData!$B$2:$B$829,$A39,IncomeStatementData!$I$2:$I$829,"45100")+SUMIFS(IncomeStatementData!$J$2:$J$829,IncomeStatementData!$B$2:$B$829,$A39,IncomeStatementData!$I$2:$I$829,"49000")+SUMIFS(IncomeStatementData!$J$2:$J$829,IncomeStatementData!$B$2:$B$829,$A39,IncomeStatementData!$I$2:$I$829,"45200")+SUMIFS(IncomeStatementData!$J$2:$J$829,IncomeStatementData!$B$2:$B$829,$A39,IncomeStatementData!$I$2:$I$829,"45400")+SUMIFS(IncomeStatementData!$J$2:$J$829,IncomeStatementData!$B$2:$B$829,$A39,IncomeStatementData!$I$2:$I$829,"45500")+SUMIFS(IncomeStatementData!$J$2:$J$829,IncomeStatementData!$B$2:$B$829,$A39,IncomeStatementData!$I$2:$I$829,"55327")+SUMIFS(IncomeStatementData!$J$2:$J$829,IncomeStatementData!$B$2:$B$829,$A39,IncomeStatementData!$I$2:$I$829,"44100")+SUMIFS(IncomeStatementData!$J$2:$J$829,IncomeStatementData!$B$2:$B$829,$A39,IncomeStatementData!$I$2:$I$829,"42200")</f>
        <v>0</v>
      </c>
      <c r="R39" s="139">
        <f>S39/12*Occupancy!$B$65</f>
        <v>0</v>
      </c>
      <c r="S39" s="140">
        <f>SUMIFS(AnnualFinancialData!$L$2:$L$147,AnnualFinancialData!$B$2:$B$147,$A39,AnnualFinancialData!$K$2:$K$147,"45001")+SUMIFS(AnnualFinancialData!$L$2:$L$147,AnnualFinancialData!$B$2:$B$147,$A39,AnnualFinancialData!$K$2:$K$147,"45100")+SUMIFS(AnnualFinancialData!$L$2:$L$147,AnnualFinancialData!$B$2:$B$147,$A39,AnnualFinancialData!$K$2:$K$147,"49000")+SUMIFS(AnnualFinancialData!$L$2:$L$147,AnnualFinancialData!$B$2:$B$147,$A39,AnnualFinancialData!$K$2:$K$147,"45200")+SUMIFS(AnnualFinancialData!$L$2:$L$147,AnnualFinancialData!$B$2:$B$147,$A39,AnnualFinancialData!$K$2:$K$147,"45400")+SUMIFS(AnnualFinancialData!$L$2:$L$147,AnnualFinancialData!$B$2:$B$147,$A39,AnnualFinancialData!$K$2:$K$147,"45500")+SUMIFS(AnnualFinancialData!$L$2:$L$147,AnnualFinancialData!$B$2:$B$147,$A39,AnnualFinancialData!$K$2:$K$147,"55327")+SUMIFS(AnnualFinancialData!$L$2:$L$147,AnnualFinancialData!$B$2:$B$147,$A39,AnnualFinancialData!$K$2:$K$147,"44100")+SUMIFS(AnnualFinancialData!$L$2:$L$147,AnnualFinancialData!$B$2:$B$147,$A39,AnnualFinancialData!$K$2:$K$147,"42200")</f>
        <v>0</v>
      </c>
      <c r="T39" s="139">
        <f>IF(ISERROR(IF(Q39="","",Q39/VLOOKUP(Occupancy!$B$65,Occupancy!$B$68:$B$79,1)*12/$C39)),"-",IF(Q39="","",Q39/VLOOKUP(Occupancy!$B$65,Occupancy!$B$68:$B$79,1)*12/$C39))</f>
        <v>0</v>
      </c>
      <c r="U39" s="139">
        <f>IF(ISERROR(IF(R39="","",R39/VLOOKUP(Occupancy!$B$65,Occupancy!$B$68:$B$79,1)*12/$C39)),"-",IF(R39="","",R39/VLOOKUP(Occupancy!$B$65,Occupancy!$B$68:$B$79,1)*12/$C39))</f>
        <v>0</v>
      </c>
      <c r="V39" s="141">
        <f>IF(ISERROR(Expenses!BC34)," - ",Expenses!BC34)</f>
        <v>0</v>
      </c>
      <c r="W39" s="141">
        <f>IF(ISERROR(Expenses!BD34)," - ",Expenses!BD34)</f>
        <v>0</v>
      </c>
      <c r="X39" s="141">
        <f>IF(ISERROR(Expenses!BE34)," - ",Expenses!BE34)</f>
        <v>0</v>
      </c>
      <c r="Y39" s="141">
        <f>IF(ISERROR(Expenses!BF34)," - ",Expenses!BF34)</f>
        <v>0</v>
      </c>
      <c r="Z39" s="141">
        <f>IF(ISERROR(Expenses!BG34)," - ",Expenses!BG34)</f>
        <v>0</v>
      </c>
      <c r="AA39" s="142" t="str">
        <f t="shared" si="1"/>
        <v>-</v>
      </c>
      <c r="AB39" s="139">
        <f t="shared" si="2"/>
        <v>0</v>
      </c>
      <c r="AC39" s="139">
        <f t="shared" si="3"/>
        <v>0</v>
      </c>
      <c r="AD39" s="139">
        <f t="shared" si="4"/>
        <v>0</v>
      </c>
      <c r="AE39" s="139">
        <f t="shared" si="5"/>
        <v>0</v>
      </c>
      <c r="AF39" s="139">
        <f t="shared" si="6"/>
        <v>0</v>
      </c>
      <c r="AG39" s="143">
        <f>SUMIFS(IncomeStatementData!$J$2:$J$829,IncomeStatementData!$B$2:$B$829,$A39,IncomeStatementData!$I$2:$I$829,"62020")</f>
        <v>0</v>
      </c>
      <c r="AH39" s="141">
        <f>AI39/12*Occupancy!$B$65</f>
        <v>0</v>
      </c>
      <c r="AI39" s="143">
        <f>SUMIFS(AnnualFinancialData!$L$2:$L$147,AnnualFinancialData!$B$2:$B$147,$A39,AnnualFinancialData!$K$2:$K$147,"62020")</f>
        <v>0</v>
      </c>
      <c r="AJ39" s="141">
        <f>IF(ISERROR(IF(AG39="","",AG39/VLOOKUP(Occupancy!$B$65,Occupancy!$B$68:$B$79,1)*12/$C39)),"-",IF(AG39="","",AG39/VLOOKUP(Occupancy!$B$65,Occupancy!$B$68:$B$79,1)*12/$C39))</f>
        <v>0</v>
      </c>
      <c r="AK39" s="141">
        <f>IF(ISERROR(IF(AH39="","",AH39/VLOOKUP(Occupancy!$B$65,Occupancy!$B$68:$B$79,1)*12/$C39)),"-",IF(AH39="","",AH39/VLOOKUP(Occupancy!$B$65,Occupancy!$B$68:$B$79,1)*12/$C39))</f>
        <v>0</v>
      </c>
      <c r="AL39" s="140">
        <f>SUMIFS(BalanceSheetData!$J$2:$J$829,BalanceSheetData!$B$2:$B$829,$A39,BalanceSheetData!$I$2:$I$829,"10710")</f>
        <v>0</v>
      </c>
      <c r="AM39" s="139">
        <f>IF(ISERROR(AN39/12*Occupancy!$B$65),"-",AN39/12*Occupancy!$B$65)</f>
        <v>11677.5</v>
      </c>
      <c r="AN39" s="140">
        <f>IF(ISERROR(INDEX(ReserveData!$B$2:$B$2239,MATCH($A39,ReserveData!$A$2:$A$2250,0),0)),"-",INDEX(ReserveData!$B$2:$B2278,MATCH($A39,ReserveData!$A$2:$A$2250,0),0))</f>
        <v>23355</v>
      </c>
      <c r="AO39" s="139" t="str">
        <f t="shared" si="7"/>
        <v>-</v>
      </c>
      <c r="AP39" s="139" t="str">
        <f t="shared" si="8"/>
        <v>-</v>
      </c>
      <c r="AQ39" s="143">
        <f>SUMIFS(IncomeStatementData!$J$2:$J$829,IncomeStatementData!$B$2:$B$829,$A39,IncomeStatementData!$I$2:$I$829,"55740")+SUMIFS(IncomeStatementData!$J$2:$J$829,IncomeStatementData!$B$2:$B$829,$A39,IncomeStatementData!$I$2:$I$829,"55730")</f>
        <v>0</v>
      </c>
      <c r="AR39" s="141">
        <f>AS39/12*Occupancy!$B$65</f>
        <v>0</v>
      </c>
      <c r="AS39" s="143">
        <f>SUMIFS(AnnualFinancialData!$L$2:$L$147,AnnualFinancialData!$B$2:$B$147,$A39,AnnualFinancialData!$K$2:$K$147,"55740")+SUMIFS(AnnualFinancialData!$L$2:$L$147,AnnualFinancialData!$B$2:$B$147,$A39,AnnualFinancialData!$K$2:$K$147,"55730")</f>
        <v>0</v>
      </c>
      <c r="AT39" s="141">
        <f>IF(ISERROR(IF(AQ39="","",AQ39/VLOOKUP(Occupancy!$B$65,Occupancy!$B$68:$B$79,1)*12/$C39)),"-",IF(AQ39="","",AQ39/VLOOKUP(Occupancy!$B$65,Occupancy!$B$68:$B$79,1)*12/$C39))</f>
        <v>0</v>
      </c>
      <c r="AU39" s="141">
        <f>IF(ISERROR(IF(AR39="","",AR39/VLOOKUP(Occupancy!$B$65,Occupancy!$B$68:$B$79,1)*12/$C39)),"-",IF(AR39="","",AR39/VLOOKUP(Occupancy!$B$65,Occupancy!$B$68:$B$79,1)*12/$C39))</f>
        <v>0</v>
      </c>
      <c r="AV39" s="140">
        <f>SUMIFS(IncomeStatementData!$J$2:$J$829,IncomeStatementData!$B$2:$B$829,$A39,IncomeStatementData!$I$2:$I$829,"66310")+SUMIFS(IncomeStatementData!$J$2:$J$829,IncomeStatementData!$B$2:$B$829,$A39,IncomeStatementData!$I$2:$I$829,"66202")</f>
        <v>0</v>
      </c>
      <c r="AW39" s="139">
        <f>AX39/12*Occupancy!$B$65</f>
        <v>0</v>
      </c>
      <c r="AX39" s="140">
        <f>SUMIFS(AnnualFinancialData!$L$2:$L$147,AnnualFinancialData!$B$2:$B$147,$A39,AnnualFinancialData!$K$2:$K$147,"66310")+SUMIFS(AnnualFinancialData!$L$2:$L$147,AnnualFinancialData!$B$2:$B$147,$A39,AnnualFinancialData!$K$2:$K$147,"66202")</f>
        <v>0</v>
      </c>
      <c r="AY39" s="139">
        <f>IF(ISERROR(IF(AV39="","",AV39/VLOOKUP(Occupancy!$B$65,Occupancy!$B$68:$B$79,1)*12/$C39)),"-",IF(AV39="","",AV39/VLOOKUP(Occupancy!$B$65,Occupancy!$B$68:$B$79,1)*12/$C39))</f>
        <v>0</v>
      </c>
      <c r="AZ39" s="139">
        <f>IF(ISERROR(IF(AW39="","",AW39/VLOOKUP(Occupancy!$B$65,Occupancy!$B$68:$B$79,1)*12/$C39)),"-",IF(AW39="","",AW39/VLOOKUP(Occupancy!$B$65,Occupancy!$B$68:$B$79,1)*12/$C39))</f>
        <v>0</v>
      </c>
      <c r="BA39" s="144">
        <f t="shared" si="9"/>
        <v>0</v>
      </c>
      <c r="BB39" s="144">
        <f t="shared" si="10"/>
        <v>-11677.5</v>
      </c>
      <c r="BC39" s="144">
        <f t="shared" si="11"/>
        <v>-23355</v>
      </c>
      <c r="BD39" s="144" t="str">
        <f t="shared" si="12"/>
        <v>-</v>
      </c>
      <c r="BE39" s="145">
        <f>IF(ISERROR(IF(BB39="","",BB39/VLOOKUP(Occupancy!$B$65,Occupancy!$B$68:$B$79,1)*12/$C39)),"-",IF(BB39="","",BB39/VLOOKUP(Occupancy!$B$65,Occupancy!$B$68:$B$79,1)*12/$C39))</f>
        <v>-281.3855421686747</v>
      </c>
    </row>
    <row r="40" spans="1:57" s="100" customFormat="1" ht="12.75" x14ac:dyDescent="0.2">
      <c r="A40" s="221" t="s">
        <v>435</v>
      </c>
      <c r="B40" s="132" t="str">
        <f>IF(ISERROR(INDEX(ProjectTypeData!$F$2:$F$76,MATCH(Operating!$A40,ProjectTypeData!$B$2:$B$76,0),MATCH(Operating!B$9,ProjectTypeData!$F$1))),"-",INDEX(ProjectTypeData!$F$2:$F$76,MATCH(Operating!$A40,ProjectTypeData!$B$2:$B$76,0),MATCH(Operating!B$9,ProjectTypeData!$F$1)))</f>
        <v>Homes</v>
      </c>
      <c r="C40" s="132">
        <f>IF(ISERROR(INDEX(ProjectTypeData!$E$2:$E$76,MATCH(Operating!$A40,ProjectTypeData!$B$2:$B$76,0),MATCH(Operating!C$9,ProjectTypeData!$E$1))),"-",INDEX(ProjectTypeData!$E$2:$E$76,MATCH(Operating!$A40,ProjectTypeData!$B$2:$B$76,0),MATCH(Operating!C$9,ProjectTypeData!$E$1)))</f>
        <v>158</v>
      </c>
      <c r="D40" s="133" t="str">
        <f>IF(ISERROR(INDEX(ProjectTypeData!$D$2:$D$76,MATCH(Operating!$A40,ProjectTypeData!$B$2:$B$76,0),MATCH(Operating!D$9,ProjectTypeData!$D$1))),"-",INDEX(ProjectTypeData!$D$2:$D$76,MATCH(Operating!$A40,ProjectTypeData!$B$2:$B$76,0),MATCH(Operating!D$9,ProjectTypeData!$D$1)))</f>
        <v>Operations/Asset Management</v>
      </c>
      <c r="E40" s="121"/>
      <c r="F40" s="134">
        <f>SUMIFS(BalanceSheetData!$J$2:$J$829,BalanceSheetData!$B$2:$B$829,$A40,BalanceSheetData!$I$2:$I$829,"10000")</f>
        <v>0</v>
      </c>
      <c r="G40" s="134">
        <f>SUMIFS(BalanceSheetData!$J$2:$J$829,BalanceSheetData!$B$2:$B$829,$A40,BalanceSheetData!$I$2:$I$829,"10710")</f>
        <v>0</v>
      </c>
      <c r="H40" s="134">
        <f>SUMIFS(BalanceSheetData!$J$2:$J$829,BalanceSheetData!$B$2:$B$829,$A40,BalanceSheetData!$I$2:$I$829,"10700")</f>
        <v>0</v>
      </c>
      <c r="I40" s="135">
        <f>SUMIFS(BalanceSheetData!$J$2:$J$829,BalanceSheetData!$B$2:$B$829,$A40,BalanceSheetData!$I$2:$I$829,"10715")+SUMIFS(BalanceSheetData!$J$2:$J$829,BalanceSheetData!$B$2:$B$829,$A40,BalanceSheetData!$I$2:$I$829,"10720")+SUMIFS(BalanceSheetData!$J$2:$J$829,BalanceSheetData!$B$2:$B$829,$A40,BalanceSheetData!$I$2:$I$829,"19300")</f>
        <v>0</v>
      </c>
      <c r="J40" s="136">
        <f t="shared" si="0"/>
        <v>0</v>
      </c>
      <c r="K40" s="137">
        <f>IF(ISERROR(INDEX(Occupancy!$B$57:$CA$57,1,MATCH(A40,Occupancy!$B$4:$CA$4,0))),"-",INDEX(Occupancy!$B$57:$CA$57,1,MATCH(A40,Occupancy!$B$4:$CA$4,0)))</f>
        <v>0.98317692307692306</v>
      </c>
      <c r="L40" s="137">
        <f>IF(ISERROR(INDEX(Occupancy!$B$17:$CA$17,1,MATCH(A40,Occupancy!$B$4:$CA$4,0))),"-",INDEX(Occupancy!$B$17:$CA$17,1,MATCH(A40,Occupancy!$B$4:$CA$4,0)))</f>
        <v>0.91459999999999997</v>
      </c>
      <c r="M40" s="119"/>
      <c r="N40" s="119"/>
      <c r="O40" s="119"/>
      <c r="P40" s="125"/>
      <c r="Q40" s="138">
        <f>SUMIFS(IncomeStatementData!$J$2:$J$829,IncomeStatementData!$B$2:$B$829,$A40,IncomeStatementData!$I$2:$I$829,"45001")+SUMIFS(IncomeStatementData!$J$2:$J$829,IncomeStatementData!$B$2:$B$829,$A40,IncomeStatementData!$I$2:$I$829,"45100")+SUMIFS(IncomeStatementData!$J$2:$J$829,IncomeStatementData!$B$2:$B$829,$A40,IncomeStatementData!$I$2:$I$829,"49000")+SUMIFS(IncomeStatementData!$J$2:$J$829,IncomeStatementData!$B$2:$B$829,$A40,IncomeStatementData!$I$2:$I$829,"45200")+SUMIFS(IncomeStatementData!$J$2:$J$829,IncomeStatementData!$B$2:$B$829,$A40,IncomeStatementData!$I$2:$I$829,"45400")+SUMIFS(IncomeStatementData!$J$2:$J$829,IncomeStatementData!$B$2:$B$829,$A40,IncomeStatementData!$I$2:$I$829,"45500")+SUMIFS(IncomeStatementData!$J$2:$J$829,IncomeStatementData!$B$2:$B$829,$A40,IncomeStatementData!$I$2:$I$829,"55327")+SUMIFS(IncomeStatementData!$J$2:$J$829,IncomeStatementData!$B$2:$B$829,$A40,IncomeStatementData!$I$2:$I$829,"44100")+SUMIFS(IncomeStatementData!$J$2:$J$829,IncomeStatementData!$B$2:$B$829,$A40,IncomeStatementData!$I$2:$I$829,"42200")</f>
        <v>0</v>
      </c>
      <c r="R40" s="139">
        <f>S40/12*Occupancy!$B$65</f>
        <v>0</v>
      </c>
      <c r="S40" s="140">
        <f>SUMIFS(AnnualFinancialData!$L$2:$L$147,AnnualFinancialData!$B$2:$B$147,$A40,AnnualFinancialData!$K$2:$K$147,"45001")+SUMIFS(AnnualFinancialData!$L$2:$L$147,AnnualFinancialData!$B$2:$B$147,$A40,AnnualFinancialData!$K$2:$K$147,"45100")+SUMIFS(AnnualFinancialData!$L$2:$L$147,AnnualFinancialData!$B$2:$B$147,$A40,AnnualFinancialData!$K$2:$K$147,"49000")+SUMIFS(AnnualFinancialData!$L$2:$L$147,AnnualFinancialData!$B$2:$B$147,$A40,AnnualFinancialData!$K$2:$K$147,"45200")+SUMIFS(AnnualFinancialData!$L$2:$L$147,AnnualFinancialData!$B$2:$B$147,$A40,AnnualFinancialData!$K$2:$K$147,"45400")+SUMIFS(AnnualFinancialData!$L$2:$L$147,AnnualFinancialData!$B$2:$B$147,$A40,AnnualFinancialData!$K$2:$K$147,"45500")+SUMIFS(AnnualFinancialData!$L$2:$L$147,AnnualFinancialData!$B$2:$B$147,$A40,AnnualFinancialData!$K$2:$K$147,"55327")+SUMIFS(AnnualFinancialData!$L$2:$L$147,AnnualFinancialData!$B$2:$B$147,$A40,AnnualFinancialData!$K$2:$K$147,"44100")+SUMIFS(AnnualFinancialData!$L$2:$L$147,AnnualFinancialData!$B$2:$B$147,$A40,AnnualFinancialData!$K$2:$K$147,"42200")</f>
        <v>0</v>
      </c>
      <c r="T40" s="139">
        <f>IF(ISERROR(IF(Q40="","",Q40/VLOOKUP(Occupancy!$B$65,Occupancy!$B$68:$B$79,1)*12/$C40)),"-",IF(Q40="","",Q40/VLOOKUP(Occupancy!$B$65,Occupancy!$B$68:$B$79,1)*12/$C40))</f>
        <v>0</v>
      </c>
      <c r="U40" s="139">
        <f>IF(ISERROR(IF(R40="","",R40/VLOOKUP(Occupancy!$B$65,Occupancy!$B$68:$B$79,1)*12/$C40)),"-",IF(R40="","",R40/VLOOKUP(Occupancy!$B$65,Occupancy!$B$68:$B$79,1)*12/$C40))</f>
        <v>0</v>
      </c>
      <c r="V40" s="141">
        <f>IF(ISERROR(Expenses!BC35)," - ",Expenses!BC35)</f>
        <v>0</v>
      </c>
      <c r="W40" s="141">
        <f>IF(ISERROR(Expenses!BD35)," - ",Expenses!BD35)</f>
        <v>0</v>
      </c>
      <c r="X40" s="141">
        <f>IF(ISERROR(Expenses!BE35)," - ",Expenses!BE35)</f>
        <v>0</v>
      </c>
      <c r="Y40" s="141">
        <f>IF(ISERROR(Expenses!BF35)," - ",Expenses!BF35)</f>
        <v>0</v>
      </c>
      <c r="Z40" s="141">
        <f>IF(ISERROR(Expenses!BG35)," - ",Expenses!BG35)</f>
        <v>0</v>
      </c>
      <c r="AA40" s="142" t="str">
        <f t="shared" si="1"/>
        <v>-</v>
      </c>
      <c r="AB40" s="139">
        <f t="shared" si="2"/>
        <v>0</v>
      </c>
      <c r="AC40" s="139">
        <f t="shared" si="3"/>
        <v>0</v>
      </c>
      <c r="AD40" s="139">
        <f t="shared" si="4"/>
        <v>0</v>
      </c>
      <c r="AE40" s="139">
        <f t="shared" si="5"/>
        <v>0</v>
      </c>
      <c r="AF40" s="139">
        <f t="shared" si="6"/>
        <v>0</v>
      </c>
      <c r="AG40" s="143">
        <f>SUMIFS(IncomeStatementData!$J$2:$J$829,IncomeStatementData!$B$2:$B$829,$A40,IncomeStatementData!$I$2:$I$829,"62020")</f>
        <v>0</v>
      </c>
      <c r="AH40" s="141">
        <f>AI40/12*Occupancy!$B$65</f>
        <v>0</v>
      </c>
      <c r="AI40" s="143">
        <f>SUMIFS(AnnualFinancialData!$L$2:$L$147,AnnualFinancialData!$B$2:$B$147,$A40,AnnualFinancialData!$K$2:$K$147,"62020")</f>
        <v>0</v>
      </c>
      <c r="AJ40" s="141">
        <f>IF(ISERROR(IF(AG40="","",AG40/VLOOKUP(Occupancy!$B$65,Occupancy!$B$68:$B$79,1)*12/$C40)),"-",IF(AG40="","",AG40/VLOOKUP(Occupancy!$B$65,Occupancy!$B$68:$B$79,1)*12/$C40))</f>
        <v>0</v>
      </c>
      <c r="AK40" s="141">
        <f>IF(ISERROR(IF(AH40="","",AH40/VLOOKUP(Occupancy!$B$65,Occupancy!$B$68:$B$79,1)*12/$C40)),"-",IF(AH40="","",AH40/VLOOKUP(Occupancy!$B$65,Occupancy!$B$68:$B$79,1)*12/$C40))</f>
        <v>0</v>
      </c>
      <c r="AL40" s="140">
        <f>SUMIFS(BalanceSheetData!$J$2:$J$829,BalanceSheetData!$B$2:$B$829,$A40,BalanceSheetData!$I$2:$I$829,"10710")</f>
        <v>0</v>
      </c>
      <c r="AM40" s="139">
        <f>IF(ISERROR(AN40/12*Occupancy!$B$65),"-",AN40/12*Occupancy!$B$65)</f>
        <v>27660</v>
      </c>
      <c r="AN40" s="140">
        <f>IF(ISERROR(INDEX(ReserveData!$B$2:$B$2239,MATCH($A40,ReserveData!$A$2:$A$2250,0),0)),"-",INDEX(ReserveData!$B$2:$B2279,MATCH($A40,ReserveData!$A$2:$A$2250,0),0))</f>
        <v>55320</v>
      </c>
      <c r="AO40" s="139" t="str">
        <f t="shared" si="7"/>
        <v>-</v>
      </c>
      <c r="AP40" s="139" t="str">
        <f t="shared" si="8"/>
        <v>-</v>
      </c>
      <c r="AQ40" s="143">
        <f>SUMIFS(IncomeStatementData!$J$2:$J$829,IncomeStatementData!$B$2:$B$829,$A40,IncomeStatementData!$I$2:$I$829,"55740")+SUMIFS(IncomeStatementData!$J$2:$J$829,IncomeStatementData!$B$2:$B$829,$A40,IncomeStatementData!$I$2:$I$829,"55730")</f>
        <v>0</v>
      </c>
      <c r="AR40" s="141">
        <f>AS40/12*Occupancy!$B$65</f>
        <v>0</v>
      </c>
      <c r="AS40" s="143">
        <f>SUMIFS(AnnualFinancialData!$L$2:$L$147,AnnualFinancialData!$B$2:$B$147,$A40,AnnualFinancialData!$K$2:$K$147,"55740")+SUMIFS(AnnualFinancialData!$L$2:$L$147,AnnualFinancialData!$B$2:$B$147,$A40,AnnualFinancialData!$K$2:$K$147,"55730")</f>
        <v>0</v>
      </c>
      <c r="AT40" s="141">
        <f>IF(ISERROR(IF(AQ40="","",AQ40/VLOOKUP(Occupancy!$B$65,Occupancy!$B$68:$B$79,1)*12/$C40)),"-",IF(AQ40="","",AQ40/VLOOKUP(Occupancy!$B$65,Occupancy!$B$68:$B$79,1)*12/$C40))</f>
        <v>0</v>
      </c>
      <c r="AU40" s="141">
        <f>IF(ISERROR(IF(AR40="","",AR40/VLOOKUP(Occupancy!$B$65,Occupancy!$B$68:$B$79,1)*12/$C40)),"-",IF(AR40="","",AR40/VLOOKUP(Occupancy!$B$65,Occupancy!$B$68:$B$79,1)*12/$C40))</f>
        <v>0</v>
      </c>
      <c r="AV40" s="140">
        <f>SUMIFS(IncomeStatementData!$J$2:$J$829,IncomeStatementData!$B$2:$B$829,$A40,IncomeStatementData!$I$2:$I$829,"66310")+SUMIFS(IncomeStatementData!$J$2:$J$829,IncomeStatementData!$B$2:$B$829,$A40,IncomeStatementData!$I$2:$I$829,"66202")</f>
        <v>0</v>
      </c>
      <c r="AW40" s="139">
        <f>AX40/12*Occupancy!$B$65</f>
        <v>0</v>
      </c>
      <c r="AX40" s="140">
        <f>SUMIFS(AnnualFinancialData!$L$2:$L$147,AnnualFinancialData!$B$2:$B$147,$A40,AnnualFinancialData!$K$2:$K$147,"66310")+SUMIFS(AnnualFinancialData!$L$2:$L$147,AnnualFinancialData!$B$2:$B$147,$A40,AnnualFinancialData!$K$2:$K$147,"66202")</f>
        <v>0</v>
      </c>
      <c r="AY40" s="139">
        <f>IF(ISERROR(IF(AV40="","",AV40/VLOOKUP(Occupancy!$B$65,Occupancy!$B$68:$B$79,1)*12/$C40)),"-",IF(AV40="","",AV40/VLOOKUP(Occupancy!$B$65,Occupancy!$B$68:$B$79,1)*12/$C40))</f>
        <v>0</v>
      </c>
      <c r="AZ40" s="139">
        <f>IF(ISERROR(IF(AW40="","",AW40/VLOOKUP(Occupancy!$B$65,Occupancy!$B$68:$B$79,1)*12/$C40)),"-",IF(AW40="","",AW40/VLOOKUP(Occupancy!$B$65,Occupancy!$B$68:$B$79,1)*12/$C40))</f>
        <v>0</v>
      </c>
      <c r="BA40" s="144">
        <f t="shared" si="9"/>
        <v>0</v>
      </c>
      <c r="BB40" s="144">
        <f t="shared" si="10"/>
        <v>-27660</v>
      </c>
      <c r="BC40" s="144">
        <f t="shared" si="11"/>
        <v>-55320</v>
      </c>
      <c r="BD40" s="144" t="str">
        <f t="shared" si="12"/>
        <v>-</v>
      </c>
      <c r="BE40" s="145">
        <f>IF(ISERROR(IF(BB40="","",BB40/VLOOKUP(Occupancy!$B$65,Occupancy!$B$68:$B$79,1)*12/$C40)),"-",IF(BB40="","",BB40/VLOOKUP(Occupancy!$B$65,Occupancy!$B$68:$B$79,1)*12/$C40))</f>
        <v>-350.12658227848101</v>
      </c>
    </row>
    <row r="41" spans="1:57" s="100" customFormat="1" ht="12.75" x14ac:dyDescent="0.2">
      <c r="A41" s="221" t="s">
        <v>437</v>
      </c>
      <c r="B41" s="132" t="str">
        <f>IF(ISERROR(INDEX(ProjectTypeData!$F$2:$F$76,MATCH(Operating!$A41,ProjectTypeData!$B$2:$B$76,0),MATCH(Operating!B$9,ProjectTypeData!$F$1))),"-",INDEX(ProjectTypeData!$F$2:$F$76,MATCH(Operating!$A41,ProjectTypeData!$B$2:$B$76,0),MATCH(Operating!B$9,ProjectTypeData!$F$1)))</f>
        <v>Homes</v>
      </c>
      <c r="C41" s="132">
        <f>IF(ISERROR(INDEX(ProjectTypeData!$E$2:$E$76,MATCH(Operating!$A41,ProjectTypeData!$B$2:$B$76,0),MATCH(Operating!C$9,ProjectTypeData!$E$1))),"-",INDEX(ProjectTypeData!$E$2:$E$76,MATCH(Operating!$A41,ProjectTypeData!$B$2:$B$76,0),MATCH(Operating!C$9,ProjectTypeData!$E$1)))</f>
        <v>47</v>
      </c>
      <c r="D41" s="133" t="str">
        <f>IF(ISERROR(INDEX(ProjectTypeData!$D$2:$D$76,MATCH(Operating!$A41,ProjectTypeData!$B$2:$B$76,0),MATCH(Operating!D$9,ProjectTypeData!$D$1))),"-",INDEX(ProjectTypeData!$D$2:$D$76,MATCH(Operating!$A41,ProjectTypeData!$B$2:$B$76,0),MATCH(Operating!D$9,ProjectTypeData!$D$1)))</f>
        <v>Operations/Asset Management</v>
      </c>
      <c r="E41" s="121"/>
      <c r="F41" s="134">
        <f>SUMIFS(BalanceSheetData!$J$2:$J$829,BalanceSheetData!$B$2:$B$829,$A41,BalanceSheetData!$I$2:$I$829,"10000")</f>
        <v>0</v>
      </c>
      <c r="G41" s="134">
        <f>SUMIFS(BalanceSheetData!$J$2:$J$829,BalanceSheetData!$B$2:$B$829,$A41,BalanceSheetData!$I$2:$I$829,"10710")</f>
        <v>0</v>
      </c>
      <c r="H41" s="134">
        <f>SUMIFS(BalanceSheetData!$J$2:$J$829,BalanceSheetData!$B$2:$B$829,$A41,BalanceSheetData!$I$2:$I$829,"10700")</f>
        <v>0</v>
      </c>
      <c r="I41" s="135">
        <f>SUMIFS(BalanceSheetData!$J$2:$J$829,BalanceSheetData!$B$2:$B$829,$A41,BalanceSheetData!$I$2:$I$829,"10715")+SUMIFS(BalanceSheetData!$J$2:$J$829,BalanceSheetData!$B$2:$B$829,$A41,BalanceSheetData!$I$2:$I$829,"10720")+SUMIFS(BalanceSheetData!$J$2:$J$829,BalanceSheetData!$B$2:$B$829,$A41,BalanceSheetData!$I$2:$I$829,"19300")</f>
        <v>0</v>
      </c>
      <c r="J41" s="136">
        <f t="shared" si="0"/>
        <v>0</v>
      </c>
      <c r="K41" s="137">
        <f>IF(ISERROR(INDEX(Occupancy!$B$57:$CA$57,1,MATCH(A41,Occupancy!$B$4:$CA$4,0))),"-",INDEX(Occupancy!$B$57:$CA$57,1,MATCH(A41,Occupancy!$B$4:$CA$4,0)))</f>
        <v>0.34756923076923074</v>
      </c>
      <c r="L41" s="137">
        <f>IF(ISERROR(INDEX(Occupancy!$B$17:$CA$17,1,MATCH(A41,Occupancy!$B$4:$CA$4,0))),"-",INDEX(Occupancy!$B$17:$CA$17,1,MATCH(A41,Occupancy!$B$4:$CA$4,0)))</f>
        <v>0.68459999999999999</v>
      </c>
      <c r="M41" s="119"/>
      <c r="N41" s="119"/>
      <c r="O41" s="119"/>
      <c r="P41" s="125"/>
      <c r="Q41" s="138">
        <f>SUMIFS(IncomeStatementData!$J$2:$J$829,IncomeStatementData!$B$2:$B$829,$A41,IncomeStatementData!$I$2:$I$829,"45001")+SUMIFS(IncomeStatementData!$J$2:$J$829,IncomeStatementData!$B$2:$B$829,$A41,IncomeStatementData!$I$2:$I$829,"45100")+SUMIFS(IncomeStatementData!$J$2:$J$829,IncomeStatementData!$B$2:$B$829,$A41,IncomeStatementData!$I$2:$I$829,"49000")+SUMIFS(IncomeStatementData!$J$2:$J$829,IncomeStatementData!$B$2:$B$829,$A41,IncomeStatementData!$I$2:$I$829,"45200")+SUMIFS(IncomeStatementData!$J$2:$J$829,IncomeStatementData!$B$2:$B$829,$A41,IncomeStatementData!$I$2:$I$829,"45400")+SUMIFS(IncomeStatementData!$J$2:$J$829,IncomeStatementData!$B$2:$B$829,$A41,IncomeStatementData!$I$2:$I$829,"45500")+SUMIFS(IncomeStatementData!$J$2:$J$829,IncomeStatementData!$B$2:$B$829,$A41,IncomeStatementData!$I$2:$I$829,"55327")+SUMIFS(IncomeStatementData!$J$2:$J$829,IncomeStatementData!$B$2:$B$829,$A41,IncomeStatementData!$I$2:$I$829,"44100")+SUMIFS(IncomeStatementData!$J$2:$J$829,IncomeStatementData!$B$2:$B$829,$A41,IncomeStatementData!$I$2:$I$829,"42200")</f>
        <v>0</v>
      </c>
      <c r="R41" s="139">
        <f>S41/12*Occupancy!$B$65</f>
        <v>0</v>
      </c>
      <c r="S41" s="140">
        <f>SUMIFS(AnnualFinancialData!$L$2:$L$147,AnnualFinancialData!$B$2:$B$147,$A41,AnnualFinancialData!$K$2:$K$147,"45001")+SUMIFS(AnnualFinancialData!$L$2:$L$147,AnnualFinancialData!$B$2:$B$147,$A41,AnnualFinancialData!$K$2:$K$147,"45100")+SUMIFS(AnnualFinancialData!$L$2:$L$147,AnnualFinancialData!$B$2:$B$147,$A41,AnnualFinancialData!$K$2:$K$147,"49000")+SUMIFS(AnnualFinancialData!$L$2:$L$147,AnnualFinancialData!$B$2:$B$147,$A41,AnnualFinancialData!$K$2:$K$147,"45200")+SUMIFS(AnnualFinancialData!$L$2:$L$147,AnnualFinancialData!$B$2:$B$147,$A41,AnnualFinancialData!$K$2:$K$147,"45400")+SUMIFS(AnnualFinancialData!$L$2:$L$147,AnnualFinancialData!$B$2:$B$147,$A41,AnnualFinancialData!$K$2:$K$147,"45500")+SUMIFS(AnnualFinancialData!$L$2:$L$147,AnnualFinancialData!$B$2:$B$147,$A41,AnnualFinancialData!$K$2:$K$147,"55327")+SUMIFS(AnnualFinancialData!$L$2:$L$147,AnnualFinancialData!$B$2:$B$147,$A41,AnnualFinancialData!$K$2:$K$147,"44100")+SUMIFS(AnnualFinancialData!$L$2:$L$147,AnnualFinancialData!$B$2:$B$147,$A41,AnnualFinancialData!$K$2:$K$147,"42200")</f>
        <v>0</v>
      </c>
      <c r="T41" s="139">
        <f>IF(ISERROR(IF(Q41="","",Q41/VLOOKUP(Occupancy!$B$65,Occupancy!$B$68:$B$79,1)*12/$C41)),"-",IF(Q41="","",Q41/VLOOKUP(Occupancy!$B$65,Occupancy!$B$68:$B$79,1)*12/$C41))</f>
        <v>0</v>
      </c>
      <c r="U41" s="139">
        <f>IF(ISERROR(IF(R41="","",R41/VLOOKUP(Occupancy!$B$65,Occupancy!$B$68:$B$79,1)*12/$C41)),"-",IF(R41="","",R41/VLOOKUP(Occupancy!$B$65,Occupancy!$B$68:$B$79,1)*12/$C41))</f>
        <v>0</v>
      </c>
      <c r="V41" s="141">
        <f>IF(ISERROR(Expenses!BC36)," - ",Expenses!BC36)</f>
        <v>0</v>
      </c>
      <c r="W41" s="141">
        <f>IF(ISERROR(Expenses!BD36)," - ",Expenses!BD36)</f>
        <v>0</v>
      </c>
      <c r="X41" s="141">
        <f>IF(ISERROR(Expenses!BE36)," - ",Expenses!BE36)</f>
        <v>0</v>
      </c>
      <c r="Y41" s="141">
        <f>IF(ISERROR(Expenses!BF36)," - ",Expenses!BF36)</f>
        <v>0</v>
      </c>
      <c r="Z41" s="141">
        <f>IF(ISERROR(Expenses!BG36)," - ",Expenses!BG36)</f>
        <v>0</v>
      </c>
      <c r="AA41" s="142" t="str">
        <f t="shared" si="1"/>
        <v>-</v>
      </c>
      <c r="AB41" s="139">
        <f t="shared" si="2"/>
        <v>0</v>
      </c>
      <c r="AC41" s="139">
        <f t="shared" si="3"/>
        <v>0</v>
      </c>
      <c r="AD41" s="139">
        <f t="shared" si="4"/>
        <v>0</v>
      </c>
      <c r="AE41" s="139">
        <f t="shared" si="5"/>
        <v>0</v>
      </c>
      <c r="AF41" s="139">
        <f t="shared" si="6"/>
        <v>0</v>
      </c>
      <c r="AG41" s="143">
        <f>SUMIFS(IncomeStatementData!$J$2:$J$829,IncomeStatementData!$B$2:$B$829,$A41,IncomeStatementData!$I$2:$I$829,"62020")</f>
        <v>0</v>
      </c>
      <c r="AH41" s="141">
        <f>AI41/12*Occupancy!$B$65</f>
        <v>0</v>
      </c>
      <c r="AI41" s="143">
        <f>SUMIFS(AnnualFinancialData!$L$2:$L$147,AnnualFinancialData!$B$2:$B$147,$A41,AnnualFinancialData!$K$2:$K$147,"62020")</f>
        <v>0</v>
      </c>
      <c r="AJ41" s="141">
        <f>IF(ISERROR(IF(AG41="","",AG41/VLOOKUP(Occupancy!$B$65,Occupancy!$B$68:$B$79,1)*12/$C41)),"-",IF(AG41="","",AG41/VLOOKUP(Occupancy!$B$65,Occupancy!$B$68:$B$79,1)*12/$C41))</f>
        <v>0</v>
      </c>
      <c r="AK41" s="141">
        <f>IF(ISERROR(IF(AH41="","",AH41/VLOOKUP(Occupancy!$B$65,Occupancy!$B$68:$B$79,1)*12/$C41)),"-",IF(AH41="","",AH41/VLOOKUP(Occupancy!$B$65,Occupancy!$B$68:$B$79,1)*12/$C41))</f>
        <v>0</v>
      </c>
      <c r="AL41" s="140">
        <f>SUMIFS(BalanceSheetData!$J$2:$J$829,BalanceSheetData!$B$2:$B$829,$A41,BalanceSheetData!$I$2:$I$829,"10710")</f>
        <v>0</v>
      </c>
      <c r="AM41" s="139">
        <f>IF(ISERROR(AN41/12*Occupancy!$B$65),"-",AN41/12*Occupancy!$B$65)</f>
        <v>6000</v>
      </c>
      <c r="AN41" s="140">
        <f>IF(ISERROR(INDEX(ReserveData!$B$2:$B$2239,MATCH($A41,ReserveData!$A$2:$A$2250,0),0)),"-",INDEX(ReserveData!$B$2:$B2280,MATCH($A41,ReserveData!$A$2:$A$2250,0),0))</f>
        <v>12000</v>
      </c>
      <c r="AO41" s="139" t="str">
        <f t="shared" si="7"/>
        <v>-</v>
      </c>
      <c r="AP41" s="139" t="str">
        <f t="shared" si="8"/>
        <v>-</v>
      </c>
      <c r="AQ41" s="143">
        <f>SUMIFS(IncomeStatementData!$J$2:$J$829,IncomeStatementData!$B$2:$B$829,$A41,IncomeStatementData!$I$2:$I$829,"55740")+SUMIFS(IncomeStatementData!$J$2:$J$829,IncomeStatementData!$B$2:$B$829,$A41,IncomeStatementData!$I$2:$I$829,"55730")</f>
        <v>0</v>
      </c>
      <c r="AR41" s="141">
        <f>AS41/12*Occupancy!$B$65</f>
        <v>0</v>
      </c>
      <c r="AS41" s="143">
        <f>SUMIFS(AnnualFinancialData!$L$2:$L$147,AnnualFinancialData!$B$2:$B$147,$A41,AnnualFinancialData!$K$2:$K$147,"55740")+SUMIFS(AnnualFinancialData!$L$2:$L$147,AnnualFinancialData!$B$2:$B$147,$A41,AnnualFinancialData!$K$2:$K$147,"55730")</f>
        <v>0</v>
      </c>
      <c r="AT41" s="141">
        <f>IF(ISERROR(IF(AQ41="","",AQ41/VLOOKUP(Occupancy!$B$65,Occupancy!$B$68:$B$79,1)*12/$C41)),"-",IF(AQ41="","",AQ41/VLOOKUP(Occupancy!$B$65,Occupancy!$B$68:$B$79,1)*12/$C41))</f>
        <v>0</v>
      </c>
      <c r="AU41" s="141">
        <f>IF(ISERROR(IF(AR41="","",AR41/VLOOKUP(Occupancy!$B$65,Occupancy!$B$68:$B$79,1)*12/$C41)),"-",IF(AR41="","",AR41/VLOOKUP(Occupancy!$B$65,Occupancy!$B$68:$B$79,1)*12/$C41))</f>
        <v>0</v>
      </c>
      <c r="AV41" s="140">
        <f>SUMIFS(IncomeStatementData!$J$2:$J$829,IncomeStatementData!$B$2:$B$829,$A41,IncomeStatementData!$I$2:$I$829,"66310")+SUMIFS(IncomeStatementData!$J$2:$J$829,IncomeStatementData!$B$2:$B$829,$A41,IncomeStatementData!$I$2:$I$829,"66202")</f>
        <v>0</v>
      </c>
      <c r="AW41" s="139">
        <f>AX41/12*Occupancy!$B$65</f>
        <v>0</v>
      </c>
      <c r="AX41" s="140">
        <f>SUMIFS(AnnualFinancialData!$L$2:$L$147,AnnualFinancialData!$B$2:$B$147,$A41,AnnualFinancialData!$K$2:$K$147,"66310")+SUMIFS(AnnualFinancialData!$L$2:$L$147,AnnualFinancialData!$B$2:$B$147,$A41,AnnualFinancialData!$K$2:$K$147,"66202")</f>
        <v>0</v>
      </c>
      <c r="AY41" s="139">
        <f>IF(ISERROR(IF(AV41="","",AV41/VLOOKUP(Occupancy!$B$65,Occupancy!$B$68:$B$79,1)*12/$C41)),"-",IF(AV41="","",AV41/VLOOKUP(Occupancy!$B$65,Occupancy!$B$68:$B$79,1)*12/$C41))</f>
        <v>0</v>
      </c>
      <c r="AZ41" s="139">
        <f>IF(ISERROR(IF(AW41="","",AW41/VLOOKUP(Occupancy!$B$65,Occupancy!$B$68:$B$79,1)*12/$C41)),"-",IF(AW41="","",AW41/VLOOKUP(Occupancy!$B$65,Occupancy!$B$68:$B$79,1)*12/$C41))</f>
        <v>0</v>
      </c>
      <c r="BA41" s="144">
        <f t="shared" si="9"/>
        <v>0</v>
      </c>
      <c r="BB41" s="144">
        <f t="shared" si="10"/>
        <v>-6000</v>
      </c>
      <c r="BC41" s="144">
        <f t="shared" si="11"/>
        <v>-12000</v>
      </c>
      <c r="BD41" s="144" t="str">
        <f t="shared" si="12"/>
        <v>-</v>
      </c>
      <c r="BE41" s="145">
        <f>IF(ISERROR(IF(BB41="","",BB41/VLOOKUP(Occupancy!$B$65,Occupancy!$B$68:$B$79,1)*12/$C41)),"-",IF(BB41="","",BB41/VLOOKUP(Occupancy!$B$65,Occupancy!$B$68:$B$79,1)*12/$C41))</f>
        <v>-255.31914893617022</v>
      </c>
    </row>
    <row r="42" spans="1:57" s="100" customFormat="1" ht="12.75" x14ac:dyDescent="0.2">
      <c r="A42" s="221" t="s">
        <v>439</v>
      </c>
      <c r="B42" s="132" t="str">
        <f>IF(ISERROR(INDEX(ProjectTypeData!$F$2:$F$76,MATCH(Operating!$A42,ProjectTypeData!$B$2:$B$76,0),MATCH(Operating!B$9,ProjectTypeData!$F$1))),"-",INDEX(ProjectTypeData!$F$2:$F$76,MATCH(Operating!$A42,ProjectTypeData!$B$2:$B$76,0),MATCH(Operating!B$9,ProjectTypeData!$F$1)))</f>
        <v>Homes</v>
      </c>
      <c r="C42" s="132">
        <f>IF(ISERROR(INDEX(ProjectTypeData!$E$2:$E$76,MATCH(Operating!$A42,ProjectTypeData!$B$2:$B$76,0),MATCH(Operating!C$9,ProjectTypeData!$E$1))),"-",INDEX(ProjectTypeData!$E$2:$E$76,MATCH(Operating!$A42,ProjectTypeData!$B$2:$B$76,0),MATCH(Operating!C$9,ProjectTypeData!$E$1)))</f>
        <v>106</v>
      </c>
      <c r="D42" s="133" t="str">
        <f>IF(ISERROR(INDEX(ProjectTypeData!$D$2:$D$76,MATCH(Operating!$A42,ProjectTypeData!$B$2:$B$76,0),MATCH(Operating!D$9,ProjectTypeData!$D$1))),"-",INDEX(ProjectTypeData!$D$2:$D$76,MATCH(Operating!$A42,ProjectTypeData!$B$2:$B$76,0),MATCH(Operating!D$9,ProjectTypeData!$D$1)))</f>
        <v>Operations/Asset Management</v>
      </c>
      <c r="E42" s="121"/>
      <c r="F42" s="134">
        <f>SUMIFS(BalanceSheetData!$J$2:$J$829,BalanceSheetData!$B$2:$B$829,$A42,BalanceSheetData!$I$2:$I$829,"10000")</f>
        <v>0</v>
      </c>
      <c r="G42" s="134">
        <f>SUMIFS(BalanceSheetData!$J$2:$J$829,BalanceSheetData!$B$2:$B$829,$A42,BalanceSheetData!$I$2:$I$829,"10710")</f>
        <v>0</v>
      </c>
      <c r="H42" s="134">
        <f>SUMIFS(BalanceSheetData!$J$2:$J$829,BalanceSheetData!$B$2:$B$829,$A42,BalanceSheetData!$I$2:$I$829,"10700")</f>
        <v>0</v>
      </c>
      <c r="I42" s="135">
        <f>SUMIFS(BalanceSheetData!$J$2:$J$829,BalanceSheetData!$B$2:$B$829,$A42,BalanceSheetData!$I$2:$I$829,"10715")+SUMIFS(BalanceSheetData!$J$2:$J$829,BalanceSheetData!$B$2:$B$829,$A42,BalanceSheetData!$I$2:$I$829,"10720")+SUMIFS(BalanceSheetData!$J$2:$J$829,BalanceSheetData!$B$2:$B$829,$A42,BalanceSheetData!$I$2:$I$829,"19300")</f>
        <v>0</v>
      </c>
      <c r="J42" s="136">
        <f t="shared" si="0"/>
        <v>0</v>
      </c>
      <c r="K42" s="137">
        <f>IF(ISERROR(INDEX(Occupancy!$B$57:$CA$57,1,MATCH(A42,Occupancy!$B$4:$CA$4,0))),"-",INDEX(Occupancy!$B$57:$CA$57,1,MATCH(A42,Occupancy!$B$4:$CA$4,0)))</f>
        <v>0.98413846153846163</v>
      </c>
      <c r="L42" s="137">
        <f>IF(ISERROR(INDEX(Occupancy!$B$17:$CA$17,1,MATCH(A42,Occupancy!$B$4:$CA$4,0))),"-",INDEX(Occupancy!$B$17:$CA$17,1,MATCH(A42,Occupancy!$B$4:$CA$4,0)))</f>
        <v>0.91379999999999995</v>
      </c>
      <c r="M42" s="119"/>
      <c r="N42" s="119"/>
      <c r="O42" s="119"/>
      <c r="P42" s="125"/>
      <c r="Q42" s="138">
        <f>SUMIFS(IncomeStatementData!$J$2:$J$829,IncomeStatementData!$B$2:$B$829,$A42,IncomeStatementData!$I$2:$I$829,"45001")+SUMIFS(IncomeStatementData!$J$2:$J$829,IncomeStatementData!$B$2:$B$829,$A42,IncomeStatementData!$I$2:$I$829,"45100")+SUMIFS(IncomeStatementData!$J$2:$J$829,IncomeStatementData!$B$2:$B$829,$A42,IncomeStatementData!$I$2:$I$829,"49000")+SUMIFS(IncomeStatementData!$J$2:$J$829,IncomeStatementData!$B$2:$B$829,$A42,IncomeStatementData!$I$2:$I$829,"45200")+SUMIFS(IncomeStatementData!$J$2:$J$829,IncomeStatementData!$B$2:$B$829,$A42,IncomeStatementData!$I$2:$I$829,"45400")+SUMIFS(IncomeStatementData!$J$2:$J$829,IncomeStatementData!$B$2:$B$829,$A42,IncomeStatementData!$I$2:$I$829,"45500")+SUMIFS(IncomeStatementData!$J$2:$J$829,IncomeStatementData!$B$2:$B$829,$A42,IncomeStatementData!$I$2:$I$829,"55327")+SUMIFS(IncomeStatementData!$J$2:$J$829,IncomeStatementData!$B$2:$B$829,$A42,IncomeStatementData!$I$2:$I$829,"44100")+SUMIFS(IncomeStatementData!$J$2:$J$829,IncomeStatementData!$B$2:$B$829,$A42,IncomeStatementData!$I$2:$I$829,"42200")</f>
        <v>0</v>
      </c>
      <c r="R42" s="139">
        <f>S42/12*Occupancy!$B$65</f>
        <v>0</v>
      </c>
      <c r="S42" s="140">
        <f>SUMIFS(AnnualFinancialData!$L$2:$L$147,AnnualFinancialData!$B$2:$B$147,$A42,AnnualFinancialData!$K$2:$K$147,"45001")+SUMIFS(AnnualFinancialData!$L$2:$L$147,AnnualFinancialData!$B$2:$B$147,$A42,AnnualFinancialData!$K$2:$K$147,"45100")+SUMIFS(AnnualFinancialData!$L$2:$L$147,AnnualFinancialData!$B$2:$B$147,$A42,AnnualFinancialData!$K$2:$K$147,"49000")+SUMIFS(AnnualFinancialData!$L$2:$L$147,AnnualFinancialData!$B$2:$B$147,$A42,AnnualFinancialData!$K$2:$K$147,"45200")+SUMIFS(AnnualFinancialData!$L$2:$L$147,AnnualFinancialData!$B$2:$B$147,$A42,AnnualFinancialData!$K$2:$K$147,"45400")+SUMIFS(AnnualFinancialData!$L$2:$L$147,AnnualFinancialData!$B$2:$B$147,$A42,AnnualFinancialData!$K$2:$K$147,"45500")+SUMIFS(AnnualFinancialData!$L$2:$L$147,AnnualFinancialData!$B$2:$B$147,$A42,AnnualFinancialData!$K$2:$K$147,"55327")+SUMIFS(AnnualFinancialData!$L$2:$L$147,AnnualFinancialData!$B$2:$B$147,$A42,AnnualFinancialData!$K$2:$K$147,"44100")+SUMIFS(AnnualFinancialData!$L$2:$L$147,AnnualFinancialData!$B$2:$B$147,$A42,AnnualFinancialData!$K$2:$K$147,"42200")</f>
        <v>0</v>
      </c>
      <c r="T42" s="139">
        <f>IF(ISERROR(IF(Q42="","",Q42/VLOOKUP(Occupancy!$B$65,Occupancy!$B$68:$B$79,1)*12/$C42)),"-",IF(Q42="","",Q42/VLOOKUP(Occupancy!$B$65,Occupancy!$B$68:$B$79,1)*12/$C42))</f>
        <v>0</v>
      </c>
      <c r="U42" s="139">
        <f>IF(ISERROR(IF(R42="","",R42/VLOOKUP(Occupancy!$B$65,Occupancy!$B$68:$B$79,1)*12/$C42)),"-",IF(R42="","",R42/VLOOKUP(Occupancy!$B$65,Occupancy!$B$68:$B$79,1)*12/$C42))</f>
        <v>0</v>
      </c>
      <c r="V42" s="141">
        <f>IF(ISERROR(Expenses!BC37)," - ",Expenses!BC37)</f>
        <v>0</v>
      </c>
      <c r="W42" s="141">
        <f>IF(ISERROR(Expenses!BD37)," - ",Expenses!BD37)</f>
        <v>0</v>
      </c>
      <c r="X42" s="141">
        <f>IF(ISERROR(Expenses!BE37)," - ",Expenses!BE37)</f>
        <v>0</v>
      </c>
      <c r="Y42" s="141">
        <f>IF(ISERROR(Expenses!BF37)," - ",Expenses!BF37)</f>
        <v>0</v>
      </c>
      <c r="Z42" s="141">
        <f>IF(ISERROR(Expenses!BG37)," - ",Expenses!BG37)</f>
        <v>0</v>
      </c>
      <c r="AA42" s="142" t="str">
        <f t="shared" si="1"/>
        <v>-</v>
      </c>
      <c r="AB42" s="139">
        <f t="shared" si="2"/>
        <v>0</v>
      </c>
      <c r="AC42" s="139">
        <f t="shared" si="3"/>
        <v>0</v>
      </c>
      <c r="AD42" s="139">
        <f t="shared" si="4"/>
        <v>0</v>
      </c>
      <c r="AE42" s="139">
        <f t="shared" si="5"/>
        <v>0</v>
      </c>
      <c r="AF42" s="139">
        <f t="shared" si="6"/>
        <v>0</v>
      </c>
      <c r="AG42" s="143">
        <f>SUMIFS(IncomeStatementData!$J$2:$J$829,IncomeStatementData!$B$2:$B$829,$A42,IncomeStatementData!$I$2:$I$829,"62020")</f>
        <v>0</v>
      </c>
      <c r="AH42" s="141">
        <f>AI42/12*Occupancy!$B$65</f>
        <v>0</v>
      </c>
      <c r="AI42" s="143">
        <f>SUMIFS(AnnualFinancialData!$L$2:$L$147,AnnualFinancialData!$B$2:$B$147,$A42,AnnualFinancialData!$K$2:$K$147,"62020")</f>
        <v>0</v>
      </c>
      <c r="AJ42" s="141">
        <f>IF(ISERROR(IF(AG42="","",AG42/VLOOKUP(Occupancy!$B$65,Occupancy!$B$68:$B$79,1)*12/$C42)),"-",IF(AG42="","",AG42/VLOOKUP(Occupancy!$B$65,Occupancy!$B$68:$B$79,1)*12/$C42))</f>
        <v>0</v>
      </c>
      <c r="AK42" s="141">
        <f>IF(ISERROR(IF(AH42="","",AH42/VLOOKUP(Occupancy!$B$65,Occupancy!$B$68:$B$79,1)*12/$C42)),"-",IF(AH42="","",AH42/VLOOKUP(Occupancy!$B$65,Occupancy!$B$68:$B$79,1)*12/$C42))</f>
        <v>0</v>
      </c>
      <c r="AL42" s="140">
        <f>SUMIFS(BalanceSheetData!$J$2:$J$829,BalanceSheetData!$B$2:$B$829,$A42,BalanceSheetData!$I$2:$I$829,"10710")</f>
        <v>0</v>
      </c>
      <c r="AM42" s="139">
        <f>IF(ISERROR(AN42/12*Occupancy!$B$65),"-",AN42/12*Occupancy!$B$65)</f>
        <v>15900</v>
      </c>
      <c r="AN42" s="140">
        <f>IF(ISERROR(INDEX(ReserveData!$B$2:$B$2239,MATCH($A42,ReserveData!$A$2:$A$2250,0),0)),"-",INDEX(ReserveData!$B$2:$B2281,MATCH($A42,ReserveData!$A$2:$A$2250,0),0))</f>
        <v>31800</v>
      </c>
      <c r="AO42" s="139" t="str">
        <f t="shared" si="7"/>
        <v>-</v>
      </c>
      <c r="AP42" s="139" t="str">
        <f t="shared" si="8"/>
        <v>-</v>
      </c>
      <c r="AQ42" s="143">
        <f>SUMIFS(IncomeStatementData!$J$2:$J$829,IncomeStatementData!$B$2:$B$829,$A42,IncomeStatementData!$I$2:$I$829,"55740")+SUMIFS(IncomeStatementData!$J$2:$J$829,IncomeStatementData!$B$2:$B$829,$A42,IncomeStatementData!$I$2:$I$829,"55730")</f>
        <v>0</v>
      </c>
      <c r="AR42" s="141">
        <f>AS42/12*Occupancy!$B$65</f>
        <v>0</v>
      </c>
      <c r="AS42" s="143">
        <f>SUMIFS(AnnualFinancialData!$L$2:$L$147,AnnualFinancialData!$B$2:$B$147,$A42,AnnualFinancialData!$K$2:$K$147,"55740")+SUMIFS(AnnualFinancialData!$L$2:$L$147,AnnualFinancialData!$B$2:$B$147,$A42,AnnualFinancialData!$K$2:$K$147,"55730")</f>
        <v>0</v>
      </c>
      <c r="AT42" s="141">
        <f>IF(ISERROR(IF(AQ42="","",AQ42/VLOOKUP(Occupancy!$B$65,Occupancy!$B$68:$B$79,1)*12/$C42)),"-",IF(AQ42="","",AQ42/VLOOKUP(Occupancy!$B$65,Occupancy!$B$68:$B$79,1)*12/$C42))</f>
        <v>0</v>
      </c>
      <c r="AU42" s="141">
        <f>IF(ISERROR(IF(AR42="","",AR42/VLOOKUP(Occupancy!$B$65,Occupancy!$B$68:$B$79,1)*12/$C42)),"-",IF(AR42="","",AR42/VLOOKUP(Occupancy!$B$65,Occupancy!$B$68:$B$79,1)*12/$C42))</f>
        <v>0</v>
      </c>
      <c r="AV42" s="140">
        <f>SUMIFS(IncomeStatementData!$J$2:$J$829,IncomeStatementData!$B$2:$B$829,$A42,IncomeStatementData!$I$2:$I$829,"66310")+SUMIFS(IncomeStatementData!$J$2:$J$829,IncomeStatementData!$B$2:$B$829,$A42,IncomeStatementData!$I$2:$I$829,"66202")</f>
        <v>0</v>
      </c>
      <c r="AW42" s="139">
        <f>AX42/12*Occupancy!$B$65</f>
        <v>0</v>
      </c>
      <c r="AX42" s="140">
        <f>SUMIFS(AnnualFinancialData!$L$2:$L$147,AnnualFinancialData!$B$2:$B$147,$A42,AnnualFinancialData!$K$2:$K$147,"66310")+SUMIFS(AnnualFinancialData!$L$2:$L$147,AnnualFinancialData!$B$2:$B$147,$A42,AnnualFinancialData!$K$2:$K$147,"66202")</f>
        <v>0</v>
      </c>
      <c r="AY42" s="139">
        <f>IF(ISERROR(IF(AV42="","",AV42/VLOOKUP(Occupancy!$B$65,Occupancy!$B$68:$B$79,1)*12/$C42)),"-",IF(AV42="","",AV42/VLOOKUP(Occupancy!$B$65,Occupancy!$B$68:$B$79,1)*12/$C42))</f>
        <v>0</v>
      </c>
      <c r="AZ42" s="139">
        <f>IF(ISERROR(IF(AW42="","",AW42/VLOOKUP(Occupancy!$B$65,Occupancy!$B$68:$B$79,1)*12/$C42)),"-",IF(AW42="","",AW42/VLOOKUP(Occupancy!$B$65,Occupancy!$B$68:$B$79,1)*12/$C42))</f>
        <v>0</v>
      </c>
      <c r="BA42" s="144">
        <f t="shared" si="9"/>
        <v>0</v>
      </c>
      <c r="BB42" s="144">
        <f t="shared" si="10"/>
        <v>-15900</v>
      </c>
      <c r="BC42" s="144">
        <f t="shared" si="11"/>
        <v>-31800</v>
      </c>
      <c r="BD42" s="144" t="str">
        <f t="shared" si="12"/>
        <v>-</v>
      </c>
      <c r="BE42" s="145">
        <f>IF(ISERROR(IF(BB42="","",BB42/VLOOKUP(Occupancy!$B$65,Occupancy!$B$68:$B$79,1)*12/$C42)),"-",IF(BB42="","",BB42/VLOOKUP(Occupancy!$B$65,Occupancy!$B$68:$B$79,1)*12/$C42))</f>
        <v>-300</v>
      </c>
    </row>
    <row r="43" spans="1:57" s="100" customFormat="1" ht="12.75" x14ac:dyDescent="0.2">
      <c r="A43" s="221" t="s">
        <v>441</v>
      </c>
      <c r="B43" s="132" t="str">
        <f>IF(ISERROR(INDEX(ProjectTypeData!$F$2:$F$76,MATCH(Operating!$A43,ProjectTypeData!$B$2:$B$76,0),MATCH(Operating!B$9,ProjectTypeData!$F$1))),"-",INDEX(ProjectTypeData!$F$2:$F$76,MATCH(Operating!$A43,ProjectTypeData!$B$2:$B$76,0),MATCH(Operating!B$9,ProjectTypeData!$F$1)))</f>
        <v>Homes</v>
      </c>
      <c r="C43" s="132">
        <f>IF(ISERROR(INDEX(ProjectTypeData!$E$2:$E$76,MATCH(Operating!$A43,ProjectTypeData!$B$2:$B$76,0),MATCH(Operating!C$9,ProjectTypeData!$E$1))),"-",INDEX(ProjectTypeData!$E$2:$E$76,MATCH(Operating!$A43,ProjectTypeData!$B$2:$B$76,0),MATCH(Operating!C$9,ProjectTypeData!$E$1)))</f>
        <v>186</v>
      </c>
      <c r="D43" s="133" t="str">
        <f>IF(ISERROR(INDEX(ProjectTypeData!$D$2:$D$76,MATCH(Operating!$A43,ProjectTypeData!$B$2:$B$76,0),MATCH(Operating!D$9,ProjectTypeData!$D$1))),"-",INDEX(ProjectTypeData!$D$2:$D$76,MATCH(Operating!$A43,ProjectTypeData!$B$2:$B$76,0),MATCH(Operating!D$9,ProjectTypeData!$D$1)))</f>
        <v>Operations/Asset Management</v>
      </c>
      <c r="E43" s="121"/>
      <c r="F43" s="134">
        <f>SUMIFS(BalanceSheetData!$J$2:$J$829,BalanceSheetData!$B$2:$B$829,$A43,BalanceSheetData!$I$2:$I$829,"10000")</f>
        <v>0</v>
      </c>
      <c r="G43" s="134">
        <f>SUMIFS(BalanceSheetData!$J$2:$J$829,BalanceSheetData!$B$2:$B$829,$A43,BalanceSheetData!$I$2:$I$829,"10710")</f>
        <v>0</v>
      </c>
      <c r="H43" s="134">
        <f>SUMIFS(BalanceSheetData!$J$2:$J$829,BalanceSheetData!$B$2:$B$829,$A43,BalanceSheetData!$I$2:$I$829,"10700")</f>
        <v>0</v>
      </c>
      <c r="I43" s="135">
        <f>SUMIFS(BalanceSheetData!$J$2:$J$829,BalanceSheetData!$B$2:$B$829,$A43,BalanceSheetData!$I$2:$I$829,"10715")+SUMIFS(BalanceSheetData!$J$2:$J$829,BalanceSheetData!$B$2:$B$829,$A43,BalanceSheetData!$I$2:$I$829,"10720")+SUMIFS(BalanceSheetData!$J$2:$J$829,BalanceSheetData!$B$2:$B$829,$A43,BalanceSheetData!$I$2:$I$829,"19300")</f>
        <v>0</v>
      </c>
      <c r="J43" s="136">
        <f t="shared" si="0"/>
        <v>0</v>
      </c>
      <c r="K43" s="137">
        <f>IF(ISERROR(INDEX(Occupancy!$B$57:$CA$57,1,MATCH(A43,Occupancy!$B$4:$CA$4,0))),"-",INDEX(Occupancy!$B$57:$CA$57,1,MATCH(A43,Occupancy!$B$4:$CA$4,0)))</f>
        <v>0.97983076923076928</v>
      </c>
      <c r="L43" s="137">
        <f>IF(ISERROR(INDEX(Occupancy!$B$17:$CA$17,1,MATCH(A43,Occupancy!$B$4:$CA$4,0))),"-",INDEX(Occupancy!$B$17:$CA$17,1,MATCH(A43,Occupancy!$B$4:$CA$4,0)))</f>
        <v>0.90540000000000009</v>
      </c>
      <c r="M43" s="119"/>
      <c r="N43" s="119"/>
      <c r="O43" s="119"/>
      <c r="P43" s="125"/>
      <c r="Q43" s="138">
        <f>SUMIFS(IncomeStatementData!$J$2:$J$829,IncomeStatementData!$B$2:$B$829,$A43,IncomeStatementData!$I$2:$I$829,"45001")+SUMIFS(IncomeStatementData!$J$2:$J$829,IncomeStatementData!$B$2:$B$829,$A43,IncomeStatementData!$I$2:$I$829,"45100")+SUMIFS(IncomeStatementData!$J$2:$J$829,IncomeStatementData!$B$2:$B$829,$A43,IncomeStatementData!$I$2:$I$829,"49000")+SUMIFS(IncomeStatementData!$J$2:$J$829,IncomeStatementData!$B$2:$B$829,$A43,IncomeStatementData!$I$2:$I$829,"45200")+SUMIFS(IncomeStatementData!$J$2:$J$829,IncomeStatementData!$B$2:$B$829,$A43,IncomeStatementData!$I$2:$I$829,"45400")+SUMIFS(IncomeStatementData!$J$2:$J$829,IncomeStatementData!$B$2:$B$829,$A43,IncomeStatementData!$I$2:$I$829,"45500")+SUMIFS(IncomeStatementData!$J$2:$J$829,IncomeStatementData!$B$2:$B$829,$A43,IncomeStatementData!$I$2:$I$829,"55327")+SUMIFS(IncomeStatementData!$J$2:$J$829,IncomeStatementData!$B$2:$B$829,$A43,IncomeStatementData!$I$2:$I$829,"44100")+SUMIFS(IncomeStatementData!$J$2:$J$829,IncomeStatementData!$B$2:$B$829,$A43,IncomeStatementData!$I$2:$I$829,"42200")</f>
        <v>0</v>
      </c>
      <c r="R43" s="139">
        <f>S43/12*Occupancy!$B$65</f>
        <v>0</v>
      </c>
      <c r="S43" s="140">
        <f>SUMIFS(AnnualFinancialData!$L$2:$L$147,AnnualFinancialData!$B$2:$B$147,$A43,AnnualFinancialData!$K$2:$K$147,"45001")+SUMIFS(AnnualFinancialData!$L$2:$L$147,AnnualFinancialData!$B$2:$B$147,$A43,AnnualFinancialData!$K$2:$K$147,"45100")+SUMIFS(AnnualFinancialData!$L$2:$L$147,AnnualFinancialData!$B$2:$B$147,$A43,AnnualFinancialData!$K$2:$K$147,"49000")+SUMIFS(AnnualFinancialData!$L$2:$L$147,AnnualFinancialData!$B$2:$B$147,$A43,AnnualFinancialData!$K$2:$K$147,"45200")+SUMIFS(AnnualFinancialData!$L$2:$L$147,AnnualFinancialData!$B$2:$B$147,$A43,AnnualFinancialData!$K$2:$K$147,"45400")+SUMIFS(AnnualFinancialData!$L$2:$L$147,AnnualFinancialData!$B$2:$B$147,$A43,AnnualFinancialData!$K$2:$K$147,"45500")+SUMIFS(AnnualFinancialData!$L$2:$L$147,AnnualFinancialData!$B$2:$B$147,$A43,AnnualFinancialData!$K$2:$K$147,"55327")+SUMIFS(AnnualFinancialData!$L$2:$L$147,AnnualFinancialData!$B$2:$B$147,$A43,AnnualFinancialData!$K$2:$K$147,"44100")+SUMIFS(AnnualFinancialData!$L$2:$L$147,AnnualFinancialData!$B$2:$B$147,$A43,AnnualFinancialData!$K$2:$K$147,"42200")</f>
        <v>0</v>
      </c>
      <c r="T43" s="139">
        <f>IF(ISERROR(IF(Q43="","",Q43/VLOOKUP(Occupancy!$B$65,Occupancy!$B$68:$B$79,1)*12/$C43)),"-",IF(Q43="","",Q43/VLOOKUP(Occupancy!$B$65,Occupancy!$B$68:$B$79,1)*12/$C43))</f>
        <v>0</v>
      </c>
      <c r="U43" s="139">
        <f>IF(ISERROR(IF(R43="","",R43/VLOOKUP(Occupancy!$B$65,Occupancy!$B$68:$B$79,1)*12/$C43)),"-",IF(R43="","",R43/VLOOKUP(Occupancy!$B$65,Occupancy!$B$68:$B$79,1)*12/$C43))</f>
        <v>0</v>
      </c>
      <c r="V43" s="141">
        <f>IF(ISERROR(Expenses!BC38)," - ",Expenses!BC38)</f>
        <v>0</v>
      </c>
      <c r="W43" s="141">
        <f>IF(ISERROR(Expenses!BD38)," - ",Expenses!BD38)</f>
        <v>0</v>
      </c>
      <c r="X43" s="141">
        <f>IF(ISERROR(Expenses!BE38)," - ",Expenses!BE38)</f>
        <v>0</v>
      </c>
      <c r="Y43" s="141">
        <f>IF(ISERROR(Expenses!BF38)," - ",Expenses!BF38)</f>
        <v>0</v>
      </c>
      <c r="Z43" s="141">
        <f>IF(ISERROR(Expenses!BG38)," - ",Expenses!BG38)</f>
        <v>0</v>
      </c>
      <c r="AA43" s="142" t="str">
        <f t="shared" si="1"/>
        <v>-</v>
      </c>
      <c r="AB43" s="139">
        <f t="shared" si="2"/>
        <v>0</v>
      </c>
      <c r="AC43" s="139">
        <f t="shared" si="3"/>
        <v>0</v>
      </c>
      <c r="AD43" s="139">
        <f t="shared" si="4"/>
        <v>0</v>
      </c>
      <c r="AE43" s="139">
        <f t="shared" si="5"/>
        <v>0</v>
      </c>
      <c r="AF43" s="139">
        <f t="shared" si="6"/>
        <v>0</v>
      </c>
      <c r="AG43" s="143">
        <f>SUMIFS(IncomeStatementData!$J$2:$J$829,IncomeStatementData!$B$2:$B$829,$A43,IncomeStatementData!$I$2:$I$829,"62020")</f>
        <v>0</v>
      </c>
      <c r="AH43" s="141">
        <f>AI43/12*Occupancy!$B$65</f>
        <v>0</v>
      </c>
      <c r="AI43" s="143">
        <f>SUMIFS(AnnualFinancialData!$L$2:$L$147,AnnualFinancialData!$B$2:$B$147,$A43,AnnualFinancialData!$K$2:$K$147,"62020")</f>
        <v>0</v>
      </c>
      <c r="AJ43" s="141">
        <f>IF(ISERROR(IF(AG43="","",AG43/VLOOKUP(Occupancy!$B$65,Occupancy!$B$68:$B$79,1)*12/$C43)),"-",IF(AG43="","",AG43/VLOOKUP(Occupancy!$B$65,Occupancy!$B$68:$B$79,1)*12/$C43))</f>
        <v>0</v>
      </c>
      <c r="AK43" s="141">
        <f>IF(ISERROR(IF(AH43="","",AH43/VLOOKUP(Occupancy!$B$65,Occupancy!$B$68:$B$79,1)*12/$C43)),"-",IF(AH43="","",AH43/VLOOKUP(Occupancy!$B$65,Occupancy!$B$68:$B$79,1)*12/$C43))</f>
        <v>0</v>
      </c>
      <c r="AL43" s="140">
        <f>SUMIFS(BalanceSheetData!$J$2:$J$829,BalanceSheetData!$B$2:$B$829,$A43,BalanceSheetData!$I$2:$I$829,"10710")</f>
        <v>0</v>
      </c>
      <c r="AM43" s="139">
        <f>IF(ISERROR(AN43/12*Occupancy!$B$65),"-",AN43/12*Occupancy!$B$65)</f>
        <v>27900</v>
      </c>
      <c r="AN43" s="140">
        <f>IF(ISERROR(INDEX(ReserveData!$B$2:$B$2239,MATCH($A43,ReserveData!$A$2:$A$2250,0),0)),"-",INDEX(ReserveData!$B$2:$B2282,MATCH($A43,ReserveData!$A$2:$A$2250,0),0))</f>
        <v>55800</v>
      </c>
      <c r="AO43" s="139" t="str">
        <f t="shared" si="7"/>
        <v>-</v>
      </c>
      <c r="AP43" s="139" t="str">
        <f t="shared" si="8"/>
        <v>-</v>
      </c>
      <c r="AQ43" s="143">
        <f>SUMIFS(IncomeStatementData!$J$2:$J$829,IncomeStatementData!$B$2:$B$829,$A43,IncomeStatementData!$I$2:$I$829,"55740")+SUMIFS(IncomeStatementData!$J$2:$J$829,IncomeStatementData!$B$2:$B$829,$A43,IncomeStatementData!$I$2:$I$829,"55730")</f>
        <v>0</v>
      </c>
      <c r="AR43" s="141">
        <f>AS43/12*Occupancy!$B$65</f>
        <v>0</v>
      </c>
      <c r="AS43" s="143">
        <f>SUMIFS(AnnualFinancialData!$L$2:$L$147,AnnualFinancialData!$B$2:$B$147,$A43,AnnualFinancialData!$K$2:$K$147,"55740")+SUMIFS(AnnualFinancialData!$L$2:$L$147,AnnualFinancialData!$B$2:$B$147,$A43,AnnualFinancialData!$K$2:$K$147,"55730")</f>
        <v>0</v>
      </c>
      <c r="AT43" s="141">
        <f>IF(ISERROR(IF(AQ43="","",AQ43/VLOOKUP(Occupancy!$B$65,Occupancy!$B$68:$B$79,1)*12/$C43)),"-",IF(AQ43="","",AQ43/VLOOKUP(Occupancy!$B$65,Occupancy!$B$68:$B$79,1)*12/$C43))</f>
        <v>0</v>
      </c>
      <c r="AU43" s="141">
        <f>IF(ISERROR(IF(AR43="","",AR43/VLOOKUP(Occupancy!$B$65,Occupancy!$B$68:$B$79,1)*12/$C43)),"-",IF(AR43="","",AR43/VLOOKUP(Occupancy!$B$65,Occupancy!$B$68:$B$79,1)*12/$C43))</f>
        <v>0</v>
      </c>
      <c r="AV43" s="140">
        <f>SUMIFS(IncomeStatementData!$J$2:$J$829,IncomeStatementData!$B$2:$B$829,$A43,IncomeStatementData!$I$2:$I$829,"66310")+SUMIFS(IncomeStatementData!$J$2:$J$829,IncomeStatementData!$B$2:$B$829,$A43,IncomeStatementData!$I$2:$I$829,"66202")</f>
        <v>0</v>
      </c>
      <c r="AW43" s="139">
        <f>AX43/12*Occupancy!$B$65</f>
        <v>0</v>
      </c>
      <c r="AX43" s="140">
        <f>SUMIFS(AnnualFinancialData!$L$2:$L$147,AnnualFinancialData!$B$2:$B$147,$A43,AnnualFinancialData!$K$2:$K$147,"66310")+SUMIFS(AnnualFinancialData!$L$2:$L$147,AnnualFinancialData!$B$2:$B$147,$A43,AnnualFinancialData!$K$2:$K$147,"66202")</f>
        <v>0</v>
      </c>
      <c r="AY43" s="139">
        <f>IF(ISERROR(IF(AV43="","",AV43/VLOOKUP(Occupancy!$B$65,Occupancy!$B$68:$B$79,1)*12/$C43)),"-",IF(AV43="","",AV43/VLOOKUP(Occupancy!$B$65,Occupancy!$B$68:$B$79,1)*12/$C43))</f>
        <v>0</v>
      </c>
      <c r="AZ43" s="139">
        <f>IF(ISERROR(IF(AW43="","",AW43/VLOOKUP(Occupancy!$B$65,Occupancy!$B$68:$B$79,1)*12/$C43)),"-",IF(AW43="","",AW43/VLOOKUP(Occupancy!$B$65,Occupancy!$B$68:$B$79,1)*12/$C43))</f>
        <v>0</v>
      </c>
      <c r="BA43" s="144">
        <f t="shared" si="9"/>
        <v>0</v>
      </c>
      <c r="BB43" s="144">
        <f t="shared" si="10"/>
        <v>-27900</v>
      </c>
      <c r="BC43" s="144">
        <f t="shared" si="11"/>
        <v>-55800</v>
      </c>
      <c r="BD43" s="144" t="str">
        <f t="shared" si="12"/>
        <v>-</v>
      </c>
      <c r="BE43" s="145">
        <f>IF(ISERROR(IF(BB43="","",BB43/VLOOKUP(Occupancy!$B$65,Occupancy!$B$68:$B$79,1)*12/$C43)),"-",IF(BB43="","",BB43/VLOOKUP(Occupancy!$B$65,Occupancy!$B$68:$B$79,1)*12/$C43))</f>
        <v>-300</v>
      </c>
    </row>
    <row r="44" spans="1:57" s="100" customFormat="1" ht="12.75" x14ac:dyDescent="0.2">
      <c r="A44" s="221" t="s">
        <v>443</v>
      </c>
      <c r="B44" s="132" t="str">
        <f>IF(ISERROR(INDEX(ProjectTypeData!$F$2:$F$76,MATCH(Operating!$A44,ProjectTypeData!$B$2:$B$76,0),MATCH(Operating!B$9,ProjectTypeData!$F$1))),"-",INDEX(ProjectTypeData!$F$2:$F$76,MATCH(Operating!$A44,ProjectTypeData!$B$2:$B$76,0),MATCH(Operating!B$9,ProjectTypeData!$F$1)))</f>
        <v>Homes</v>
      </c>
      <c r="C44" s="132">
        <f>IF(ISERROR(INDEX(ProjectTypeData!$E$2:$E$76,MATCH(Operating!$A44,ProjectTypeData!$B$2:$B$76,0),MATCH(Operating!C$9,ProjectTypeData!$E$1))),"-",INDEX(ProjectTypeData!$E$2:$E$76,MATCH(Operating!$A44,ProjectTypeData!$B$2:$B$76,0),MATCH(Operating!C$9,ProjectTypeData!$E$1)))</f>
        <v>105</v>
      </c>
      <c r="D44" s="133" t="str">
        <f>IF(ISERROR(INDEX(ProjectTypeData!$D$2:$D$76,MATCH(Operating!$A44,ProjectTypeData!$B$2:$B$76,0),MATCH(Operating!D$9,ProjectTypeData!$D$1))),"-",INDEX(ProjectTypeData!$D$2:$D$76,MATCH(Operating!$A44,ProjectTypeData!$B$2:$B$76,0),MATCH(Operating!D$9,ProjectTypeData!$D$1)))</f>
        <v>Operations/Asset Management</v>
      </c>
      <c r="E44" s="121"/>
      <c r="F44" s="134">
        <f>SUMIFS(BalanceSheetData!$J$2:$J$829,BalanceSheetData!$B$2:$B$829,$A44,BalanceSheetData!$I$2:$I$829,"10000")</f>
        <v>0</v>
      </c>
      <c r="G44" s="134">
        <f>SUMIFS(BalanceSheetData!$J$2:$J$829,BalanceSheetData!$B$2:$B$829,$A44,BalanceSheetData!$I$2:$I$829,"10710")</f>
        <v>0</v>
      </c>
      <c r="H44" s="134">
        <f>SUMIFS(BalanceSheetData!$J$2:$J$829,BalanceSheetData!$B$2:$B$829,$A44,BalanceSheetData!$I$2:$I$829,"10700")</f>
        <v>0</v>
      </c>
      <c r="I44" s="135">
        <f>SUMIFS(BalanceSheetData!$J$2:$J$829,BalanceSheetData!$B$2:$B$829,$A44,BalanceSheetData!$I$2:$I$829,"10715")+SUMIFS(BalanceSheetData!$J$2:$J$829,BalanceSheetData!$B$2:$B$829,$A44,BalanceSheetData!$I$2:$I$829,"10720")+SUMIFS(BalanceSheetData!$J$2:$J$829,BalanceSheetData!$B$2:$B$829,$A44,BalanceSheetData!$I$2:$I$829,"19300")</f>
        <v>0</v>
      </c>
      <c r="J44" s="136">
        <f t="shared" si="0"/>
        <v>0</v>
      </c>
      <c r="K44" s="137">
        <f>IF(ISERROR(INDEX(Occupancy!$B$57:$CA$57,1,MATCH(A44,Occupancy!$B$4:$CA$4,0))),"-",INDEX(Occupancy!$B$57:$CA$57,1,MATCH(A44,Occupancy!$B$4:$CA$4,0)))</f>
        <v>0.96693846153846164</v>
      </c>
      <c r="L44" s="137">
        <f>IF(ISERROR(INDEX(Occupancy!$B$17:$CA$17,1,MATCH(A44,Occupancy!$B$4:$CA$4,0))),"-",INDEX(Occupancy!$B$17:$CA$17,1,MATCH(A44,Occupancy!$B$4:$CA$4,0)))</f>
        <v>0.9</v>
      </c>
      <c r="M44" s="119"/>
      <c r="N44" s="119"/>
      <c r="O44" s="119"/>
      <c r="P44" s="125"/>
      <c r="Q44" s="138">
        <f>SUMIFS(IncomeStatementData!$J$2:$J$829,IncomeStatementData!$B$2:$B$829,$A44,IncomeStatementData!$I$2:$I$829,"45001")+SUMIFS(IncomeStatementData!$J$2:$J$829,IncomeStatementData!$B$2:$B$829,$A44,IncomeStatementData!$I$2:$I$829,"45100")+SUMIFS(IncomeStatementData!$J$2:$J$829,IncomeStatementData!$B$2:$B$829,$A44,IncomeStatementData!$I$2:$I$829,"49000")+SUMIFS(IncomeStatementData!$J$2:$J$829,IncomeStatementData!$B$2:$B$829,$A44,IncomeStatementData!$I$2:$I$829,"45200")+SUMIFS(IncomeStatementData!$J$2:$J$829,IncomeStatementData!$B$2:$B$829,$A44,IncomeStatementData!$I$2:$I$829,"45400")+SUMIFS(IncomeStatementData!$J$2:$J$829,IncomeStatementData!$B$2:$B$829,$A44,IncomeStatementData!$I$2:$I$829,"45500")+SUMIFS(IncomeStatementData!$J$2:$J$829,IncomeStatementData!$B$2:$B$829,$A44,IncomeStatementData!$I$2:$I$829,"55327")+SUMIFS(IncomeStatementData!$J$2:$J$829,IncomeStatementData!$B$2:$B$829,$A44,IncomeStatementData!$I$2:$I$829,"44100")+SUMIFS(IncomeStatementData!$J$2:$J$829,IncomeStatementData!$B$2:$B$829,$A44,IncomeStatementData!$I$2:$I$829,"42200")</f>
        <v>0</v>
      </c>
      <c r="R44" s="139">
        <f>S44/12*Occupancy!$B$65</f>
        <v>0</v>
      </c>
      <c r="S44" s="140">
        <f>SUMIFS(AnnualFinancialData!$L$2:$L$147,AnnualFinancialData!$B$2:$B$147,$A44,AnnualFinancialData!$K$2:$K$147,"45001")+SUMIFS(AnnualFinancialData!$L$2:$L$147,AnnualFinancialData!$B$2:$B$147,$A44,AnnualFinancialData!$K$2:$K$147,"45100")+SUMIFS(AnnualFinancialData!$L$2:$L$147,AnnualFinancialData!$B$2:$B$147,$A44,AnnualFinancialData!$K$2:$K$147,"49000")+SUMIFS(AnnualFinancialData!$L$2:$L$147,AnnualFinancialData!$B$2:$B$147,$A44,AnnualFinancialData!$K$2:$K$147,"45200")+SUMIFS(AnnualFinancialData!$L$2:$L$147,AnnualFinancialData!$B$2:$B$147,$A44,AnnualFinancialData!$K$2:$K$147,"45400")+SUMIFS(AnnualFinancialData!$L$2:$L$147,AnnualFinancialData!$B$2:$B$147,$A44,AnnualFinancialData!$K$2:$K$147,"45500")+SUMIFS(AnnualFinancialData!$L$2:$L$147,AnnualFinancialData!$B$2:$B$147,$A44,AnnualFinancialData!$K$2:$K$147,"55327")+SUMIFS(AnnualFinancialData!$L$2:$L$147,AnnualFinancialData!$B$2:$B$147,$A44,AnnualFinancialData!$K$2:$K$147,"44100")+SUMIFS(AnnualFinancialData!$L$2:$L$147,AnnualFinancialData!$B$2:$B$147,$A44,AnnualFinancialData!$K$2:$K$147,"42200")</f>
        <v>0</v>
      </c>
      <c r="T44" s="139">
        <f>IF(ISERROR(IF(Q44="","",Q44/VLOOKUP(Occupancy!$B$65,Occupancy!$B$68:$B$79,1)*12/$C44)),"-",IF(Q44="","",Q44/VLOOKUP(Occupancy!$B$65,Occupancy!$B$68:$B$79,1)*12/$C44))</f>
        <v>0</v>
      </c>
      <c r="U44" s="139">
        <f>IF(ISERROR(IF(R44="","",R44/VLOOKUP(Occupancy!$B$65,Occupancy!$B$68:$B$79,1)*12/$C44)),"-",IF(R44="","",R44/VLOOKUP(Occupancy!$B$65,Occupancy!$B$68:$B$79,1)*12/$C44))</f>
        <v>0</v>
      </c>
      <c r="V44" s="141">
        <f>IF(ISERROR(Expenses!BC39)," - ",Expenses!BC39)</f>
        <v>0</v>
      </c>
      <c r="W44" s="141">
        <f>IF(ISERROR(Expenses!BD39)," - ",Expenses!BD39)</f>
        <v>0</v>
      </c>
      <c r="X44" s="141">
        <f>IF(ISERROR(Expenses!BE39)," - ",Expenses!BE39)</f>
        <v>0</v>
      </c>
      <c r="Y44" s="141">
        <f>IF(ISERROR(Expenses!BF39)," - ",Expenses!BF39)</f>
        <v>0</v>
      </c>
      <c r="Z44" s="141">
        <f>IF(ISERROR(Expenses!BG39)," - ",Expenses!BG39)</f>
        <v>0</v>
      </c>
      <c r="AA44" s="142" t="str">
        <f t="shared" si="1"/>
        <v>-</v>
      </c>
      <c r="AB44" s="139">
        <f t="shared" si="2"/>
        <v>0</v>
      </c>
      <c r="AC44" s="139">
        <f t="shared" si="3"/>
        <v>0</v>
      </c>
      <c r="AD44" s="139">
        <f t="shared" si="4"/>
        <v>0</v>
      </c>
      <c r="AE44" s="139">
        <f t="shared" si="5"/>
        <v>0</v>
      </c>
      <c r="AF44" s="139">
        <f t="shared" si="6"/>
        <v>0</v>
      </c>
      <c r="AG44" s="143">
        <f>SUMIFS(IncomeStatementData!$J$2:$J$829,IncomeStatementData!$B$2:$B$829,$A44,IncomeStatementData!$I$2:$I$829,"62020")</f>
        <v>0</v>
      </c>
      <c r="AH44" s="141">
        <f>AI44/12*Occupancy!$B$65</f>
        <v>0</v>
      </c>
      <c r="AI44" s="143">
        <f>SUMIFS(AnnualFinancialData!$L$2:$L$147,AnnualFinancialData!$B$2:$B$147,$A44,AnnualFinancialData!$K$2:$K$147,"62020")</f>
        <v>0</v>
      </c>
      <c r="AJ44" s="141">
        <f>IF(ISERROR(IF(AG44="","",AG44/VLOOKUP(Occupancy!$B$65,Occupancy!$B$68:$B$79,1)*12/$C44)),"-",IF(AG44="","",AG44/VLOOKUP(Occupancy!$B$65,Occupancy!$B$68:$B$79,1)*12/$C44))</f>
        <v>0</v>
      </c>
      <c r="AK44" s="141">
        <f>IF(ISERROR(IF(AH44="","",AH44/VLOOKUP(Occupancy!$B$65,Occupancy!$B$68:$B$79,1)*12/$C44)),"-",IF(AH44="","",AH44/VLOOKUP(Occupancy!$B$65,Occupancy!$B$68:$B$79,1)*12/$C44))</f>
        <v>0</v>
      </c>
      <c r="AL44" s="140">
        <f>SUMIFS(BalanceSheetData!$J$2:$J$829,BalanceSheetData!$B$2:$B$829,$A44,BalanceSheetData!$I$2:$I$829,"10710")</f>
        <v>0</v>
      </c>
      <c r="AM44" s="139">
        <f>IF(ISERROR(AN44/12*Occupancy!$B$65),"-",AN44/12*Occupancy!$B$65)</f>
        <v>13125</v>
      </c>
      <c r="AN44" s="140">
        <f>IF(ISERROR(INDEX(ReserveData!$B$2:$B$2239,MATCH($A44,ReserveData!$A$2:$A$2250,0),0)),"-",INDEX(ReserveData!$B$2:$B2283,MATCH($A44,ReserveData!$A$2:$A$2250,0),0))</f>
        <v>26250</v>
      </c>
      <c r="AO44" s="139" t="str">
        <f t="shared" si="7"/>
        <v>-</v>
      </c>
      <c r="AP44" s="139" t="str">
        <f t="shared" si="8"/>
        <v>-</v>
      </c>
      <c r="AQ44" s="143">
        <f>SUMIFS(IncomeStatementData!$J$2:$J$829,IncomeStatementData!$B$2:$B$829,$A44,IncomeStatementData!$I$2:$I$829,"55740")+SUMIFS(IncomeStatementData!$J$2:$J$829,IncomeStatementData!$B$2:$B$829,$A44,IncomeStatementData!$I$2:$I$829,"55730")</f>
        <v>0</v>
      </c>
      <c r="AR44" s="141">
        <f>AS44/12*Occupancy!$B$65</f>
        <v>0</v>
      </c>
      <c r="AS44" s="143">
        <f>SUMIFS(AnnualFinancialData!$L$2:$L$147,AnnualFinancialData!$B$2:$B$147,$A44,AnnualFinancialData!$K$2:$K$147,"55740")+SUMIFS(AnnualFinancialData!$L$2:$L$147,AnnualFinancialData!$B$2:$B$147,$A44,AnnualFinancialData!$K$2:$K$147,"55730")</f>
        <v>0</v>
      </c>
      <c r="AT44" s="141">
        <f>IF(ISERROR(IF(AQ44="","",AQ44/VLOOKUP(Occupancy!$B$65,Occupancy!$B$68:$B$79,1)*12/$C44)),"-",IF(AQ44="","",AQ44/VLOOKUP(Occupancy!$B$65,Occupancy!$B$68:$B$79,1)*12/$C44))</f>
        <v>0</v>
      </c>
      <c r="AU44" s="141">
        <f>IF(ISERROR(IF(AR44="","",AR44/VLOOKUP(Occupancy!$B$65,Occupancy!$B$68:$B$79,1)*12/$C44)),"-",IF(AR44="","",AR44/VLOOKUP(Occupancy!$B$65,Occupancy!$B$68:$B$79,1)*12/$C44))</f>
        <v>0</v>
      </c>
      <c r="AV44" s="140">
        <f>SUMIFS(IncomeStatementData!$J$2:$J$829,IncomeStatementData!$B$2:$B$829,$A44,IncomeStatementData!$I$2:$I$829,"66310")+SUMIFS(IncomeStatementData!$J$2:$J$829,IncomeStatementData!$B$2:$B$829,$A44,IncomeStatementData!$I$2:$I$829,"66202")</f>
        <v>0</v>
      </c>
      <c r="AW44" s="139">
        <f>AX44/12*Occupancy!$B$65</f>
        <v>0</v>
      </c>
      <c r="AX44" s="140">
        <f>SUMIFS(AnnualFinancialData!$L$2:$L$147,AnnualFinancialData!$B$2:$B$147,$A44,AnnualFinancialData!$K$2:$K$147,"66310")+SUMIFS(AnnualFinancialData!$L$2:$L$147,AnnualFinancialData!$B$2:$B$147,$A44,AnnualFinancialData!$K$2:$K$147,"66202")</f>
        <v>0</v>
      </c>
      <c r="AY44" s="139">
        <f>IF(ISERROR(IF(AV44="","",AV44/VLOOKUP(Occupancy!$B$65,Occupancy!$B$68:$B$79,1)*12/$C44)),"-",IF(AV44="","",AV44/VLOOKUP(Occupancy!$B$65,Occupancy!$B$68:$B$79,1)*12/$C44))</f>
        <v>0</v>
      </c>
      <c r="AZ44" s="139">
        <f>IF(ISERROR(IF(AW44="","",AW44/VLOOKUP(Occupancy!$B$65,Occupancy!$B$68:$B$79,1)*12/$C44)),"-",IF(AW44="","",AW44/VLOOKUP(Occupancy!$B$65,Occupancy!$B$68:$B$79,1)*12/$C44))</f>
        <v>0</v>
      </c>
      <c r="BA44" s="144">
        <f t="shared" si="9"/>
        <v>0</v>
      </c>
      <c r="BB44" s="144">
        <f t="shared" si="10"/>
        <v>-13125</v>
      </c>
      <c r="BC44" s="144">
        <f t="shared" si="11"/>
        <v>-26250</v>
      </c>
      <c r="BD44" s="144" t="str">
        <f t="shared" si="12"/>
        <v>-</v>
      </c>
      <c r="BE44" s="145">
        <f>IF(ISERROR(IF(BB44="","",BB44/VLOOKUP(Occupancy!$B$65,Occupancy!$B$68:$B$79,1)*12/$C44)),"-",IF(BB44="","",BB44/VLOOKUP(Occupancy!$B$65,Occupancy!$B$68:$B$79,1)*12/$C44))</f>
        <v>-250</v>
      </c>
    </row>
    <row r="45" spans="1:57" s="100" customFormat="1" ht="12.75" x14ac:dyDescent="0.2">
      <c r="A45" s="221" t="s">
        <v>445</v>
      </c>
      <c r="B45" s="132" t="str">
        <f>IF(ISERROR(INDEX(ProjectTypeData!$F$2:$F$76,MATCH(Operating!$A45,ProjectTypeData!$B$2:$B$76,0),MATCH(Operating!B$9,ProjectTypeData!$F$1))),"-",INDEX(ProjectTypeData!$F$2:$F$76,MATCH(Operating!$A45,ProjectTypeData!$B$2:$B$76,0),MATCH(Operating!B$9,ProjectTypeData!$F$1)))</f>
        <v>Homes</v>
      </c>
      <c r="C45" s="132">
        <f>IF(ISERROR(INDEX(ProjectTypeData!$E$2:$E$76,MATCH(Operating!$A45,ProjectTypeData!$B$2:$B$76,0),MATCH(Operating!C$9,ProjectTypeData!$E$1))),"-",INDEX(ProjectTypeData!$E$2:$E$76,MATCH(Operating!$A45,ProjectTypeData!$B$2:$B$76,0),MATCH(Operating!C$9,ProjectTypeData!$E$1)))</f>
        <v>100</v>
      </c>
      <c r="D45" s="133" t="str">
        <f>IF(ISERROR(INDEX(ProjectTypeData!$D$2:$D$76,MATCH(Operating!$A45,ProjectTypeData!$B$2:$B$76,0),MATCH(Operating!D$9,ProjectTypeData!$D$1))),"-",INDEX(ProjectTypeData!$D$2:$D$76,MATCH(Operating!$A45,ProjectTypeData!$B$2:$B$76,0),MATCH(Operating!D$9,ProjectTypeData!$D$1)))</f>
        <v>Operations/Asset Management</v>
      </c>
      <c r="E45" s="121"/>
      <c r="F45" s="134">
        <f>SUMIFS(BalanceSheetData!$J$2:$J$829,BalanceSheetData!$B$2:$B$829,$A45,BalanceSheetData!$I$2:$I$829,"10000")</f>
        <v>0</v>
      </c>
      <c r="G45" s="134">
        <f>SUMIFS(BalanceSheetData!$J$2:$J$829,BalanceSheetData!$B$2:$B$829,$A45,BalanceSheetData!$I$2:$I$829,"10710")</f>
        <v>0</v>
      </c>
      <c r="H45" s="134">
        <f>SUMIFS(BalanceSheetData!$J$2:$J$829,BalanceSheetData!$B$2:$B$829,$A45,BalanceSheetData!$I$2:$I$829,"10700")</f>
        <v>0</v>
      </c>
      <c r="I45" s="135">
        <f>SUMIFS(BalanceSheetData!$J$2:$J$829,BalanceSheetData!$B$2:$B$829,$A45,BalanceSheetData!$I$2:$I$829,"10715")+SUMIFS(BalanceSheetData!$J$2:$J$829,BalanceSheetData!$B$2:$B$829,$A45,BalanceSheetData!$I$2:$I$829,"10720")+SUMIFS(BalanceSheetData!$J$2:$J$829,BalanceSheetData!$B$2:$B$829,$A45,BalanceSheetData!$I$2:$I$829,"19300")</f>
        <v>0</v>
      </c>
      <c r="J45" s="136">
        <f t="shared" si="0"/>
        <v>0</v>
      </c>
      <c r="K45" s="137">
        <f>IF(ISERROR(INDEX(Occupancy!$B$57:$CA$57,1,MATCH(A45,Occupancy!$B$4:$CA$4,0))),"-",INDEX(Occupancy!$B$57:$CA$57,1,MATCH(A45,Occupancy!$B$4:$CA$4,0)))</f>
        <v>0.97420000000000029</v>
      </c>
      <c r="L45" s="137">
        <f>IF(ISERROR(INDEX(Occupancy!$B$17:$CA$17,1,MATCH(A45,Occupancy!$B$4:$CA$4,0))),"-",INDEX(Occupancy!$B$17:$CA$17,1,MATCH(A45,Occupancy!$B$4:$CA$4,0)))</f>
        <v>0.90459999999999996</v>
      </c>
      <c r="M45" s="119"/>
      <c r="N45" s="119"/>
      <c r="O45" s="119"/>
      <c r="P45" s="125"/>
      <c r="Q45" s="138">
        <f>SUMIFS(IncomeStatementData!$J$2:$J$829,IncomeStatementData!$B$2:$B$829,$A45,IncomeStatementData!$I$2:$I$829,"45001")+SUMIFS(IncomeStatementData!$J$2:$J$829,IncomeStatementData!$B$2:$B$829,$A45,IncomeStatementData!$I$2:$I$829,"45100")+SUMIFS(IncomeStatementData!$J$2:$J$829,IncomeStatementData!$B$2:$B$829,$A45,IncomeStatementData!$I$2:$I$829,"49000")+SUMIFS(IncomeStatementData!$J$2:$J$829,IncomeStatementData!$B$2:$B$829,$A45,IncomeStatementData!$I$2:$I$829,"45200")+SUMIFS(IncomeStatementData!$J$2:$J$829,IncomeStatementData!$B$2:$B$829,$A45,IncomeStatementData!$I$2:$I$829,"45400")+SUMIFS(IncomeStatementData!$J$2:$J$829,IncomeStatementData!$B$2:$B$829,$A45,IncomeStatementData!$I$2:$I$829,"45500")+SUMIFS(IncomeStatementData!$J$2:$J$829,IncomeStatementData!$B$2:$B$829,$A45,IncomeStatementData!$I$2:$I$829,"55327")+SUMIFS(IncomeStatementData!$J$2:$J$829,IncomeStatementData!$B$2:$B$829,$A45,IncomeStatementData!$I$2:$I$829,"44100")+SUMIFS(IncomeStatementData!$J$2:$J$829,IncomeStatementData!$B$2:$B$829,$A45,IncomeStatementData!$I$2:$I$829,"42200")</f>
        <v>0</v>
      </c>
      <c r="R45" s="139">
        <f>S45/12*Occupancy!$B$65</f>
        <v>0</v>
      </c>
      <c r="S45" s="140">
        <f>SUMIFS(AnnualFinancialData!$L$2:$L$147,AnnualFinancialData!$B$2:$B$147,$A45,AnnualFinancialData!$K$2:$K$147,"45001")+SUMIFS(AnnualFinancialData!$L$2:$L$147,AnnualFinancialData!$B$2:$B$147,$A45,AnnualFinancialData!$K$2:$K$147,"45100")+SUMIFS(AnnualFinancialData!$L$2:$L$147,AnnualFinancialData!$B$2:$B$147,$A45,AnnualFinancialData!$K$2:$K$147,"49000")+SUMIFS(AnnualFinancialData!$L$2:$L$147,AnnualFinancialData!$B$2:$B$147,$A45,AnnualFinancialData!$K$2:$K$147,"45200")+SUMIFS(AnnualFinancialData!$L$2:$L$147,AnnualFinancialData!$B$2:$B$147,$A45,AnnualFinancialData!$K$2:$K$147,"45400")+SUMIFS(AnnualFinancialData!$L$2:$L$147,AnnualFinancialData!$B$2:$B$147,$A45,AnnualFinancialData!$K$2:$K$147,"45500")+SUMIFS(AnnualFinancialData!$L$2:$L$147,AnnualFinancialData!$B$2:$B$147,$A45,AnnualFinancialData!$K$2:$K$147,"55327")+SUMIFS(AnnualFinancialData!$L$2:$L$147,AnnualFinancialData!$B$2:$B$147,$A45,AnnualFinancialData!$K$2:$K$147,"44100")+SUMIFS(AnnualFinancialData!$L$2:$L$147,AnnualFinancialData!$B$2:$B$147,$A45,AnnualFinancialData!$K$2:$K$147,"42200")</f>
        <v>0</v>
      </c>
      <c r="T45" s="139">
        <f>IF(ISERROR(IF(Q45="","",Q45/VLOOKUP(Occupancy!$B$65,Occupancy!$B$68:$B$79,1)*12/$C45)),"-",IF(Q45="","",Q45/VLOOKUP(Occupancy!$B$65,Occupancy!$B$68:$B$79,1)*12/$C45))</f>
        <v>0</v>
      </c>
      <c r="U45" s="139">
        <f>IF(ISERROR(IF(R45="","",R45/VLOOKUP(Occupancy!$B$65,Occupancy!$B$68:$B$79,1)*12/$C45)),"-",IF(R45="","",R45/VLOOKUP(Occupancy!$B$65,Occupancy!$B$68:$B$79,1)*12/$C45))</f>
        <v>0</v>
      </c>
      <c r="V45" s="141">
        <f>IF(ISERROR(Expenses!BC40)," - ",Expenses!BC40)</f>
        <v>0</v>
      </c>
      <c r="W45" s="141">
        <f>IF(ISERROR(Expenses!BD40)," - ",Expenses!BD40)</f>
        <v>0</v>
      </c>
      <c r="X45" s="141">
        <f>IF(ISERROR(Expenses!BE40)," - ",Expenses!BE40)</f>
        <v>0</v>
      </c>
      <c r="Y45" s="141">
        <f>IF(ISERROR(Expenses!BF40)," - ",Expenses!BF40)</f>
        <v>0</v>
      </c>
      <c r="Z45" s="141">
        <f>IF(ISERROR(Expenses!BG40)," - ",Expenses!BG40)</f>
        <v>0</v>
      </c>
      <c r="AA45" s="142" t="str">
        <f t="shared" si="1"/>
        <v>-</v>
      </c>
      <c r="AB45" s="139">
        <f t="shared" si="2"/>
        <v>0</v>
      </c>
      <c r="AC45" s="139">
        <f t="shared" si="3"/>
        <v>0</v>
      </c>
      <c r="AD45" s="139">
        <f t="shared" si="4"/>
        <v>0</v>
      </c>
      <c r="AE45" s="139">
        <f t="shared" si="5"/>
        <v>0</v>
      </c>
      <c r="AF45" s="139">
        <f t="shared" si="6"/>
        <v>0</v>
      </c>
      <c r="AG45" s="143">
        <f>SUMIFS(IncomeStatementData!$J$2:$J$829,IncomeStatementData!$B$2:$B$829,$A45,IncomeStatementData!$I$2:$I$829,"62020")</f>
        <v>0</v>
      </c>
      <c r="AH45" s="141">
        <f>AI45/12*Occupancy!$B$65</f>
        <v>0</v>
      </c>
      <c r="AI45" s="143">
        <f>SUMIFS(AnnualFinancialData!$L$2:$L$147,AnnualFinancialData!$B$2:$B$147,$A45,AnnualFinancialData!$K$2:$K$147,"62020")</f>
        <v>0</v>
      </c>
      <c r="AJ45" s="141">
        <f>IF(ISERROR(IF(AG45="","",AG45/VLOOKUP(Occupancy!$B$65,Occupancy!$B$68:$B$79,1)*12/$C45)),"-",IF(AG45="","",AG45/VLOOKUP(Occupancy!$B$65,Occupancy!$B$68:$B$79,1)*12/$C45))</f>
        <v>0</v>
      </c>
      <c r="AK45" s="141">
        <f>IF(ISERROR(IF(AH45="","",AH45/VLOOKUP(Occupancy!$B$65,Occupancy!$B$68:$B$79,1)*12/$C45)),"-",IF(AH45="","",AH45/VLOOKUP(Occupancy!$B$65,Occupancy!$B$68:$B$79,1)*12/$C45))</f>
        <v>0</v>
      </c>
      <c r="AL45" s="140">
        <f>SUMIFS(BalanceSheetData!$J$2:$J$829,BalanceSheetData!$B$2:$B$829,$A45,BalanceSheetData!$I$2:$I$829,"10710")</f>
        <v>0</v>
      </c>
      <c r="AM45" s="139">
        <f>IF(ISERROR(AN45/12*Occupancy!$B$65),"-",AN45/12*Occupancy!$B$65)</f>
        <v>14850</v>
      </c>
      <c r="AN45" s="140">
        <f>IF(ISERROR(INDEX(ReserveData!$B$2:$B$2239,MATCH($A45,ReserveData!$A$2:$A$2250,0),0)),"-",INDEX(ReserveData!$B$2:$B2284,MATCH($A45,ReserveData!$A$2:$A$2250,0),0))</f>
        <v>29700</v>
      </c>
      <c r="AO45" s="139" t="str">
        <f t="shared" si="7"/>
        <v>-</v>
      </c>
      <c r="AP45" s="139" t="str">
        <f t="shared" si="8"/>
        <v>-</v>
      </c>
      <c r="AQ45" s="143">
        <f>SUMIFS(IncomeStatementData!$J$2:$J$829,IncomeStatementData!$B$2:$B$829,$A45,IncomeStatementData!$I$2:$I$829,"55740")+SUMIFS(IncomeStatementData!$J$2:$J$829,IncomeStatementData!$B$2:$B$829,$A45,IncomeStatementData!$I$2:$I$829,"55730")</f>
        <v>0</v>
      </c>
      <c r="AR45" s="141">
        <f>AS45/12*Occupancy!$B$65</f>
        <v>0</v>
      </c>
      <c r="AS45" s="143">
        <f>SUMIFS(AnnualFinancialData!$L$2:$L$147,AnnualFinancialData!$B$2:$B$147,$A45,AnnualFinancialData!$K$2:$K$147,"55740")+SUMIFS(AnnualFinancialData!$L$2:$L$147,AnnualFinancialData!$B$2:$B$147,$A45,AnnualFinancialData!$K$2:$K$147,"55730")</f>
        <v>0</v>
      </c>
      <c r="AT45" s="141">
        <f>IF(ISERROR(IF(AQ45="","",AQ45/VLOOKUP(Occupancy!$B$65,Occupancy!$B$68:$B$79,1)*12/$C45)),"-",IF(AQ45="","",AQ45/VLOOKUP(Occupancy!$B$65,Occupancy!$B$68:$B$79,1)*12/$C45))</f>
        <v>0</v>
      </c>
      <c r="AU45" s="141">
        <f>IF(ISERROR(IF(AR45="","",AR45/VLOOKUP(Occupancy!$B$65,Occupancy!$B$68:$B$79,1)*12/$C45)),"-",IF(AR45="","",AR45/VLOOKUP(Occupancy!$B$65,Occupancy!$B$68:$B$79,1)*12/$C45))</f>
        <v>0</v>
      </c>
      <c r="AV45" s="140">
        <f>SUMIFS(IncomeStatementData!$J$2:$J$829,IncomeStatementData!$B$2:$B$829,$A45,IncomeStatementData!$I$2:$I$829,"66310")+SUMIFS(IncomeStatementData!$J$2:$J$829,IncomeStatementData!$B$2:$B$829,$A45,IncomeStatementData!$I$2:$I$829,"66202")</f>
        <v>0</v>
      </c>
      <c r="AW45" s="139">
        <f>AX45/12*Occupancy!$B$65</f>
        <v>0</v>
      </c>
      <c r="AX45" s="140">
        <f>SUMIFS(AnnualFinancialData!$L$2:$L$147,AnnualFinancialData!$B$2:$B$147,$A45,AnnualFinancialData!$K$2:$K$147,"66310")+SUMIFS(AnnualFinancialData!$L$2:$L$147,AnnualFinancialData!$B$2:$B$147,$A45,AnnualFinancialData!$K$2:$K$147,"66202")</f>
        <v>0</v>
      </c>
      <c r="AY45" s="139">
        <f>IF(ISERROR(IF(AV45="","",AV45/VLOOKUP(Occupancy!$B$65,Occupancy!$B$68:$B$79,1)*12/$C45)),"-",IF(AV45="","",AV45/VLOOKUP(Occupancy!$B$65,Occupancy!$B$68:$B$79,1)*12/$C45))</f>
        <v>0</v>
      </c>
      <c r="AZ45" s="139">
        <f>IF(ISERROR(IF(AW45="","",AW45/VLOOKUP(Occupancy!$B$65,Occupancy!$B$68:$B$79,1)*12/$C45)),"-",IF(AW45="","",AW45/VLOOKUP(Occupancy!$B$65,Occupancy!$B$68:$B$79,1)*12/$C45))</f>
        <v>0</v>
      </c>
      <c r="BA45" s="144">
        <f t="shared" si="9"/>
        <v>0</v>
      </c>
      <c r="BB45" s="144">
        <f t="shared" si="10"/>
        <v>-14850</v>
      </c>
      <c r="BC45" s="144">
        <f t="shared" si="11"/>
        <v>-29700</v>
      </c>
      <c r="BD45" s="144" t="str">
        <f t="shared" si="12"/>
        <v>-</v>
      </c>
      <c r="BE45" s="145">
        <f>IF(ISERROR(IF(BB45="","",BB45/VLOOKUP(Occupancy!$B$65,Occupancy!$B$68:$B$79,1)*12/$C45)),"-",IF(BB45="","",BB45/VLOOKUP(Occupancy!$B$65,Occupancy!$B$68:$B$79,1)*12/$C45))</f>
        <v>-297</v>
      </c>
    </row>
    <row r="46" spans="1:57" s="100" customFormat="1" ht="12.75" x14ac:dyDescent="0.2">
      <c r="A46" s="221" t="s">
        <v>447</v>
      </c>
      <c r="B46" s="132" t="str">
        <f>IF(ISERROR(INDEX(ProjectTypeData!$F$2:$F$76,MATCH(Operating!$A46,ProjectTypeData!$B$2:$B$76,0),MATCH(Operating!B$9,ProjectTypeData!$F$1))),"-",INDEX(ProjectTypeData!$F$2:$F$76,MATCH(Operating!$A46,ProjectTypeData!$B$2:$B$76,0),MATCH(Operating!B$9,ProjectTypeData!$F$1)))</f>
        <v>Homes</v>
      </c>
      <c r="C46" s="132">
        <f>IF(ISERROR(INDEX(ProjectTypeData!$E$2:$E$76,MATCH(Operating!$A46,ProjectTypeData!$B$2:$B$76,0),MATCH(Operating!C$9,ProjectTypeData!$E$1))),"-",INDEX(ProjectTypeData!$E$2:$E$76,MATCH(Operating!$A46,ProjectTypeData!$B$2:$B$76,0),MATCH(Operating!C$9,ProjectTypeData!$E$1)))</f>
        <v>100</v>
      </c>
      <c r="D46" s="133" t="str">
        <f>IF(ISERROR(INDEX(ProjectTypeData!$D$2:$D$76,MATCH(Operating!$A46,ProjectTypeData!$B$2:$B$76,0),MATCH(Operating!D$9,ProjectTypeData!$D$1))),"-",INDEX(ProjectTypeData!$D$2:$D$76,MATCH(Operating!$A46,ProjectTypeData!$B$2:$B$76,0),MATCH(Operating!D$9,ProjectTypeData!$D$1)))</f>
        <v>Operations/Asset Management</v>
      </c>
      <c r="E46" s="121"/>
      <c r="F46" s="134">
        <f>SUMIFS(BalanceSheetData!$J$2:$J$829,BalanceSheetData!$B$2:$B$829,$A46,BalanceSheetData!$I$2:$I$829,"10000")</f>
        <v>0</v>
      </c>
      <c r="G46" s="134">
        <f>SUMIFS(BalanceSheetData!$J$2:$J$829,BalanceSheetData!$B$2:$B$829,$A46,BalanceSheetData!$I$2:$I$829,"10710")</f>
        <v>0</v>
      </c>
      <c r="H46" s="134">
        <f>SUMIFS(BalanceSheetData!$J$2:$J$829,BalanceSheetData!$B$2:$B$829,$A46,BalanceSheetData!$I$2:$I$829,"10700")</f>
        <v>0</v>
      </c>
      <c r="I46" s="135">
        <f>SUMIFS(BalanceSheetData!$J$2:$J$829,BalanceSheetData!$B$2:$B$829,$A46,BalanceSheetData!$I$2:$I$829,"10715")+SUMIFS(BalanceSheetData!$J$2:$J$829,BalanceSheetData!$B$2:$B$829,$A46,BalanceSheetData!$I$2:$I$829,"10720")+SUMIFS(BalanceSheetData!$J$2:$J$829,BalanceSheetData!$B$2:$B$829,$A46,BalanceSheetData!$I$2:$I$829,"19300")</f>
        <v>0</v>
      </c>
      <c r="J46" s="136">
        <f t="shared" si="0"/>
        <v>0</v>
      </c>
      <c r="K46" s="137">
        <f>IF(ISERROR(INDEX(Occupancy!$B$57:$CA$57,1,MATCH(A46,Occupancy!$B$4:$CA$4,0))),"-",INDEX(Occupancy!$B$57:$CA$57,1,MATCH(A46,Occupancy!$B$4:$CA$4,0)))</f>
        <v>0.94766923076923071</v>
      </c>
      <c r="L46" s="137">
        <f>IF(ISERROR(INDEX(Occupancy!$B$17:$CA$17,1,MATCH(A46,Occupancy!$B$4:$CA$4,0))),"-",INDEX(Occupancy!$B$17:$CA$17,1,MATCH(A46,Occupancy!$B$4:$CA$4,0)))</f>
        <v>0.87540000000000007</v>
      </c>
      <c r="M46" s="119"/>
      <c r="N46" s="119"/>
      <c r="O46" s="119"/>
      <c r="P46" s="125"/>
      <c r="Q46" s="138">
        <f>SUMIFS(IncomeStatementData!$J$2:$J$829,IncomeStatementData!$B$2:$B$829,$A46,IncomeStatementData!$I$2:$I$829,"45001")+SUMIFS(IncomeStatementData!$J$2:$J$829,IncomeStatementData!$B$2:$B$829,$A46,IncomeStatementData!$I$2:$I$829,"45100")+SUMIFS(IncomeStatementData!$J$2:$J$829,IncomeStatementData!$B$2:$B$829,$A46,IncomeStatementData!$I$2:$I$829,"49000")+SUMIFS(IncomeStatementData!$J$2:$J$829,IncomeStatementData!$B$2:$B$829,$A46,IncomeStatementData!$I$2:$I$829,"45200")+SUMIFS(IncomeStatementData!$J$2:$J$829,IncomeStatementData!$B$2:$B$829,$A46,IncomeStatementData!$I$2:$I$829,"45400")+SUMIFS(IncomeStatementData!$J$2:$J$829,IncomeStatementData!$B$2:$B$829,$A46,IncomeStatementData!$I$2:$I$829,"45500")+SUMIFS(IncomeStatementData!$J$2:$J$829,IncomeStatementData!$B$2:$B$829,$A46,IncomeStatementData!$I$2:$I$829,"55327")+SUMIFS(IncomeStatementData!$J$2:$J$829,IncomeStatementData!$B$2:$B$829,$A46,IncomeStatementData!$I$2:$I$829,"44100")+SUMIFS(IncomeStatementData!$J$2:$J$829,IncomeStatementData!$B$2:$B$829,$A46,IncomeStatementData!$I$2:$I$829,"42200")</f>
        <v>0</v>
      </c>
      <c r="R46" s="139">
        <f>S46/12*Occupancy!$B$65</f>
        <v>0</v>
      </c>
      <c r="S46" s="140">
        <f>SUMIFS(AnnualFinancialData!$L$2:$L$147,AnnualFinancialData!$B$2:$B$147,$A46,AnnualFinancialData!$K$2:$K$147,"45001")+SUMIFS(AnnualFinancialData!$L$2:$L$147,AnnualFinancialData!$B$2:$B$147,$A46,AnnualFinancialData!$K$2:$K$147,"45100")+SUMIFS(AnnualFinancialData!$L$2:$L$147,AnnualFinancialData!$B$2:$B$147,$A46,AnnualFinancialData!$K$2:$K$147,"49000")+SUMIFS(AnnualFinancialData!$L$2:$L$147,AnnualFinancialData!$B$2:$B$147,$A46,AnnualFinancialData!$K$2:$K$147,"45200")+SUMIFS(AnnualFinancialData!$L$2:$L$147,AnnualFinancialData!$B$2:$B$147,$A46,AnnualFinancialData!$K$2:$K$147,"45400")+SUMIFS(AnnualFinancialData!$L$2:$L$147,AnnualFinancialData!$B$2:$B$147,$A46,AnnualFinancialData!$K$2:$K$147,"45500")+SUMIFS(AnnualFinancialData!$L$2:$L$147,AnnualFinancialData!$B$2:$B$147,$A46,AnnualFinancialData!$K$2:$K$147,"55327")+SUMIFS(AnnualFinancialData!$L$2:$L$147,AnnualFinancialData!$B$2:$B$147,$A46,AnnualFinancialData!$K$2:$K$147,"44100")+SUMIFS(AnnualFinancialData!$L$2:$L$147,AnnualFinancialData!$B$2:$B$147,$A46,AnnualFinancialData!$K$2:$K$147,"42200")</f>
        <v>0</v>
      </c>
      <c r="T46" s="139">
        <f>IF(ISERROR(IF(Q46="","",Q46/VLOOKUP(Occupancy!$B$65,Occupancy!$B$68:$B$79,1)*12/$C46)),"-",IF(Q46="","",Q46/VLOOKUP(Occupancy!$B$65,Occupancy!$B$68:$B$79,1)*12/$C46))</f>
        <v>0</v>
      </c>
      <c r="U46" s="139">
        <f>IF(ISERROR(IF(R46="","",R46/VLOOKUP(Occupancy!$B$65,Occupancy!$B$68:$B$79,1)*12/$C46)),"-",IF(R46="","",R46/VLOOKUP(Occupancy!$B$65,Occupancy!$B$68:$B$79,1)*12/$C46))</f>
        <v>0</v>
      </c>
      <c r="V46" s="141">
        <f>IF(ISERROR(Expenses!BC41)," - ",Expenses!BC41)</f>
        <v>0</v>
      </c>
      <c r="W46" s="141">
        <f>IF(ISERROR(Expenses!BD41)," - ",Expenses!BD41)</f>
        <v>0</v>
      </c>
      <c r="X46" s="141">
        <f>IF(ISERROR(Expenses!BE41)," - ",Expenses!BE41)</f>
        <v>0</v>
      </c>
      <c r="Y46" s="141">
        <f>IF(ISERROR(Expenses!BF41)," - ",Expenses!BF41)</f>
        <v>0</v>
      </c>
      <c r="Z46" s="141">
        <f>IF(ISERROR(Expenses!BG41)," - ",Expenses!BG41)</f>
        <v>0</v>
      </c>
      <c r="AA46" s="142" t="str">
        <f t="shared" si="1"/>
        <v>-</v>
      </c>
      <c r="AB46" s="139">
        <f t="shared" si="2"/>
        <v>0</v>
      </c>
      <c r="AC46" s="139">
        <f t="shared" si="3"/>
        <v>0</v>
      </c>
      <c r="AD46" s="139">
        <f t="shared" si="4"/>
        <v>0</v>
      </c>
      <c r="AE46" s="139">
        <f t="shared" si="5"/>
        <v>0</v>
      </c>
      <c r="AF46" s="139">
        <f t="shared" si="6"/>
        <v>0</v>
      </c>
      <c r="AG46" s="143">
        <f>SUMIFS(IncomeStatementData!$J$2:$J$829,IncomeStatementData!$B$2:$B$829,$A46,IncomeStatementData!$I$2:$I$829,"62020")</f>
        <v>0</v>
      </c>
      <c r="AH46" s="141">
        <f>AI46/12*Occupancy!$B$65</f>
        <v>0</v>
      </c>
      <c r="AI46" s="143">
        <f>SUMIFS(AnnualFinancialData!$L$2:$L$147,AnnualFinancialData!$B$2:$B$147,$A46,AnnualFinancialData!$K$2:$K$147,"62020")</f>
        <v>0</v>
      </c>
      <c r="AJ46" s="141">
        <f>IF(ISERROR(IF(AG46="","",AG46/VLOOKUP(Occupancy!$B$65,Occupancy!$B$68:$B$79,1)*12/$C46)),"-",IF(AG46="","",AG46/VLOOKUP(Occupancy!$B$65,Occupancy!$B$68:$B$79,1)*12/$C46))</f>
        <v>0</v>
      </c>
      <c r="AK46" s="141">
        <f>IF(ISERROR(IF(AH46="","",AH46/VLOOKUP(Occupancy!$B$65,Occupancy!$B$68:$B$79,1)*12/$C46)),"-",IF(AH46="","",AH46/VLOOKUP(Occupancy!$B$65,Occupancy!$B$68:$B$79,1)*12/$C46))</f>
        <v>0</v>
      </c>
      <c r="AL46" s="140">
        <f>SUMIFS(BalanceSheetData!$J$2:$J$829,BalanceSheetData!$B$2:$B$829,$A46,BalanceSheetData!$I$2:$I$829,"10710")</f>
        <v>0</v>
      </c>
      <c r="AM46" s="139">
        <f>IF(ISERROR(AN46/12*Occupancy!$B$65),"-",AN46/12*Occupancy!$B$65)</f>
        <v>15000</v>
      </c>
      <c r="AN46" s="140">
        <f>IF(ISERROR(INDEX(ReserveData!$B$2:$B$2239,MATCH($A46,ReserveData!$A$2:$A$2250,0),0)),"-",INDEX(ReserveData!$B$2:$B2285,MATCH($A46,ReserveData!$A$2:$A$2250,0),0))</f>
        <v>30000</v>
      </c>
      <c r="AO46" s="139" t="str">
        <f t="shared" si="7"/>
        <v>-</v>
      </c>
      <c r="AP46" s="139" t="str">
        <f t="shared" si="8"/>
        <v>-</v>
      </c>
      <c r="AQ46" s="143">
        <f>SUMIFS(IncomeStatementData!$J$2:$J$829,IncomeStatementData!$B$2:$B$829,$A46,IncomeStatementData!$I$2:$I$829,"55740")+SUMIFS(IncomeStatementData!$J$2:$J$829,IncomeStatementData!$B$2:$B$829,$A46,IncomeStatementData!$I$2:$I$829,"55730")</f>
        <v>0</v>
      </c>
      <c r="AR46" s="141">
        <f>AS46/12*Occupancy!$B$65</f>
        <v>0</v>
      </c>
      <c r="AS46" s="143">
        <f>SUMIFS(AnnualFinancialData!$L$2:$L$147,AnnualFinancialData!$B$2:$B$147,$A46,AnnualFinancialData!$K$2:$K$147,"55740")+SUMIFS(AnnualFinancialData!$L$2:$L$147,AnnualFinancialData!$B$2:$B$147,$A46,AnnualFinancialData!$K$2:$K$147,"55730")</f>
        <v>0</v>
      </c>
      <c r="AT46" s="141">
        <f>IF(ISERROR(IF(AQ46="","",AQ46/VLOOKUP(Occupancy!$B$65,Occupancy!$B$68:$B$79,1)*12/$C46)),"-",IF(AQ46="","",AQ46/VLOOKUP(Occupancy!$B$65,Occupancy!$B$68:$B$79,1)*12/$C46))</f>
        <v>0</v>
      </c>
      <c r="AU46" s="141">
        <f>IF(ISERROR(IF(AR46="","",AR46/VLOOKUP(Occupancy!$B$65,Occupancy!$B$68:$B$79,1)*12/$C46)),"-",IF(AR46="","",AR46/VLOOKUP(Occupancy!$B$65,Occupancy!$B$68:$B$79,1)*12/$C46))</f>
        <v>0</v>
      </c>
      <c r="AV46" s="140">
        <f>SUMIFS(IncomeStatementData!$J$2:$J$829,IncomeStatementData!$B$2:$B$829,$A46,IncomeStatementData!$I$2:$I$829,"66310")+SUMIFS(IncomeStatementData!$J$2:$J$829,IncomeStatementData!$B$2:$B$829,$A46,IncomeStatementData!$I$2:$I$829,"66202")</f>
        <v>0</v>
      </c>
      <c r="AW46" s="139">
        <f>AX46/12*Occupancy!$B$65</f>
        <v>0</v>
      </c>
      <c r="AX46" s="140">
        <f>SUMIFS(AnnualFinancialData!$L$2:$L$147,AnnualFinancialData!$B$2:$B$147,$A46,AnnualFinancialData!$K$2:$K$147,"66310")+SUMIFS(AnnualFinancialData!$L$2:$L$147,AnnualFinancialData!$B$2:$B$147,$A46,AnnualFinancialData!$K$2:$K$147,"66202")</f>
        <v>0</v>
      </c>
      <c r="AY46" s="139">
        <f>IF(ISERROR(IF(AV46="","",AV46/VLOOKUP(Occupancy!$B$65,Occupancy!$B$68:$B$79,1)*12/$C46)),"-",IF(AV46="","",AV46/VLOOKUP(Occupancy!$B$65,Occupancy!$B$68:$B$79,1)*12/$C46))</f>
        <v>0</v>
      </c>
      <c r="AZ46" s="139">
        <f>IF(ISERROR(IF(AW46="","",AW46/VLOOKUP(Occupancy!$B$65,Occupancy!$B$68:$B$79,1)*12/$C46)),"-",IF(AW46="","",AW46/VLOOKUP(Occupancy!$B$65,Occupancy!$B$68:$B$79,1)*12/$C46))</f>
        <v>0</v>
      </c>
      <c r="BA46" s="144">
        <f t="shared" si="9"/>
        <v>0</v>
      </c>
      <c r="BB46" s="144">
        <f t="shared" si="10"/>
        <v>-15000</v>
      </c>
      <c r="BC46" s="144">
        <f t="shared" si="11"/>
        <v>-30000</v>
      </c>
      <c r="BD46" s="144" t="str">
        <f t="shared" si="12"/>
        <v>-</v>
      </c>
      <c r="BE46" s="145">
        <f>IF(ISERROR(IF(BB46="","",BB46/VLOOKUP(Occupancy!$B$65,Occupancy!$B$68:$B$79,1)*12/$C46)),"-",IF(BB46="","",BB46/VLOOKUP(Occupancy!$B$65,Occupancy!$B$68:$B$79,1)*12/$C46))</f>
        <v>-300</v>
      </c>
    </row>
    <row r="47" spans="1:57" s="100" customFormat="1" ht="12.75" x14ac:dyDescent="0.2">
      <c r="A47" s="221" t="s">
        <v>449</v>
      </c>
      <c r="B47" s="132" t="str">
        <f>IF(ISERROR(INDEX(ProjectTypeData!$F$2:$F$76,MATCH(Operating!$A47,ProjectTypeData!$B$2:$B$76,0),MATCH(Operating!B$9,ProjectTypeData!$F$1))),"-",INDEX(ProjectTypeData!$F$2:$F$76,MATCH(Operating!$A47,ProjectTypeData!$B$2:$B$76,0),MATCH(Operating!B$9,ProjectTypeData!$F$1)))</f>
        <v>Homes</v>
      </c>
      <c r="C47" s="132">
        <f>IF(ISERROR(INDEX(ProjectTypeData!$E$2:$E$76,MATCH(Operating!$A47,ProjectTypeData!$B$2:$B$76,0),MATCH(Operating!C$9,ProjectTypeData!$E$1))),"-",INDEX(ProjectTypeData!$E$2:$E$76,MATCH(Operating!$A47,ProjectTypeData!$B$2:$B$76,0),MATCH(Operating!C$9,ProjectTypeData!$E$1)))</f>
        <v>90</v>
      </c>
      <c r="D47" s="133" t="str">
        <f>IF(ISERROR(INDEX(ProjectTypeData!$D$2:$D$76,MATCH(Operating!$A47,ProjectTypeData!$B$2:$B$76,0),MATCH(Operating!D$9,ProjectTypeData!$D$1))),"-",INDEX(ProjectTypeData!$D$2:$D$76,MATCH(Operating!$A47,ProjectTypeData!$B$2:$B$76,0),MATCH(Operating!D$9,ProjectTypeData!$D$1)))</f>
        <v>Operations/Asset Management</v>
      </c>
      <c r="E47" s="121"/>
      <c r="F47" s="134">
        <f>SUMIFS(BalanceSheetData!$J$2:$J$829,BalanceSheetData!$B$2:$B$829,$A47,BalanceSheetData!$I$2:$I$829,"10000")</f>
        <v>0</v>
      </c>
      <c r="G47" s="134">
        <f>SUMIFS(BalanceSheetData!$J$2:$J$829,BalanceSheetData!$B$2:$B$829,$A47,BalanceSheetData!$I$2:$I$829,"10710")</f>
        <v>0</v>
      </c>
      <c r="H47" s="134">
        <f>SUMIFS(BalanceSheetData!$J$2:$J$829,BalanceSheetData!$B$2:$B$829,$A47,BalanceSheetData!$I$2:$I$829,"10700")</f>
        <v>0</v>
      </c>
      <c r="I47" s="135">
        <f>SUMIFS(BalanceSheetData!$J$2:$J$829,BalanceSheetData!$B$2:$B$829,$A47,BalanceSheetData!$I$2:$I$829,"10715")+SUMIFS(BalanceSheetData!$J$2:$J$829,BalanceSheetData!$B$2:$B$829,$A47,BalanceSheetData!$I$2:$I$829,"10720")+SUMIFS(BalanceSheetData!$J$2:$J$829,BalanceSheetData!$B$2:$B$829,$A47,BalanceSheetData!$I$2:$I$829,"19300")</f>
        <v>0</v>
      </c>
      <c r="J47" s="136">
        <f t="shared" si="0"/>
        <v>0</v>
      </c>
      <c r="K47" s="137">
        <f>IF(ISERROR(INDEX(Occupancy!$B$57:$CA$57,1,MATCH(A47,Occupancy!$B$4:$CA$4,0))),"-",INDEX(Occupancy!$B$57:$CA$57,1,MATCH(A47,Occupancy!$B$4:$CA$4,0)))</f>
        <v>0.97679230769230796</v>
      </c>
      <c r="L47" s="137">
        <f>IF(ISERROR(INDEX(Occupancy!$B$17:$CA$17,1,MATCH(A47,Occupancy!$B$4:$CA$4,0))),"-",INDEX(Occupancy!$B$17:$CA$17,1,MATCH(A47,Occupancy!$B$4:$CA$4,0)))</f>
        <v>0.90459999999999996</v>
      </c>
      <c r="M47" s="119"/>
      <c r="N47" s="119"/>
      <c r="O47" s="119"/>
      <c r="P47" s="125"/>
      <c r="Q47" s="138">
        <f>SUMIFS(IncomeStatementData!$J$2:$J$829,IncomeStatementData!$B$2:$B$829,$A47,IncomeStatementData!$I$2:$I$829,"45001")+SUMIFS(IncomeStatementData!$J$2:$J$829,IncomeStatementData!$B$2:$B$829,$A47,IncomeStatementData!$I$2:$I$829,"45100")+SUMIFS(IncomeStatementData!$J$2:$J$829,IncomeStatementData!$B$2:$B$829,$A47,IncomeStatementData!$I$2:$I$829,"49000")+SUMIFS(IncomeStatementData!$J$2:$J$829,IncomeStatementData!$B$2:$B$829,$A47,IncomeStatementData!$I$2:$I$829,"45200")+SUMIFS(IncomeStatementData!$J$2:$J$829,IncomeStatementData!$B$2:$B$829,$A47,IncomeStatementData!$I$2:$I$829,"45400")+SUMIFS(IncomeStatementData!$J$2:$J$829,IncomeStatementData!$B$2:$B$829,$A47,IncomeStatementData!$I$2:$I$829,"45500")+SUMIFS(IncomeStatementData!$J$2:$J$829,IncomeStatementData!$B$2:$B$829,$A47,IncomeStatementData!$I$2:$I$829,"55327")+SUMIFS(IncomeStatementData!$J$2:$J$829,IncomeStatementData!$B$2:$B$829,$A47,IncomeStatementData!$I$2:$I$829,"44100")+SUMIFS(IncomeStatementData!$J$2:$J$829,IncomeStatementData!$B$2:$B$829,$A47,IncomeStatementData!$I$2:$I$829,"42200")</f>
        <v>0</v>
      </c>
      <c r="R47" s="139">
        <f>S47/12*Occupancy!$B$65</f>
        <v>0</v>
      </c>
      <c r="S47" s="140">
        <f>SUMIFS(AnnualFinancialData!$L$2:$L$147,AnnualFinancialData!$B$2:$B$147,$A47,AnnualFinancialData!$K$2:$K$147,"45001")+SUMIFS(AnnualFinancialData!$L$2:$L$147,AnnualFinancialData!$B$2:$B$147,$A47,AnnualFinancialData!$K$2:$K$147,"45100")+SUMIFS(AnnualFinancialData!$L$2:$L$147,AnnualFinancialData!$B$2:$B$147,$A47,AnnualFinancialData!$K$2:$K$147,"49000")+SUMIFS(AnnualFinancialData!$L$2:$L$147,AnnualFinancialData!$B$2:$B$147,$A47,AnnualFinancialData!$K$2:$K$147,"45200")+SUMIFS(AnnualFinancialData!$L$2:$L$147,AnnualFinancialData!$B$2:$B$147,$A47,AnnualFinancialData!$K$2:$K$147,"45400")+SUMIFS(AnnualFinancialData!$L$2:$L$147,AnnualFinancialData!$B$2:$B$147,$A47,AnnualFinancialData!$K$2:$K$147,"45500")+SUMIFS(AnnualFinancialData!$L$2:$L$147,AnnualFinancialData!$B$2:$B$147,$A47,AnnualFinancialData!$K$2:$K$147,"55327")+SUMIFS(AnnualFinancialData!$L$2:$L$147,AnnualFinancialData!$B$2:$B$147,$A47,AnnualFinancialData!$K$2:$K$147,"44100")+SUMIFS(AnnualFinancialData!$L$2:$L$147,AnnualFinancialData!$B$2:$B$147,$A47,AnnualFinancialData!$K$2:$K$147,"42200")</f>
        <v>0</v>
      </c>
      <c r="T47" s="139">
        <f>IF(ISERROR(IF(Q47="","",Q47/VLOOKUP(Occupancy!$B$65,Occupancy!$B$68:$B$79,1)*12/$C47)),"-",IF(Q47="","",Q47/VLOOKUP(Occupancy!$B$65,Occupancy!$B$68:$B$79,1)*12/$C47))</f>
        <v>0</v>
      </c>
      <c r="U47" s="139">
        <f>IF(ISERROR(IF(R47="","",R47/VLOOKUP(Occupancy!$B$65,Occupancy!$B$68:$B$79,1)*12/$C47)),"-",IF(R47="","",R47/VLOOKUP(Occupancy!$B$65,Occupancy!$B$68:$B$79,1)*12/$C47))</f>
        <v>0</v>
      </c>
      <c r="V47" s="141">
        <f>IF(ISERROR(Expenses!BC42)," - ",Expenses!BC42)</f>
        <v>0</v>
      </c>
      <c r="W47" s="141">
        <f>IF(ISERROR(Expenses!BD42)," - ",Expenses!BD42)</f>
        <v>0</v>
      </c>
      <c r="X47" s="141">
        <f>IF(ISERROR(Expenses!BE42)," - ",Expenses!BE42)</f>
        <v>0</v>
      </c>
      <c r="Y47" s="141">
        <f>IF(ISERROR(Expenses!BF42)," - ",Expenses!BF42)</f>
        <v>0</v>
      </c>
      <c r="Z47" s="141">
        <f>IF(ISERROR(Expenses!BG42)," - ",Expenses!BG42)</f>
        <v>0</v>
      </c>
      <c r="AA47" s="142" t="str">
        <f t="shared" si="1"/>
        <v>-</v>
      </c>
      <c r="AB47" s="139">
        <f t="shared" si="2"/>
        <v>0</v>
      </c>
      <c r="AC47" s="139">
        <f t="shared" si="3"/>
        <v>0</v>
      </c>
      <c r="AD47" s="139">
        <f t="shared" si="4"/>
        <v>0</v>
      </c>
      <c r="AE47" s="139">
        <f t="shared" si="5"/>
        <v>0</v>
      </c>
      <c r="AF47" s="139">
        <f t="shared" si="6"/>
        <v>0</v>
      </c>
      <c r="AG47" s="143">
        <f>SUMIFS(IncomeStatementData!$J$2:$J$829,IncomeStatementData!$B$2:$B$829,$A47,IncomeStatementData!$I$2:$I$829,"62020")</f>
        <v>0</v>
      </c>
      <c r="AH47" s="141">
        <f>AI47/12*Occupancy!$B$65</f>
        <v>0</v>
      </c>
      <c r="AI47" s="143">
        <f>SUMIFS(AnnualFinancialData!$L$2:$L$147,AnnualFinancialData!$B$2:$B$147,$A47,AnnualFinancialData!$K$2:$K$147,"62020")</f>
        <v>0</v>
      </c>
      <c r="AJ47" s="141">
        <f>IF(ISERROR(IF(AG47="","",AG47/VLOOKUP(Occupancy!$B$65,Occupancy!$B$68:$B$79,1)*12/$C47)),"-",IF(AG47="","",AG47/VLOOKUP(Occupancy!$B$65,Occupancy!$B$68:$B$79,1)*12/$C47))</f>
        <v>0</v>
      </c>
      <c r="AK47" s="141">
        <f>IF(ISERROR(IF(AH47="","",AH47/VLOOKUP(Occupancy!$B$65,Occupancy!$B$68:$B$79,1)*12/$C47)),"-",IF(AH47="","",AH47/VLOOKUP(Occupancy!$B$65,Occupancy!$B$68:$B$79,1)*12/$C47))</f>
        <v>0</v>
      </c>
      <c r="AL47" s="140">
        <f>SUMIFS(BalanceSheetData!$J$2:$J$829,BalanceSheetData!$B$2:$B$829,$A47,BalanceSheetData!$I$2:$I$829,"10710")</f>
        <v>0</v>
      </c>
      <c r="AM47" s="139">
        <f>IF(ISERROR(AN47/12*Occupancy!$B$65),"-",AN47/12*Occupancy!$B$65)</f>
        <v>15075</v>
      </c>
      <c r="AN47" s="140">
        <f>IF(ISERROR(INDEX(ReserveData!$B$2:$B$2239,MATCH($A47,ReserveData!$A$2:$A$2250,0),0)),"-",INDEX(ReserveData!$B$2:$B2286,MATCH($A47,ReserveData!$A$2:$A$2250,0),0))</f>
        <v>30150</v>
      </c>
      <c r="AO47" s="139" t="str">
        <f t="shared" si="7"/>
        <v>-</v>
      </c>
      <c r="AP47" s="139" t="str">
        <f t="shared" si="8"/>
        <v>-</v>
      </c>
      <c r="AQ47" s="143">
        <f>SUMIFS(IncomeStatementData!$J$2:$J$829,IncomeStatementData!$B$2:$B$829,$A47,IncomeStatementData!$I$2:$I$829,"55740")+SUMIFS(IncomeStatementData!$J$2:$J$829,IncomeStatementData!$B$2:$B$829,$A47,IncomeStatementData!$I$2:$I$829,"55730")</f>
        <v>0</v>
      </c>
      <c r="AR47" s="141">
        <f>AS47/12*Occupancy!$B$65</f>
        <v>0</v>
      </c>
      <c r="AS47" s="143">
        <f>SUMIFS(AnnualFinancialData!$L$2:$L$147,AnnualFinancialData!$B$2:$B$147,$A47,AnnualFinancialData!$K$2:$K$147,"55740")+SUMIFS(AnnualFinancialData!$L$2:$L$147,AnnualFinancialData!$B$2:$B$147,$A47,AnnualFinancialData!$K$2:$K$147,"55730")</f>
        <v>0</v>
      </c>
      <c r="AT47" s="141">
        <f>IF(ISERROR(IF(AQ47="","",AQ47/VLOOKUP(Occupancy!$B$65,Occupancy!$B$68:$B$79,1)*12/$C47)),"-",IF(AQ47="","",AQ47/VLOOKUP(Occupancy!$B$65,Occupancy!$B$68:$B$79,1)*12/$C47))</f>
        <v>0</v>
      </c>
      <c r="AU47" s="141">
        <f>IF(ISERROR(IF(AR47="","",AR47/VLOOKUP(Occupancy!$B$65,Occupancy!$B$68:$B$79,1)*12/$C47)),"-",IF(AR47="","",AR47/VLOOKUP(Occupancy!$B$65,Occupancy!$B$68:$B$79,1)*12/$C47))</f>
        <v>0</v>
      </c>
      <c r="AV47" s="140">
        <f>SUMIFS(IncomeStatementData!$J$2:$J$829,IncomeStatementData!$B$2:$B$829,$A47,IncomeStatementData!$I$2:$I$829,"66310")+SUMIFS(IncomeStatementData!$J$2:$J$829,IncomeStatementData!$B$2:$B$829,$A47,IncomeStatementData!$I$2:$I$829,"66202")</f>
        <v>0</v>
      </c>
      <c r="AW47" s="139">
        <f>AX47/12*Occupancy!$B$65</f>
        <v>0</v>
      </c>
      <c r="AX47" s="140">
        <f>SUMIFS(AnnualFinancialData!$L$2:$L$147,AnnualFinancialData!$B$2:$B$147,$A47,AnnualFinancialData!$K$2:$K$147,"66310")+SUMIFS(AnnualFinancialData!$L$2:$L$147,AnnualFinancialData!$B$2:$B$147,$A47,AnnualFinancialData!$K$2:$K$147,"66202")</f>
        <v>0</v>
      </c>
      <c r="AY47" s="139">
        <f>IF(ISERROR(IF(AV47="","",AV47/VLOOKUP(Occupancy!$B$65,Occupancy!$B$68:$B$79,1)*12/$C47)),"-",IF(AV47="","",AV47/VLOOKUP(Occupancy!$B$65,Occupancy!$B$68:$B$79,1)*12/$C47))</f>
        <v>0</v>
      </c>
      <c r="AZ47" s="139">
        <f>IF(ISERROR(IF(AW47="","",AW47/VLOOKUP(Occupancy!$B$65,Occupancy!$B$68:$B$79,1)*12/$C47)),"-",IF(AW47="","",AW47/VLOOKUP(Occupancy!$B$65,Occupancy!$B$68:$B$79,1)*12/$C47))</f>
        <v>0</v>
      </c>
      <c r="BA47" s="144">
        <f t="shared" si="9"/>
        <v>0</v>
      </c>
      <c r="BB47" s="144">
        <f t="shared" si="10"/>
        <v>-15075</v>
      </c>
      <c r="BC47" s="144">
        <f t="shared" si="11"/>
        <v>-30150</v>
      </c>
      <c r="BD47" s="144" t="str">
        <f t="shared" si="12"/>
        <v>-</v>
      </c>
      <c r="BE47" s="145">
        <f>IF(ISERROR(IF(BB47="","",BB47/VLOOKUP(Occupancy!$B$65,Occupancy!$B$68:$B$79,1)*12/$C47)),"-",IF(BB47="","",BB47/VLOOKUP(Occupancy!$B$65,Occupancy!$B$68:$B$79,1)*12/$C47))</f>
        <v>-335</v>
      </c>
    </row>
    <row r="48" spans="1:57" s="100" customFormat="1" ht="12.75" x14ac:dyDescent="0.2">
      <c r="A48" s="221" t="s">
        <v>451</v>
      </c>
      <c r="B48" s="132" t="str">
        <f>IF(ISERROR(INDEX(ProjectTypeData!$F$2:$F$76,MATCH(Operating!$A48,ProjectTypeData!$B$2:$B$76,0),MATCH(Operating!B$9,ProjectTypeData!$F$1))),"-",INDEX(ProjectTypeData!$F$2:$F$76,MATCH(Operating!$A48,ProjectTypeData!$B$2:$B$76,0),MATCH(Operating!B$9,ProjectTypeData!$F$1)))</f>
        <v>Homes</v>
      </c>
      <c r="C48" s="132">
        <f>IF(ISERROR(INDEX(ProjectTypeData!$E$2:$E$76,MATCH(Operating!$A48,ProjectTypeData!$B$2:$B$76,0),MATCH(Operating!C$9,ProjectTypeData!$E$1))),"-",INDEX(ProjectTypeData!$E$2:$E$76,MATCH(Operating!$A48,ProjectTypeData!$B$2:$B$76,0),MATCH(Operating!C$9,ProjectTypeData!$E$1)))</f>
        <v>102</v>
      </c>
      <c r="D48" s="133" t="str">
        <f>IF(ISERROR(INDEX(ProjectTypeData!$D$2:$D$76,MATCH(Operating!$A48,ProjectTypeData!$B$2:$B$76,0),MATCH(Operating!D$9,ProjectTypeData!$D$1))),"-",INDEX(ProjectTypeData!$D$2:$D$76,MATCH(Operating!$A48,ProjectTypeData!$B$2:$B$76,0),MATCH(Operating!D$9,ProjectTypeData!$D$1)))</f>
        <v>Operations/Asset Management</v>
      </c>
      <c r="E48" s="121"/>
      <c r="F48" s="134">
        <f>SUMIFS(BalanceSheetData!$J$2:$J$829,BalanceSheetData!$B$2:$B$829,$A48,BalanceSheetData!$I$2:$I$829,"10000")</f>
        <v>0</v>
      </c>
      <c r="G48" s="134">
        <f>SUMIFS(BalanceSheetData!$J$2:$J$829,BalanceSheetData!$B$2:$B$829,$A48,BalanceSheetData!$I$2:$I$829,"10710")</f>
        <v>0</v>
      </c>
      <c r="H48" s="134">
        <f>SUMIFS(BalanceSheetData!$J$2:$J$829,BalanceSheetData!$B$2:$B$829,$A48,BalanceSheetData!$I$2:$I$829,"10700")</f>
        <v>0</v>
      </c>
      <c r="I48" s="135">
        <f>SUMIFS(BalanceSheetData!$J$2:$J$829,BalanceSheetData!$B$2:$B$829,$A48,BalanceSheetData!$I$2:$I$829,"10715")+SUMIFS(BalanceSheetData!$J$2:$J$829,BalanceSheetData!$B$2:$B$829,$A48,BalanceSheetData!$I$2:$I$829,"10720")+SUMIFS(BalanceSheetData!$J$2:$J$829,BalanceSheetData!$B$2:$B$829,$A48,BalanceSheetData!$I$2:$I$829,"19300")</f>
        <v>0</v>
      </c>
      <c r="J48" s="136">
        <f t="shared" si="0"/>
        <v>0</v>
      </c>
      <c r="K48" s="137">
        <f>IF(ISERROR(INDEX(Occupancy!$B$57:$CA$57,1,MATCH(A48,Occupancy!$B$4:$CA$4,0))),"-",INDEX(Occupancy!$B$57:$CA$57,1,MATCH(A48,Occupancy!$B$4:$CA$4,0)))</f>
        <v>0.95556153846153846</v>
      </c>
      <c r="L48" s="137">
        <f>IF(ISERROR(INDEX(Occupancy!$B$17:$CA$17,1,MATCH(A48,Occupancy!$B$4:$CA$4,0))),"-",INDEX(Occupancy!$B$17:$CA$17,1,MATCH(A48,Occupancy!$B$4:$CA$4,0)))</f>
        <v>0.8962</v>
      </c>
      <c r="M48" s="119"/>
      <c r="N48" s="119"/>
      <c r="O48" s="119"/>
      <c r="P48" s="125"/>
      <c r="Q48" s="138">
        <f>SUMIFS(IncomeStatementData!$J$2:$J$829,IncomeStatementData!$B$2:$B$829,$A48,IncomeStatementData!$I$2:$I$829,"45001")+SUMIFS(IncomeStatementData!$J$2:$J$829,IncomeStatementData!$B$2:$B$829,$A48,IncomeStatementData!$I$2:$I$829,"45100")+SUMIFS(IncomeStatementData!$J$2:$J$829,IncomeStatementData!$B$2:$B$829,$A48,IncomeStatementData!$I$2:$I$829,"49000")+SUMIFS(IncomeStatementData!$J$2:$J$829,IncomeStatementData!$B$2:$B$829,$A48,IncomeStatementData!$I$2:$I$829,"45200")+SUMIFS(IncomeStatementData!$J$2:$J$829,IncomeStatementData!$B$2:$B$829,$A48,IncomeStatementData!$I$2:$I$829,"45400")+SUMIFS(IncomeStatementData!$J$2:$J$829,IncomeStatementData!$B$2:$B$829,$A48,IncomeStatementData!$I$2:$I$829,"45500")+SUMIFS(IncomeStatementData!$J$2:$J$829,IncomeStatementData!$B$2:$B$829,$A48,IncomeStatementData!$I$2:$I$829,"55327")+SUMIFS(IncomeStatementData!$J$2:$J$829,IncomeStatementData!$B$2:$B$829,$A48,IncomeStatementData!$I$2:$I$829,"44100")+SUMIFS(IncomeStatementData!$J$2:$J$829,IncomeStatementData!$B$2:$B$829,$A48,IncomeStatementData!$I$2:$I$829,"42200")</f>
        <v>0</v>
      </c>
      <c r="R48" s="139">
        <f>S48/12*Occupancy!$B$65</f>
        <v>0</v>
      </c>
      <c r="S48" s="140">
        <f>SUMIFS(AnnualFinancialData!$L$2:$L$147,AnnualFinancialData!$B$2:$B$147,$A48,AnnualFinancialData!$K$2:$K$147,"45001")+SUMIFS(AnnualFinancialData!$L$2:$L$147,AnnualFinancialData!$B$2:$B$147,$A48,AnnualFinancialData!$K$2:$K$147,"45100")+SUMIFS(AnnualFinancialData!$L$2:$L$147,AnnualFinancialData!$B$2:$B$147,$A48,AnnualFinancialData!$K$2:$K$147,"49000")+SUMIFS(AnnualFinancialData!$L$2:$L$147,AnnualFinancialData!$B$2:$B$147,$A48,AnnualFinancialData!$K$2:$K$147,"45200")+SUMIFS(AnnualFinancialData!$L$2:$L$147,AnnualFinancialData!$B$2:$B$147,$A48,AnnualFinancialData!$K$2:$K$147,"45400")+SUMIFS(AnnualFinancialData!$L$2:$L$147,AnnualFinancialData!$B$2:$B$147,$A48,AnnualFinancialData!$K$2:$K$147,"45500")+SUMIFS(AnnualFinancialData!$L$2:$L$147,AnnualFinancialData!$B$2:$B$147,$A48,AnnualFinancialData!$K$2:$K$147,"55327")+SUMIFS(AnnualFinancialData!$L$2:$L$147,AnnualFinancialData!$B$2:$B$147,$A48,AnnualFinancialData!$K$2:$K$147,"44100")+SUMIFS(AnnualFinancialData!$L$2:$L$147,AnnualFinancialData!$B$2:$B$147,$A48,AnnualFinancialData!$K$2:$K$147,"42200")</f>
        <v>0</v>
      </c>
      <c r="T48" s="139">
        <f>IF(ISERROR(IF(Q48="","",Q48/VLOOKUP(Occupancy!$B$65,Occupancy!$B$68:$B$79,1)*12/$C48)),"-",IF(Q48="","",Q48/VLOOKUP(Occupancy!$B$65,Occupancy!$B$68:$B$79,1)*12/$C48))</f>
        <v>0</v>
      </c>
      <c r="U48" s="139">
        <f>IF(ISERROR(IF(R48="","",R48/VLOOKUP(Occupancy!$B$65,Occupancy!$B$68:$B$79,1)*12/$C48)),"-",IF(R48="","",R48/VLOOKUP(Occupancy!$B$65,Occupancy!$B$68:$B$79,1)*12/$C48))</f>
        <v>0</v>
      </c>
      <c r="V48" s="141">
        <f>IF(ISERROR(Expenses!BC43)," - ",Expenses!BC43)</f>
        <v>0</v>
      </c>
      <c r="W48" s="141">
        <f>IF(ISERROR(Expenses!BD43)," - ",Expenses!BD43)</f>
        <v>0</v>
      </c>
      <c r="X48" s="141">
        <f>IF(ISERROR(Expenses!BE43)," - ",Expenses!BE43)</f>
        <v>0</v>
      </c>
      <c r="Y48" s="141">
        <f>IF(ISERROR(Expenses!BF43)," - ",Expenses!BF43)</f>
        <v>0</v>
      </c>
      <c r="Z48" s="141">
        <f>IF(ISERROR(Expenses!BG43)," - ",Expenses!BG43)</f>
        <v>0</v>
      </c>
      <c r="AA48" s="142" t="str">
        <f t="shared" si="1"/>
        <v>-</v>
      </c>
      <c r="AB48" s="139">
        <f t="shared" si="2"/>
        <v>0</v>
      </c>
      <c r="AC48" s="139">
        <f t="shared" si="3"/>
        <v>0</v>
      </c>
      <c r="AD48" s="139">
        <f t="shared" si="4"/>
        <v>0</v>
      </c>
      <c r="AE48" s="139">
        <f t="shared" si="5"/>
        <v>0</v>
      </c>
      <c r="AF48" s="139">
        <f t="shared" si="6"/>
        <v>0</v>
      </c>
      <c r="AG48" s="143">
        <f>SUMIFS(IncomeStatementData!$J$2:$J$829,IncomeStatementData!$B$2:$B$829,$A48,IncomeStatementData!$I$2:$I$829,"62020")</f>
        <v>0</v>
      </c>
      <c r="AH48" s="141">
        <f>AI48/12*Occupancy!$B$65</f>
        <v>0</v>
      </c>
      <c r="AI48" s="143">
        <f>SUMIFS(AnnualFinancialData!$L$2:$L$147,AnnualFinancialData!$B$2:$B$147,$A48,AnnualFinancialData!$K$2:$K$147,"62020")</f>
        <v>0</v>
      </c>
      <c r="AJ48" s="141">
        <f>IF(ISERROR(IF(AG48="","",AG48/VLOOKUP(Occupancy!$B$65,Occupancy!$B$68:$B$79,1)*12/$C48)),"-",IF(AG48="","",AG48/VLOOKUP(Occupancy!$B$65,Occupancy!$B$68:$B$79,1)*12/$C48))</f>
        <v>0</v>
      </c>
      <c r="AK48" s="141">
        <f>IF(ISERROR(IF(AH48="","",AH48/VLOOKUP(Occupancy!$B$65,Occupancy!$B$68:$B$79,1)*12/$C48)),"-",IF(AH48="","",AH48/VLOOKUP(Occupancy!$B$65,Occupancy!$B$68:$B$79,1)*12/$C48))</f>
        <v>0</v>
      </c>
      <c r="AL48" s="140">
        <f>SUMIFS(BalanceSheetData!$J$2:$J$829,BalanceSheetData!$B$2:$B$829,$A48,BalanceSheetData!$I$2:$I$829,"10710")</f>
        <v>0</v>
      </c>
      <c r="AM48" s="139">
        <f>IF(ISERROR(AN48/12*Occupancy!$B$65),"-",AN48/12*Occupancy!$B$65)</f>
        <v>17085</v>
      </c>
      <c r="AN48" s="140">
        <f>IF(ISERROR(INDEX(ReserveData!$B$2:$B$2239,MATCH($A48,ReserveData!$A$2:$A$2250,0),0)),"-",INDEX(ReserveData!$B$2:$B2287,MATCH($A48,ReserveData!$A$2:$A$2250,0),0))</f>
        <v>34170</v>
      </c>
      <c r="AO48" s="139" t="str">
        <f t="shared" si="7"/>
        <v>-</v>
      </c>
      <c r="AP48" s="139" t="str">
        <f t="shared" si="8"/>
        <v>-</v>
      </c>
      <c r="AQ48" s="143">
        <f>SUMIFS(IncomeStatementData!$J$2:$J$829,IncomeStatementData!$B$2:$B$829,$A48,IncomeStatementData!$I$2:$I$829,"55740")+SUMIFS(IncomeStatementData!$J$2:$J$829,IncomeStatementData!$B$2:$B$829,$A48,IncomeStatementData!$I$2:$I$829,"55730")</f>
        <v>0</v>
      </c>
      <c r="AR48" s="141">
        <f>AS48/12*Occupancy!$B$65</f>
        <v>0</v>
      </c>
      <c r="AS48" s="143">
        <f>SUMIFS(AnnualFinancialData!$L$2:$L$147,AnnualFinancialData!$B$2:$B$147,$A48,AnnualFinancialData!$K$2:$K$147,"55740")+SUMIFS(AnnualFinancialData!$L$2:$L$147,AnnualFinancialData!$B$2:$B$147,$A48,AnnualFinancialData!$K$2:$K$147,"55730")</f>
        <v>0</v>
      </c>
      <c r="AT48" s="141">
        <f>IF(ISERROR(IF(AQ48="","",AQ48/VLOOKUP(Occupancy!$B$65,Occupancy!$B$68:$B$79,1)*12/$C48)),"-",IF(AQ48="","",AQ48/VLOOKUP(Occupancy!$B$65,Occupancy!$B$68:$B$79,1)*12/$C48))</f>
        <v>0</v>
      </c>
      <c r="AU48" s="141">
        <f>IF(ISERROR(IF(AR48="","",AR48/VLOOKUP(Occupancy!$B$65,Occupancy!$B$68:$B$79,1)*12/$C48)),"-",IF(AR48="","",AR48/VLOOKUP(Occupancy!$B$65,Occupancy!$B$68:$B$79,1)*12/$C48))</f>
        <v>0</v>
      </c>
      <c r="AV48" s="140">
        <f>SUMIFS(IncomeStatementData!$J$2:$J$829,IncomeStatementData!$B$2:$B$829,$A48,IncomeStatementData!$I$2:$I$829,"66310")+SUMIFS(IncomeStatementData!$J$2:$J$829,IncomeStatementData!$B$2:$B$829,$A48,IncomeStatementData!$I$2:$I$829,"66202")</f>
        <v>0</v>
      </c>
      <c r="AW48" s="139">
        <f>AX48/12*Occupancy!$B$65</f>
        <v>0</v>
      </c>
      <c r="AX48" s="140">
        <f>SUMIFS(AnnualFinancialData!$L$2:$L$147,AnnualFinancialData!$B$2:$B$147,$A48,AnnualFinancialData!$K$2:$K$147,"66310")+SUMIFS(AnnualFinancialData!$L$2:$L$147,AnnualFinancialData!$B$2:$B$147,$A48,AnnualFinancialData!$K$2:$K$147,"66202")</f>
        <v>0</v>
      </c>
      <c r="AY48" s="139">
        <f>IF(ISERROR(IF(AV48="","",AV48/VLOOKUP(Occupancy!$B$65,Occupancy!$B$68:$B$79,1)*12/$C48)),"-",IF(AV48="","",AV48/VLOOKUP(Occupancy!$B$65,Occupancy!$B$68:$B$79,1)*12/$C48))</f>
        <v>0</v>
      </c>
      <c r="AZ48" s="139">
        <f>IF(ISERROR(IF(AW48="","",AW48/VLOOKUP(Occupancy!$B$65,Occupancy!$B$68:$B$79,1)*12/$C48)),"-",IF(AW48="","",AW48/VLOOKUP(Occupancy!$B$65,Occupancy!$B$68:$B$79,1)*12/$C48))</f>
        <v>0</v>
      </c>
      <c r="BA48" s="144">
        <f t="shared" si="9"/>
        <v>0</v>
      </c>
      <c r="BB48" s="144">
        <f t="shared" si="10"/>
        <v>-17085</v>
      </c>
      <c r="BC48" s="144">
        <f t="shared" si="11"/>
        <v>-34170</v>
      </c>
      <c r="BD48" s="144" t="str">
        <f t="shared" si="12"/>
        <v>-</v>
      </c>
      <c r="BE48" s="145">
        <f>IF(ISERROR(IF(BB48="","",BB48/VLOOKUP(Occupancy!$B$65,Occupancy!$B$68:$B$79,1)*12/$C48)),"-",IF(BB48="","",BB48/VLOOKUP(Occupancy!$B$65,Occupancy!$B$68:$B$79,1)*12/$C48))</f>
        <v>-335</v>
      </c>
    </row>
    <row r="49" spans="1:57" s="100" customFormat="1" ht="12.75" x14ac:dyDescent="0.2">
      <c r="A49" s="221" t="s">
        <v>453</v>
      </c>
      <c r="B49" s="132" t="str">
        <f>IF(ISERROR(INDEX(ProjectTypeData!$F$2:$F$76,MATCH(Operating!$A49,ProjectTypeData!$B$2:$B$76,0),MATCH(Operating!B$9,ProjectTypeData!$F$1))),"-",INDEX(ProjectTypeData!$F$2:$F$76,MATCH(Operating!$A49,ProjectTypeData!$B$2:$B$76,0),MATCH(Operating!B$9,ProjectTypeData!$F$1)))</f>
        <v>Homes</v>
      </c>
      <c r="C49" s="132">
        <f>IF(ISERROR(INDEX(ProjectTypeData!$E$2:$E$76,MATCH(Operating!$A49,ProjectTypeData!$B$2:$B$76,0),MATCH(Operating!C$9,ProjectTypeData!$E$1))),"-",INDEX(ProjectTypeData!$E$2:$E$76,MATCH(Operating!$A49,ProjectTypeData!$B$2:$B$76,0),MATCH(Operating!C$9,ProjectTypeData!$E$1)))</f>
        <v>48</v>
      </c>
      <c r="D49" s="133" t="str">
        <f>IF(ISERROR(INDEX(ProjectTypeData!$D$2:$D$76,MATCH(Operating!$A49,ProjectTypeData!$B$2:$B$76,0),MATCH(Operating!D$9,ProjectTypeData!$D$1))),"-",INDEX(ProjectTypeData!$D$2:$D$76,MATCH(Operating!$A49,ProjectTypeData!$B$2:$B$76,0),MATCH(Operating!D$9,ProjectTypeData!$D$1)))</f>
        <v>Operations/Asset Management</v>
      </c>
      <c r="E49" s="121"/>
      <c r="F49" s="134">
        <f>SUMIFS(BalanceSheetData!$J$2:$J$829,BalanceSheetData!$B$2:$B$829,$A49,BalanceSheetData!$I$2:$I$829,"10000")</f>
        <v>0</v>
      </c>
      <c r="G49" s="134">
        <f>SUMIFS(BalanceSheetData!$J$2:$J$829,BalanceSheetData!$B$2:$B$829,$A49,BalanceSheetData!$I$2:$I$829,"10710")</f>
        <v>0</v>
      </c>
      <c r="H49" s="134">
        <f>SUMIFS(BalanceSheetData!$J$2:$J$829,BalanceSheetData!$B$2:$B$829,$A49,BalanceSheetData!$I$2:$I$829,"10700")</f>
        <v>0</v>
      </c>
      <c r="I49" s="135">
        <f>SUMIFS(BalanceSheetData!$J$2:$J$829,BalanceSheetData!$B$2:$B$829,$A49,BalanceSheetData!$I$2:$I$829,"10715")+SUMIFS(BalanceSheetData!$J$2:$J$829,BalanceSheetData!$B$2:$B$829,$A49,BalanceSheetData!$I$2:$I$829,"10720")+SUMIFS(BalanceSheetData!$J$2:$J$829,BalanceSheetData!$B$2:$B$829,$A49,BalanceSheetData!$I$2:$I$829,"19300")</f>
        <v>0</v>
      </c>
      <c r="J49" s="136">
        <f t="shared" si="0"/>
        <v>0</v>
      </c>
      <c r="K49" s="137">
        <f>IF(ISERROR(INDEX(Occupancy!$B$57:$CA$57,1,MATCH(A49,Occupancy!$B$4:$CA$4,0))),"-",INDEX(Occupancy!$B$57:$CA$57,1,MATCH(A49,Occupancy!$B$4:$CA$4,0)))</f>
        <v>0.99408461538461534</v>
      </c>
      <c r="L49" s="137">
        <f>IF(ISERROR(INDEX(Occupancy!$B$17:$CA$17,1,MATCH(A49,Occupancy!$B$4:$CA$4,0))),"-",INDEX(Occupancy!$B$17:$CA$17,1,MATCH(A49,Occupancy!$B$4:$CA$4,0)))</f>
        <v>0.92310000000000003</v>
      </c>
      <c r="M49" s="119"/>
      <c r="N49" s="119"/>
      <c r="O49" s="119"/>
      <c r="P49" s="125"/>
      <c r="Q49" s="138">
        <f>SUMIFS(IncomeStatementData!$J$2:$J$829,IncomeStatementData!$B$2:$B$829,$A49,IncomeStatementData!$I$2:$I$829,"45001")+SUMIFS(IncomeStatementData!$J$2:$J$829,IncomeStatementData!$B$2:$B$829,$A49,IncomeStatementData!$I$2:$I$829,"45100")+SUMIFS(IncomeStatementData!$J$2:$J$829,IncomeStatementData!$B$2:$B$829,$A49,IncomeStatementData!$I$2:$I$829,"49000")+SUMIFS(IncomeStatementData!$J$2:$J$829,IncomeStatementData!$B$2:$B$829,$A49,IncomeStatementData!$I$2:$I$829,"45200")+SUMIFS(IncomeStatementData!$J$2:$J$829,IncomeStatementData!$B$2:$B$829,$A49,IncomeStatementData!$I$2:$I$829,"45400")+SUMIFS(IncomeStatementData!$J$2:$J$829,IncomeStatementData!$B$2:$B$829,$A49,IncomeStatementData!$I$2:$I$829,"45500")+SUMIFS(IncomeStatementData!$J$2:$J$829,IncomeStatementData!$B$2:$B$829,$A49,IncomeStatementData!$I$2:$I$829,"55327")+SUMIFS(IncomeStatementData!$J$2:$J$829,IncomeStatementData!$B$2:$B$829,$A49,IncomeStatementData!$I$2:$I$829,"44100")+SUMIFS(IncomeStatementData!$J$2:$J$829,IncomeStatementData!$B$2:$B$829,$A49,IncomeStatementData!$I$2:$I$829,"42200")</f>
        <v>0</v>
      </c>
      <c r="R49" s="139">
        <f>S49/12*Occupancy!$B$65</f>
        <v>0</v>
      </c>
      <c r="S49" s="140">
        <f>SUMIFS(AnnualFinancialData!$L$2:$L$147,AnnualFinancialData!$B$2:$B$147,$A49,AnnualFinancialData!$K$2:$K$147,"45001")+SUMIFS(AnnualFinancialData!$L$2:$L$147,AnnualFinancialData!$B$2:$B$147,$A49,AnnualFinancialData!$K$2:$K$147,"45100")+SUMIFS(AnnualFinancialData!$L$2:$L$147,AnnualFinancialData!$B$2:$B$147,$A49,AnnualFinancialData!$K$2:$K$147,"49000")+SUMIFS(AnnualFinancialData!$L$2:$L$147,AnnualFinancialData!$B$2:$B$147,$A49,AnnualFinancialData!$K$2:$K$147,"45200")+SUMIFS(AnnualFinancialData!$L$2:$L$147,AnnualFinancialData!$B$2:$B$147,$A49,AnnualFinancialData!$K$2:$K$147,"45400")+SUMIFS(AnnualFinancialData!$L$2:$L$147,AnnualFinancialData!$B$2:$B$147,$A49,AnnualFinancialData!$K$2:$K$147,"45500")+SUMIFS(AnnualFinancialData!$L$2:$L$147,AnnualFinancialData!$B$2:$B$147,$A49,AnnualFinancialData!$K$2:$K$147,"55327")+SUMIFS(AnnualFinancialData!$L$2:$L$147,AnnualFinancialData!$B$2:$B$147,$A49,AnnualFinancialData!$K$2:$K$147,"44100")+SUMIFS(AnnualFinancialData!$L$2:$L$147,AnnualFinancialData!$B$2:$B$147,$A49,AnnualFinancialData!$K$2:$K$147,"42200")</f>
        <v>0</v>
      </c>
      <c r="T49" s="139">
        <f>IF(ISERROR(IF(Q49="","",Q49/VLOOKUP(Occupancy!$B$65,Occupancy!$B$68:$B$79,1)*12/$C49)),"-",IF(Q49="","",Q49/VLOOKUP(Occupancy!$B$65,Occupancy!$B$68:$B$79,1)*12/$C49))</f>
        <v>0</v>
      </c>
      <c r="U49" s="139">
        <f>IF(ISERROR(IF(R49="","",R49/VLOOKUP(Occupancy!$B$65,Occupancy!$B$68:$B$79,1)*12/$C49)),"-",IF(R49="","",R49/VLOOKUP(Occupancy!$B$65,Occupancy!$B$68:$B$79,1)*12/$C49))</f>
        <v>0</v>
      </c>
      <c r="V49" s="141">
        <f>IF(ISERROR(Expenses!BC44)," - ",Expenses!BC44)</f>
        <v>0</v>
      </c>
      <c r="W49" s="141">
        <f>IF(ISERROR(Expenses!BD44)," - ",Expenses!BD44)</f>
        <v>0</v>
      </c>
      <c r="X49" s="141">
        <f>IF(ISERROR(Expenses!BE44)," - ",Expenses!BE44)</f>
        <v>0</v>
      </c>
      <c r="Y49" s="141">
        <f>IF(ISERROR(Expenses!BF44)," - ",Expenses!BF44)</f>
        <v>0</v>
      </c>
      <c r="Z49" s="141">
        <f>IF(ISERROR(Expenses!BG44)," - ",Expenses!BG44)</f>
        <v>0</v>
      </c>
      <c r="AA49" s="142" t="str">
        <f t="shared" si="1"/>
        <v>-</v>
      </c>
      <c r="AB49" s="139">
        <f t="shared" si="2"/>
        <v>0</v>
      </c>
      <c r="AC49" s="139">
        <f t="shared" si="3"/>
        <v>0</v>
      </c>
      <c r="AD49" s="139">
        <f t="shared" si="4"/>
        <v>0</v>
      </c>
      <c r="AE49" s="139">
        <f t="shared" si="5"/>
        <v>0</v>
      </c>
      <c r="AF49" s="139">
        <f t="shared" si="6"/>
        <v>0</v>
      </c>
      <c r="AG49" s="143">
        <f>SUMIFS(IncomeStatementData!$J$2:$J$829,IncomeStatementData!$B$2:$B$829,$A49,IncomeStatementData!$I$2:$I$829,"62020")</f>
        <v>0</v>
      </c>
      <c r="AH49" s="141">
        <f>AI49/12*Occupancy!$B$65</f>
        <v>0</v>
      </c>
      <c r="AI49" s="143">
        <f>SUMIFS(AnnualFinancialData!$L$2:$L$147,AnnualFinancialData!$B$2:$B$147,$A49,AnnualFinancialData!$K$2:$K$147,"62020")</f>
        <v>0</v>
      </c>
      <c r="AJ49" s="141">
        <f>IF(ISERROR(IF(AG49="","",AG49/VLOOKUP(Occupancy!$B$65,Occupancy!$B$68:$B$79,1)*12/$C49)),"-",IF(AG49="","",AG49/VLOOKUP(Occupancy!$B$65,Occupancy!$B$68:$B$79,1)*12/$C49))</f>
        <v>0</v>
      </c>
      <c r="AK49" s="141">
        <f>IF(ISERROR(IF(AH49="","",AH49/VLOOKUP(Occupancy!$B$65,Occupancy!$B$68:$B$79,1)*12/$C49)),"-",IF(AH49="","",AH49/VLOOKUP(Occupancy!$B$65,Occupancy!$B$68:$B$79,1)*12/$C49))</f>
        <v>0</v>
      </c>
      <c r="AL49" s="140">
        <f>SUMIFS(BalanceSheetData!$J$2:$J$829,BalanceSheetData!$B$2:$B$829,$A49,BalanceSheetData!$I$2:$I$829,"10710")</f>
        <v>0</v>
      </c>
      <c r="AM49" s="139">
        <f>IF(ISERROR(AN49/12*Occupancy!$B$65),"-",AN49/12*Occupancy!$B$65)</f>
        <v>8400</v>
      </c>
      <c r="AN49" s="140">
        <f>IF(ISERROR(INDEX(ReserveData!$B$2:$B$2239,MATCH($A49,ReserveData!$A$2:$A$2250,0),0)),"-",INDEX(ReserveData!$B$2:$B2288,MATCH($A49,ReserveData!$A$2:$A$2250,0),0))</f>
        <v>16800</v>
      </c>
      <c r="AO49" s="139" t="str">
        <f t="shared" si="7"/>
        <v>-</v>
      </c>
      <c r="AP49" s="139" t="str">
        <f t="shared" si="8"/>
        <v>-</v>
      </c>
      <c r="AQ49" s="143">
        <f>SUMIFS(IncomeStatementData!$J$2:$J$829,IncomeStatementData!$B$2:$B$829,$A49,IncomeStatementData!$I$2:$I$829,"55740")+SUMIFS(IncomeStatementData!$J$2:$J$829,IncomeStatementData!$B$2:$B$829,$A49,IncomeStatementData!$I$2:$I$829,"55730")</f>
        <v>0</v>
      </c>
      <c r="AR49" s="141">
        <f>AS49/12*Occupancy!$B$65</f>
        <v>0</v>
      </c>
      <c r="AS49" s="143">
        <f>SUMIFS(AnnualFinancialData!$L$2:$L$147,AnnualFinancialData!$B$2:$B$147,$A49,AnnualFinancialData!$K$2:$K$147,"55740")+SUMIFS(AnnualFinancialData!$L$2:$L$147,AnnualFinancialData!$B$2:$B$147,$A49,AnnualFinancialData!$K$2:$K$147,"55730")</f>
        <v>0</v>
      </c>
      <c r="AT49" s="141">
        <f>IF(ISERROR(IF(AQ49="","",AQ49/VLOOKUP(Occupancy!$B$65,Occupancy!$B$68:$B$79,1)*12/$C49)),"-",IF(AQ49="","",AQ49/VLOOKUP(Occupancy!$B$65,Occupancy!$B$68:$B$79,1)*12/$C49))</f>
        <v>0</v>
      </c>
      <c r="AU49" s="141">
        <f>IF(ISERROR(IF(AR49="","",AR49/VLOOKUP(Occupancy!$B$65,Occupancy!$B$68:$B$79,1)*12/$C49)),"-",IF(AR49="","",AR49/VLOOKUP(Occupancy!$B$65,Occupancy!$B$68:$B$79,1)*12/$C49))</f>
        <v>0</v>
      </c>
      <c r="AV49" s="140">
        <f>SUMIFS(IncomeStatementData!$J$2:$J$829,IncomeStatementData!$B$2:$B$829,$A49,IncomeStatementData!$I$2:$I$829,"66310")+SUMIFS(IncomeStatementData!$J$2:$J$829,IncomeStatementData!$B$2:$B$829,$A49,IncomeStatementData!$I$2:$I$829,"66202")</f>
        <v>0</v>
      </c>
      <c r="AW49" s="139">
        <f>AX49/12*Occupancy!$B$65</f>
        <v>0</v>
      </c>
      <c r="AX49" s="140">
        <f>SUMIFS(AnnualFinancialData!$L$2:$L$147,AnnualFinancialData!$B$2:$B$147,$A49,AnnualFinancialData!$K$2:$K$147,"66310")+SUMIFS(AnnualFinancialData!$L$2:$L$147,AnnualFinancialData!$B$2:$B$147,$A49,AnnualFinancialData!$K$2:$K$147,"66202")</f>
        <v>0</v>
      </c>
      <c r="AY49" s="139">
        <f>IF(ISERROR(IF(AV49="","",AV49/VLOOKUP(Occupancy!$B$65,Occupancy!$B$68:$B$79,1)*12/$C49)),"-",IF(AV49="","",AV49/VLOOKUP(Occupancy!$B$65,Occupancy!$B$68:$B$79,1)*12/$C49))</f>
        <v>0</v>
      </c>
      <c r="AZ49" s="139">
        <f>IF(ISERROR(IF(AW49="","",AW49/VLOOKUP(Occupancy!$B$65,Occupancy!$B$68:$B$79,1)*12/$C49)),"-",IF(AW49="","",AW49/VLOOKUP(Occupancy!$B$65,Occupancy!$B$68:$B$79,1)*12/$C49))</f>
        <v>0</v>
      </c>
      <c r="BA49" s="144">
        <f t="shared" si="9"/>
        <v>0</v>
      </c>
      <c r="BB49" s="144">
        <f t="shared" si="10"/>
        <v>-8400</v>
      </c>
      <c r="BC49" s="144">
        <f t="shared" si="11"/>
        <v>-16800</v>
      </c>
      <c r="BD49" s="144" t="str">
        <f t="shared" si="12"/>
        <v>-</v>
      </c>
      <c r="BE49" s="145">
        <f>IF(ISERROR(IF(BB49="","",BB49/VLOOKUP(Occupancy!$B$65,Occupancy!$B$68:$B$79,1)*12/$C49)),"-",IF(BB49="","",BB49/VLOOKUP(Occupancy!$B$65,Occupancy!$B$68:$B$79,1)*12/$C49))</f>
        <v>-350</v>
      </c>
    </row>
    <row r="50" spans="1:57" s="100" customFormat="1" ht="12.75" x14ac:dyDescent="0.2">
      <c r="A50" s="221" t="s">
        <v>455</v>
      </c>
      <c r="B50" s="132" t="str">
        <f>IF(ISERROR(INDEX(ProjectTypeData!$F$2:$F$76,MATCH(Operating!$A50,ProjectTypeData!$B$2:$B$76,0),MATCH(Operating!B$9,ProjectTypeData!$F$1))),"-",INDEX(ProjectTypeData!$F$2:$F$76,MATCH(Operating!$A50,ProjectTypeData!$B$2:$B$76,0),MATCH(Operating!B$9,ProjectTypeData!$F$1)))</f>
        <v>Homes</v>
      </c>
      <c r="C50" s="132">
        <f>IF(ISERROR(INDEX(ProjectTypeData!$E$2:$E$76,MATCH(Operating!$A50,ProjectTypeData!$B$2:$B$76,0),MATCH(Operating!C$9,ProjectTypeData!$E$1))),"-",INDEX(ProjectTypeData!$E$2:$E$76,MATCH(Operating!$A50,ProjectTypeData!$B$2:$B$76,0),MATCH(Operating!C$9,ProjectTypeData!$E$1)))</f>
        <v>2</v>
      </c>
      <c r="D50" s="133" t="str">
        <f>IF(ISERROR(INDEX(ProjectTypeData!$D$2:$D$76,MATCH(Operating!$A50,ProjectTypeData!$B$2:$B$76,0),MATCH(Operating!D$9,ProjectTypeData!$D$1))),"-",INDEX(ProjectTypeData!$D$2:$D$76,MATCH(Operating!$A50,ProjectTypeData!$B$2:$B$76,0),MATCH(Operating!D$9,ProjectTypeData!$D$1)))</f>
        <v>Pending Business Committee Approval</v>
      </c>
      <c r="E50" s="121"/>
      <c r="F50" s="134">
        <f>SUMIFS(BalanceSheetData!$J$2:$J$829,BalanceSheetData!$B$2:$B$829,$A50,BalanceSheetData!$I$2:$I$829,"10000")</f>
        <v>0</v>
      </c>
      <c r="G50" s="134">
        <f>SUMIFS(BalanceSheetData!$J$2:$J$829,BalanceSheetData!$B$2:$B$829,$A50,BalanceSheetData!$I$2:$I$829,"10710")</f>
        <v>0</v>
      </c>
      <c r="H50" s="134">
        <f>SUMIFS(BalanceSheetData!$J$2:$J$829,BalanceSheetData!$B$2:$B$829,$A50,BalanceSheetData!$I$2:$I$829,"10700")</f>
        <v>0</v>
      </c>
      <c r="I50" s="135">
        <f>SUMIFS(BalanceSheetData!$J$2:$J$829,BalanceSheetData!$B$2:$B$829,$A50,BalanceSheetData!$I$2:$I$829,"10715")+SUMIFS(BalanceSheetData!$J$2:$J$829,BalanceSheetData!$B$2:$B$829,$A50,BalanceSheetData!$I$2:$I$829,"10720")+SUMIFS(BalanceSheetData!$J$2:$J$829,BalanceSheetData!$B$2:$B$829,$A50,BalanceSheetData!$I$2:$I$829,"19300")</f>
        <v>0</v>
      </c>
      <c r="J50" s="136">
        <f t="shared" si="0"/>
        <v>0</v>
      </c>
      <c r="K50" s="137">
        <f>IF(ISERROR(INDEX(Occupancy!$B$57:$CA$57,1,MATCH(A50,Occupancy!$B$4:$CA$4,0))),"-",INDEX(Occupancy!$B$57:$CA$57,1,MATCH(A50,Occupancy!$B$4:$CA$4,0)))</f>
        <v>0</v>
      </c>
      <c r="L50" s="137">
        <f>IF(ISERROR(INDEX(Occupancy!$B$17:$CA$17,1,MATCH(A50,Occupancy!$B$4:$CA$4,0))),"-",INDEX(Occupancy!$B$17:$CA$17,1,MATCH(A50,Occupancy!$B$4:$CA$4,0)))</f>
        <v>0</v>
      </c>
      <c r="M50" s="119"/>
      <c r="N50" s="119"/>
      <c r="O50" s="119"/>
      <c r="P50" s="125"/>
      <c r="Q50" s="138">
        <f>SUMIFS(IncomeStatementData!$J$2:$J$829,IncomeStatementData!$B$2:$B$829,$A50,IncomeStatementData!$I$2:$I$829,"45001")+SUMIFS(IncomeStatementData!$J$2:$J$829,IncomeStatementData!$B$2:$B$829,$A50,IncomeStatementData!$I$2:$I$829,"45100")+SUMIFS(IncomeStatementData!$J$2:$J$829,IncomeStatementData!$B$2:$B$829,$A50,IncomeStatementData!$I$2:$I$829,"49000")+SUMIFS(IncomeStatementData!$J$2:$J$829,IncomeStatementData!$B$2:$B$829,$A50,IncomeStatementData!$I$2:$I$829,"45200")+SUMIFS(IncomeStatementData!$J$2:$J$829,IncomeStatementData!$B$2:$B$829,$A50,IncomeStatementData!$I$2:$I$829,"45400")+SUMIFS(IncomeStatementData!$J$2:$J$829,IncomeStatementData!$B$2:$B$829,$A50,IncomeStatementData!$I$2:$I$829,"45500")+SUMIFS(IncomeStatementData!$J$2:$J$829,IncomeStatementData!$B$2:$B$829,$A50,IncomeStatementData!$I$2:$I$829,"55327")+SUMIFS(IncomeStatementData!$J$2:$J$829,IncomeStatementData!$B$2:$B$829,$A50,IncomeStatementData!$I$2:$I$829,"44100")+SUMIFS(IncomeStatementData!$J$2:$J$829,IncomeStatementData!$B$2:$B$829,$A50,IncomeStatementData!$I$2:$I$829,"42200")</f>
        <v>0</v>
      </c>
      <c r="R50" s="139">
        <f>S50/12*Occupancy!$B$65</f>
        <v>0</v>
      </c>
      <c r="S50" s="140">
        <f>SUMIFS(AnnualFinancialData!$L$2:$L$147,AnnualFinancialData!$B$2:$B$147,$A50,AnnualFinancialData!$K$2:$K$147,"45001")+SUMIFS(AnnualFinancialData!$L$2:$L$147,AnnualFinancialData!$B$2:$B$147,$A50,AnnualFinancialData!$K$2:$K$147,"45100")+SUMIFS(AnnualFinancialData!$L$2:$L$147,AnnualFinancialData!$B$2:$B$147,$A50,AnnualFinancialData!$K$2:$K$147,"49000")+SUMIFS(AnnualFinancialData!$L$2:$L$147,AnnualFinancialData!$B$2:$B$147,$A50,AnnualFinancialData!$K$2:$K$147,"45200")+SUMIFS(AnnualFinancialData!$L$2:$L$147,AnnualFinancialData!$B$2:$B$147,$A50,AnnualFinancialData!$K$2:$K$147,"45400")+SUMIFS(AnnualFinancialData!$L$2:$L$147,AnnualFinancialData!$B$2:$B$147,$A50,AnnualFinancialData!$K$2:$K$147,"45500")+SUMIFS(AnnualFinancialData!$L$2:$L$147,AnnualFinancialData!$B$2:$B$147,$A50,AnnualFinancialData!$K$2:$K$147,"55327")+SUMIFS(AnnualFinancialData!$L$2:$L$147,AnnualFinancialData!$B$2:$B$147,$A50,AnnualFinancialData!$K$2:$K$147,"44100")+SUMIFS(AnnualFinancialData!$L$2:$L$147,AnnualFinancialData!$B$2:$B$147,$A50,AnnualFinancialData!$K$2:$K$147,"42200")</f>
        <v>0</v>
      </c>
      <c r="T50" s="139">
        <f>IF(ISERROR(IF(Q50="","",Q50/VLOOKUP(Occupancy!$B$65,Occupancy!$B$68:$B$79,1)*12/$C50)),"-",IF(Q50="","",Q50/VLOOKUP(Occupancy!$B$65,Occupancy!$B$68:$B$79,1)*12/$C50))</f>
        <v>0</v>
      </c>
      <c r="U50" s="139">
        <f>IF(ISERROR(IF(R50="","",R50/VLOOKUP(Occupancy!$B$65,Occupancy!$B$68:$B$79,1)*12/$C50)),"-",IF(R50="","",R50/VLOOKUP(Occupancy!$B$65,Occupancy!$B$68:$B$79,1)*12/$C50))</f>
        <v>0</v>
      </c>
      <c r="V50" s="141">
        <f>IF(ISERROR(Expenses!BC45)," - ",Expenses!BC45)</f>
        <v>0</v>
      </c>
      <c r="W50" s="141">
        <f>IF(ISERROR(Expenses!BD45)," - ",Expenses!BD45)</f>
        <v>0</v>
      </c>
      <c r="X50" s="141">
        <f>IF(ISERROR(Expenses!BE45)," - ",Expenses!BE45)</f>
        <v>0</v>
      </c>
      <c r="Y50" s="141" t="str">
        <f>IF(ISERROR(Expenses!BF45)," - ",Expenses!BF45)</f>
        <v>-</v>
      </c>
      <c r="Z50" s="141" t="str">
        <f>IF(ISERROR(Expenses!BG45)," - ",Expenses!BG45)</f>
        <v>-</v>
      </c>
      <c r="AA50" s="142" t="str">
        <f t="shared" si="1"/>
        <v>-</v>
      </c>
      <c r="AB50" s="139">
        <f t="shared" si="2"/>
        <v>0</v>
      </c>
      <c r="AC50" s="139">
        <f t="shared" si="3"/>
        <v>0</v>
      </c>
      <c r="AD50" s="139">
        <f t="shared" si="4"/>
        <v>0</v>
      </c>
      <c r="AE50" s="139" t="str">
        <f t="shared" si="5"/>
        <v>-</v>
      </c>
      <c r="AF50" s="139" t="str">
        <f t="shared" si="6"/>
        <v>-</v>
      </c>
      <c r="AG50" s="143">
        <f>SUMIFS(IncomeStatementData!$J$2:$J$829,IncomeStatementData!$B$2:$B$829,$A50,IncomeStatementData!$I$2:$I$829,"62020")</f>
        <v>0</v>
      </c>
      <c r="AH50" s="141">
        <f>AI50/12*Occupancy!$B$65</f>
        <v>0</v>
      </c>
      <c r="AI50" s="143">
        <f>SUMIFS(AnnualFinancialData!$L$2:$L$147,AnnualFinancialData!$B$2:$B$147,$A50,AnnualFinancialData!$K$2:$K$147,"62020")</f>
        <v>0</v>
      </c>
      <c r="AJ50" s="141">
        <f>IF(ISERROR(IF(AG50="","",AG50/VLOOKUP(Occupancy!$B$65,Occupancy!$B$68:$B$79,1)*12/$C50)),"-",IF(AG50="","",AG50/VLOOKUP(Occupancy!$B$65,Occupancy!$B$68:$B$79,1)*12/$C50))</f>
        <v>0</v>
      </c>
      <c r="AK50" s="141">
        <f>IF(ISERROR(IF(AH50="","",AH50/VLOOKUP(Occupancy!$B$65,Occupancy!$B$68:$B$79,1)*12/$C50)),"-",IF(AH50="","",AH50/VLOOKUP(Occupancy!$B$65,Occupancy!$B$68:$B$79,1)*12/$C50))</f>
        <v>0</v>
      </c>
      <c r="AL50" s="140">
        <f>SUMIFS(BalanceSheetData!$J$2:$J$829,BalanceSheetData!$B$2:$B$829,$A50,BalanceSheetData!$I$2:$I$829,"10710")</f>
        <v>0</v>
      </c>
      <c r="AM50" s="139" t="str">
        <f>IF(ISERROR(AN50/12*Occupancy!$B$65),"-",AN50/12*Occupancy!$B$65)</f>
        <v>-</v>
      </c>
      <c r="AN50" s="140" t="str">
        <f>IF(ISERROR(INDEX(ReserveData!$B$2:$B$2239,MATCH($A50,ReserveData!$A$2:$A$2250,0),0)),"-",INDEX(ReserveData!$B$2:$B2289,MATCH($A50,ReserveData!$A$2:$A$2250,0),0))</f>
        <v>-</v>
      </c>
      <c r="AO50" s="139" t="str">
        <f t="shared" si="7"/>
        <v>-</v>
      </c>
      <c r="AP50" s="139" t="str">
        <f t="shared" si="8"/>
        <v>-</v>
      </c>
      <c r="AQ50" s="143">
        <f>SUMIFS(IncomeStatementData!$J$2:$J$829,IncomeStatementData!$B$2:$B$829,$A50,IncomeStatementData!$I$2:$I$829,"55740")+SUMIFS(IncomeStatementData!$J$2:$J$829,IncomeStatementData!$B$2:$B$829,$A50,IncomeStatementData!$I$2:$I$829,"55730")</f>
        <v>0</v>
      </c>
      <c r="AR50" s="141">
        <f>AS50/12*Occupancy!$B$65</f>
        <v>0</v>
      </c>
      <c r="AS50" s="143">
        <f>SUMIFS(AnnualFinancialData!$L$2:$L$147,AnnualFinancialData!$B$2:$B$147,$A50,AnnualFinancialData!$K$2:$K$147,"55740")+SUMIFS(AnnualFinancialData!$L$2:$L$147,AnnualFinancialData!$B$2:$B$147,$A50,AnnualFinancialData!$K$2:$K$147,"55730")</f>
        <v>0</v>
      </c>
      <c r="AT50" s="141">
        <f>IF(ISERROR(IF(AQ50="","",AQ50/VLOOKUP(Occupancy!$B$65,Occupancy!$B$68:$B$79,1)*12/$C50)),"-",IF(AQ50="","",AQ50/VLOOKUP(Occupancy!$B$65,Occupancy!$B$68:$B$79,1)*12/$C50))</f>
        <v>0</v>
      </c>
      <c r="AU50" s="141">
        <f>IF(ISERROR(IF(AR50="","",AR50/VLOOKUP(Occupancy!$B$65,Occupancy!$B$68:$B$79,1)*12/$C50)),"-",IF(AR50="","",AR50/VLOOKUP(Occupancy!$B$65,Occupancy!$B$68:$B$79,1)*12/$C50))</f>
        <v>0</v>
      </c>
      <c r="AV50" s="140">
        <f>SUMIFS(IncomeStatementData!$J$2:$J$829,IncomeStatementData!$B$2:$B$829,$A50,IncomeStatementData!$I$2:$I$829,"66310")+SUMIFS(IncomeStatementData!$J$2:$J$829,IncomeStatementData!$B$2:$B$829,$A50,IncomeStatementData!$I$2:$I$829,"66202")</f>
        <v>0</v>
      </c>
      <c r="AW50" s="139">
        <f>AX50/12*Occupancy!$B$65</f>
        <v>0</v>
      </c>
      <c r="AX50" s="140">
        <f>SUMIFS(AnnualFinancialData!$L$2:$L$147,AnnualFinancialData!$B$2:$B$147,$A50,AnnualFinancialData!$K$2:$K$147,"66310")+SUMIFS(AnnualFinancialData!$L$2:$L$147,AnnualFinancialData!$B$2:$B$147,$A50,AnnualFinancialData!$K$2:$K$147,"66202")</f>
        <v>0</v>
      </c>
      <c r="AY50" s="139">
        <f>IF(ISERROR(IF(AV50="","",AV50/VLOOKUP(Occupancy!$B$65,Occupancy!$B$68:$B$79,1)*12/$C50)),"-",IF(AV50="","",AV50/VLOOKUP(Occupancy!$B$65,Occupancy!$B$68:$B$79,1)*12/$C50))</f>
        <v>0</v>
      </c>
      <c r="AZ50" s="139">
        <f>IF(ISERROR(IF(AW50="","",AW50/VLOOKUP(Occupancy!$B$65,Occupancy!$B$68:$B$79,1)*12/$C50)),"-",IF(AW50="","",AW50/VLOOKUP(Occupancy!$B$65,Occupancy!$B$68:$B$79,1)*12/$C50))</f>
        <v>0</v>
      </c>
      <c r="BA50" s="144">
        <f t="shared" si="9"/>
        <v>0</v>
      </c>
      <c r="BB50" s="144" t="str">
        <f t="shared" si="10"/>
        <v>-</v>
      </c>
      <c r="BC50" s="144" t="str">
        <f t="shared" si="11"/>
        <v>-</v>
      </c>
      <c r="BD50" s="144" t="str">
        <f t="shared" si="12"/>
        <v>-</v>
      </c>
      <c r="BE50" s="145" t="str">
        <f>IF(ISERROR(IF(BB50="","",BB50/VLOOKUP(Occupancy!$B$65,Occupancy!$B$68:$B$79,1)*12/$C50)),"-",IF(BB50="","",BB50/VLOOKUP(Occupancy!$B$65,Occupancy!$B$68:$B$79,1)*12/$C50))</f>
        <v>-</v>
      </c>
    </row>
    <row r="51" spans="1:57" s="100" customFormat="1" ht="12.75" x14ac:dyDescent="0.2">
      <c r="A51" s="221" t="s">
        <v>457</v>
      </c>
      <c r="B51" s="132" t="str">
        <f>IF(ISERROR(INDEX(ProjectTypeData!$F$2:$F$76,MATCH(Operating!$A51,ProjectTypeData!$B$2:$B$76,0),MATCH(Operating!B$9,ProjectTypeData!$F$1))),"-",INDEX(ProjectTypeData!$F$2:$F$76,MATCH(Operating!$A51,ProjectTypeData!$B$2:$B$76,0),MATCH(Operating!B$9,ProjectTypeData!$F$1)))</f>
        <v>Homes</v>
      </c>
      <c r="C51" s="132">
        <f>IF(ISERROR(INDEX(ProjectTypeData!$E$2:$E$76,MATCH(Operating!$A51,ProjectTypeData!$B$2:$B$76,0),MATCH(Operating!C$9,ProjectTypeData!$E$1))),"-",INDEX(ProjectTypeData!$E$2:$E$76,MATCH(Operating!$A51,ProjectTypeData!$B$2:$B$76,0),MATCH(Operating!C$9,ProjectTypeData!$E$1)))</f>
        <v>0</v>
      </c>
      <c r="D51" s="133" t="str">
        <f>IF(ISERROR(INDEX(ProjectTypeData!$D$2:$D$76,MATCH(Operating!$A51,ProjectTypeData!$B$2:$B$76,0),MATCH(Operating!D$9,ProjectTypeData!$D$1))),"-",INDEX(ProjectTypeData!$D$2:$D$76,MATCH(Operating!$A51,ProjectTypeData!$B$2:$B$76,0),MATCH(Operating!D$9,ProjectTypeData!$D$1)))</f>
        <v>Inactive</v>
      </c>
      <c r="E51" s="121"/>
      <c r="F51" s="134">
        <f>SUMIFS(BalanceSheetData!$J$2:$J$829,BalanceSheetData!$B$2:$B$829,$A51,BalanceSheetData!$I$2:$I$829,"10000")</f>
        <v>0</v>
      </c>
      <c r="G51" s="134">
        <f>SUMIFS(BalanceSheetData!$J$2:$J$829,BalanceSheetData!$B$2:$B$829,$A51,BalanceSheetData!$I$2:$I$829,"10710")</f>
        <v>0</v>
      </c>
      <c r="H51" s="134">
        <f>SUMIFS(BalanceSheetData!$J$2:$J$829,BalanceSheetData!$B$2:$B$829,$A51,BalanceSheetData!$I$2:$I$829,"10700")</f>
        <v>0</v>
      </c>
      <c r="I51" s="135">
        <f>SUMIFS(BalanceSheetData!$J$2:$J$829,BalanceSheetData!$B$2:$B$829,$A51,BalanceSheetData!$I$2:$I$829,"10715")+SUMIFS(BalanceSheetData!$J$2:$J$829,BalanceSheetData!$B$2:$B$829,$A51,BalanceSheetData!$I$2:$I$829,"10720")+SUMIFS(BalanceSheetData!$J$2:$J$829,BalanceSheetData!$B$2:$B$829,$A51,BalanceSheetData!$I$2:$I$829,"19300")</f>
        <v>0</v>
      </c>
      <c r="J51" s="136">
        <f t="shared" si="0"/>
        <v>0</v>
      </c>
      <c r="K51" s="137">
        <f>IF(ISERROR(INDEX(Occupancy!$B$57:$CA$57,1,MATCH(A51,Occupancy!$B$4:$CA$4,0))),"-",INDEX(Occupancy!$B$57:$CA$57,1,MATCH(A51,Occupancy!$B$4:$CA$4,0)))</f>
        <v>0</v>
      </c>
      <c r="L51" s="137">
        <f>IF(ISERROR(INDEX(Occupancy!$B$17:$CA$17,1,MATCH(A51,Occupancy!$B$4:$CA$4,0))),"-",INDEX(Occupancy!$B$17:$CA$17,1,MATCH(A51,Occupancy!$B$4:$CA$4,0)))</f>
        <v>0</v>
      </c>
      <c r="M51" s="119"/>
      <c r="N51" s="119"/>
      <c r="O51" s="119"/>
      <c r="P51" s="125"/>
      <c r="Q51" s="138">
        <f>SUMIFS(IncomeStatementData!$J$2:$J$829,IncomeStatementData!$B$2:$B$829,$A51,IncomeStatementData!$I$2:$I$829,"45001")+SUMIFS(IncomeStatementData!$J$2:$J$829,IncomeStatementData!$B$2:$B$829,$A51,IncomeStatementData!$I$2:$I$829,"45100")+SUMIFS(IncomeStatementData!$J$2:$J$829,IncomeStatementData!$B$2:$B$829,$A51,IncomeStatementData!$I$2:$I$829,"49000")+SUMIFS(IncomeStatementData!$J$2:$J$829,IncomeStatementData!$B$2:$B$829,$A51,IncomeStatementData!$I$2:$I$829,"45200")+SUMIFS(IncomeStatementData!$J$2:$J$829,IncomeStatementData!$B$2:$B$829,$A51,IncomeStatementData!$I$2:$I$829,"45400")+SUMIFS(IncomeStatementData!$J$2:$J$829,IncomeStatementData!$B$2:$B$829,$A51,IncomeStatementData!$I$2:$I$829,"45500")+SUMIFS(IncomeStatementData!$J$2:$J$829,IncomeStatementData!$B$2:$B$829,$A51,IncomeStatementData!$I$2:$I$829,"55327")+SUMIFS(IncomeStatementData!$J$2:$J$829,IncomeStatementData!$B$2:$B$829,$A51,IncomeStatementData!$I$2:$I$829,"44100")+SUMIFS(IncomeStatementData!$J$2:$J$829,IncomeStatementData!$B$2:$B$829,$A51,IncomeStatementData!$I$2:$I$829,"42200")</f>
        <v>0</v>
      </c>
      <c r="R51" s="139">
        <f>S51/12*Occupancy!$B$65</f>
        <v>0</v>
      </c>
      <c r="S51" s="140">
        <f>SUMIFS(AnnualFinancialData!$L$2:$L$147,AnnualFinancialData!$B$2:$B$147,$A51,AnnualFinancialData!$K$2:$K$147,"45001")+SUMIFS(AnnualFinancialData!$L$2:$L$147,AnnualFinancialData!$B$2:$B$147,$A51,AnnualFinancialData!$K$2:$K$147,"45100")+SUMIFS(AnnualFinancialData!$L$2:$L$147,AnnualFinancialData!$B$2:$B$147,$A51,AnnualFinancialData!$K$2:$K$147,"49000")+SUMIFS(AnnualFinancialData!$L$2:$L$147,AnnualFinancialData!$B$2:$B$147,$A51,AnnualFinancialData!$K$2:$K$147,"45200")+SUMIFS(AnnualFinancialData!$L$2:$L$147,AnnualFinancialData!$B$2:$B$147,$A51,AnnualFinancialData!$K$2:$K$147,"45400")+SUMIFS(AnnualFinancialData!$L$2:$L$147,AnnualFinancialData!$B$2:$B$147,$A51,AnnualFinancialData!$K$2:$K$147,"45500")+SUMIFS(AnnualFinancialData!$L$2:$L$147,AnnualFinancialData!$B$2:$B$147,$A51,AnnualFinancialData!$K$2:$K$147,"55327")+SUMIFS(AnnualFinancialData!$L$2:$L$147,AnnualFinancialData!$B$2:$B$147,$A51,AnnualFinancialData!$K$2:$K$147,"44100")+SUMIFS(AnnualFinancialData!$L$2:$L$147,AnnualFinancialData!$B$2:$B$147,$A51,AnnualFinancialData!$K$2:$K$147,"42200")</f>
        <v>0</v>
      </c>
      <c r="T51" s="139" t="str">
        <f>IF(ISERROR(IF(Q51="","",Q51/VLOOKUP(Occupancy!$B$65,Occupancy!$B$68:$B$79,1)*12/$C51)),"-",IF(Q51="","",Q51/VLOOKUP(Occupancy!$B$65,Occupancy!$B$68:$B$79,1)*12/$C51))</f>
        <v>-</v>
      </c>
      <c r="U51" s="139" t="str">
        <f>IF(ISERROR(IF(R51="","",R51/VLOOKUP(Occupancy!$B$65,Occupancy!$B$68:$B$79,1)*12/$C51)),"-",IF(R51="","",R51/VLOOKUP(Occupancy!$B$65,Occupancy!$B$68:$B$79,1)*12/$C51))</f>
        <v>-</v>
      </c>
      <c r="V51" s="141">
        <f>IF(ISERROR(Expenses!BC46)," - ",Expenses!BC46)</f>
        <v>0</v>
      </c>
      <c r="W51" s="141">
        <f>IF(ISERROR(Expenses!BD46)," - ",Expenses!BD46)</f>
        <v>0</v>
      </c>
      <c r="X51" s="141">
        <f>IF(ISERROR(Expenses!BE46)," - ",Expenses!BE46)</f>
        <v>0</v>
      </c>
      <c r="Y51" s="141" t="str">
        <f>IF(ISERROR(Expenses!BF46)," - ",Expenses!BF46)</f>
        <v>-</v>
      </c>
      <c r="Z51" s="141" t="str">
        <f>IF(ISERROR(Expenses!BG46)," - ",Expenses!BG46)</f>
        <v>-</v>
      </c>
      <c r="AA51" s="142" t="str">
        <f t="shared" si="1"/>
        <v>-</v>
      </c>
      <c r="AB51" s="139">
        <f t="shared" si="2"/>
        <v>0</v>
      </c>
      <c r="AC51" s="139">
        <f t="shared" si="3"/>
        <v>0</v>
      </c>
      <c r="AD51" s="139">
        <f t="shared" si="4"/>
        <v>0</v>
      </c>
      <c r="AE51" s="139" t="str">
        <f t="shared" si="5"/>
        <v>-</v>
      </c>
      <c r="AF51" s="139" t="str">
        <f t="shared" si="6"/>
        <v>-</v>
      </c>
      <c r="AG51" s="143">
        <f>SUMIFS(IncomeStatementData!$J$2:$J$829,IncomeStatementData!$B$2:$B$829,$A51,IncomeStatementData!$I$2:$I$829,"62020")</f>
        <v>0</v>
      </c>
      <c r="AH51" s="141">
        <f>AI51/12*Occupancy!$B$65</f>
        <v>0</v>
      </c>
      <c r="AI51" s="143">
        <f>SUMIFS(AnnualFinancialData!$L$2:$L$147,AnnualFinancialData!$B$2:$B$147,$A51,AnnualFinancialData!$K$2:$K$147,"62020")</f>
        <v>0</v>
      </c>
      <c r="AJ51" s="141" t="str">
        <f>IF(ISERROR(IF(AG51="","",AG51/VLOOKUP(Occupancy!$B$65,Occupancy!$B$68:$B$79,1)*12/$C51)),"-",IF(AG51="","",AG51/VLOOKUP(Occupancy!$B$65,Occupancy!$B$68:$B$79,1)*12/$C51))</f>
        <v>-</v>
      </c>
      <c r="AK51" s="141" t="str">
        <f>IF(ISERROR(IF(AH51="","",AH51/VLOOKUP(Occupancy!$B$65,Occupancy!$B$68:$B$79,1)*12/$C51)),"-",IF(AH51="","",AH51/VLOOKUP(Occupancy!$B$65,Occupancy!$B$68:$B$79,1)*12/$C51))</f>
        <v>-</v>
      </c>
      <c r="AL51" s="140">
        <f>SUMIFS(BalanceSheetData!$J$2:$J$829,BalanceSheetData!$B$2:$B$829,$A51,BalanceSheetData!$I$2:$I$829,"10710")</f>
        <v>0</v>
      </c>
      <c r="AM51" s="139" t="str">
        <f>IF(ISERROR(AN51/12*Occupancy!$B$65),"-",AN51/12*Occupancy!$B$65)</f>
        <v>-</v>
      </c>
      <c r="AN51" s="140" t="str">
        <f>IF(ISERROR(INDEX(ReserveData!$B$2:$B$2239,MATCH($A51,ReserveData!$A$2:$A$2250,0),0)),"-",INDEX(ReserveData!$B$2:$B2290,MATCH($A51,ReserveData!$A$2:$A$2250,0),0))</f>
        <v>-</v>
      </c>
      <c r="AO51" s="139" t="str">
        <f t="shared" si="7"/>
        <v>-</v>
      </c>
      <c r="AP51" s="139" t="str">
        <f t="shared" si="8"/>
        <v>-</v>
      </c>
      <c r="AQ51" s="143">
        <f>SUMIFS(IncomeStatementData!$J$2:$J$829,IncomeStatementData!$B$2:$B$829,$A51,IncomeStatementData!$I$2:$I$829,"55740")+SUMIFS(IncomeStatementData!$J$2:$J$829,IncomeStatementData!$B$2:$B$829,$A51,IncomeStatementData!$I$2:$I$829,"55730")</f>
        <v>0</v>
      </c>
      <c r="AR51" s="141">
        <f>AS51/12*Occupancy!$B$65</f>
        <v>0</v>
      </c>
      <c r="AS51" s="143">
        <f>SUMIFS(AnnualFinancialData!$L$2:$L$147,AnnualFinancialData!$B$2:$B$147,$A51,AnnualFinancialData!$K$2:$K$147,"55740")+SUMIFS(AnnualFinancialData!$L$2:$L$147,AnnualFinancialData!$B$2:$B$147,$A51,AnnualFinancialData!$K$2:$K$147,"55730")</f>
        <v>0</v>
      </c>
      <c r="AT51" s="141" t="str">
        <f>IF(ISERROR(IF(AQ51="","",AQ51/VLOOKUP(Occupancy!$B$65,Occupancy!$B$68:$B$79,1)*12/$C51)),"-",IF(AQ51="","",AQ51/VLOOKUP(Occupancy!$B$65,Occupancy!$B$68:$B$79,1)*12/$C51))</f>
        <v>-</v>
      </c>
      <c r="AU51" s="141" t="str">
        <f>IF(ISERROR(IF(AR51="","",AR51/VLOOKUP(Occupancy!$B$65,Occupancy!$B$68:$B$79,1)*12/$C51)),"-",IF(AR51="","",AR51/VLOOKUP(Occupancy!$B$65,Occupancy!$B$68:$B$79,1)*12/$C51))</f>
        <v>-</v>
      </c>
      <c r="AV51" s="140">
        <f>SUMIFS(IncomeStatementData!$J$2:$J$829,IncomeStatementData!$B$2:$B$829,$A51,IncomeStatementData!$I$2:$I$829,"66310")+SUMIFS(IncomeStatementData!$J$2:$J$829,IncomeStatementData!$B$2:$B$829,$A51,IncomeStatementData!$I$2:$I$829,"66202")</f>
        <v>0</v>
      </c>
      <c r="AW51" s="139">
        <f>AX51/12*Occupancy!$B$65</f>
        <v>0</v>
      </c>
      <c r="AX51" s="140">
        <f>SUMIFS(AnnualFinancialData!$L$2:$L$147,AnnualFinancialData!$B$2:$B$147,$A51,AnnualFinancialData!$K$2:$K$147,"66310")+SUMIFS(AnnualFinancialData!$L$2:$L$147,AnnualFinancialData!$B$2:$B$147,$A51,AnnualFinancialData!$K$2:$K$147,"66202")</f>
        <v>0</v>
      </c>
      <c r="AY51" s="139" t="str">
        <f>IF(ISERROR(IF(AV51="","",AV51/VLOOKUP(Occupancy!$B$65,Occupancy!$B$68:$B$79,1)*12/$C51)),"-",IF(AV51="","",AV51/VLOOKUP(Occupancy!$B$65,Occupancy!$B$68:$B$79,1)*12/$C51))</f>
        <v>-</v>
      </c>
      <c r="AZ51" s="139" t="str">
        <f>IF(ISERROR(IF(AW51="","",AW51/VLOOKUP(Occupancy!$B$65,Occupancy!$B$68:$B$79,1)*12/$C51)),"-",IF(AW51="","",AW51/VLOOKUP(Occupancy!$B$65,Occupancy!$B$68:$B$79,1)*12/$C51))</f>
        <v>-</v>
      </c>
      <c r="BA51" s="144">
        <f t="shared" si="9"/>
        <v>0</v>
      </c>
      <c r="BB51" s="144" t="str">
        <f t="shared" si="10"/>
        <v>-</v>
      </c>
      <c r="BC51" s="144" t="str">
        <f t="shared" si="11"/>
        <v>-</v>
      </c>
      <c r="BD51" s="144" t="str">
        <f t="shared" si="12"/>
        <v>-</v>
      </c>
      <c r="BE51" s="145" t="str">
        <f>IF(ISERROR(IF(BB51="","",BB51/VLOOKUP(Occupancy!$B$65,Occupancy!$B$68:$B$79,1)*12/$C51)),"-",IF(BB51="","",BB51/VLOOKUP(Occupancy!$B$65,Occupancy!$B$68:$B$79,1)*12/$C51))</f>
        <v>-</v>
      </c>
    </row>
    <row r="52" spans="1:57" s="100" customFormat="1" ht="12.75" x14ac:dyDescent="0.2">
      <c r="A52" s="221" t="s">
        <v>459</v>
      </c>
      <c r="B52" s="132" t="str">
        <f>IF(ISERROR(INDEX(ProjectTypeData!$F$2:$F$76,MATCH(Operating!$A52,ProjectTypeData!$B$2:$B$76,0),MATCH(Operating!B$9,ProjectTypeData!$F$1))),"-",INDEX(ProjectTypeData!$F$2:$F$76,MATCH(Operating!$A52,ProjectTypeData!$B$2:$B$76,0),MATCH(Operating!B$9,ProjectTypeData!$F$1)))</f>
        <v>Homes</v>
      </c>
      <c r="C52" s="132">
        <f>IF(ISERROR(INDEX(ProjectTypeData!$E$2:$E$76,MATCH(Operating!$A52,ProjectTypeData!$B$2:$B$76,0),MATCH(Operating!C$9,ProjectTypeData!$E$1))),"-",INDEX(ProjectTypeData!$E$2:$E$76,MATCH(Operating!$A52,ProjectTypeData!$B$2:$B$76,0),MATCH(Operating!C$9,ProjectTypeData!$E$1)))</f>
        <v>0</v>
      </c>
      <c r="D52" s="133" t="str">
        <f>IF(ISERROR(INDEX(ProjectTypeData!$D$2:$D$76,MATCH(Operating!$A52,ProjectTypeData!$B$2:$B$76,0),MATCH(Operating!D$9,ProjectTypeData!$D$1))),"-",INDEX(ProjectTypeData!$D$2:$D$76,MATCH(Operating!$A52,ProjectTypeData!$B$2:$B$76,0),MATCH(Operating!D$9,ProjectTypeData!$D$1)))</f>
        <v>Pending Business Committee Approval</v>
      </c>
      <c r="E52" s="121"/>
      <c r="F52" s="134">
        <f>SUMIFS(BalanceSheetData!$J$2:$J$829,BalanceSheetData!$B$2:$B$829,$A52,BalanceSheetData!$I$2:$I$829,"10000")</f>
        <v>0</v>
      </c>
      <c r="G52" s="134">
        <f>SUMIFS(BalanceSheetData!$J$2:$J$829,BalanceSheetData!$B$2:$B$829,$A52,BalanceSheetData!$I$2:$I$829,"10710")</f>
        <v>0</v>
      </c>
      <c r="H52" s="134">
        <f>SUMIFS(BalanceSheetData!$J$2:$J$829,BalanceSheetData!$B$2:$B$829,$A52,BalanceSheetData!$I$2:$I$829,"10700")</f>
        <v>0</v>
      </c>
      <c r="I52" s="135">
        <f>SUMIFS(BalanceSheetData!$J$2:$J$829,BalanceSheetData!$B$2:$B$829,$A52,BalanceSheetData!$I$2:$I$829,"10715")+SUMIFS(BalanceSheetData!$J$2:$J$829,BalanceSheetData!$B$2:$B$829,$A52,BalanceSheetData!$I$2:$I$829,"10720")+SUMIFS(BalanceSheetData!$J$2:$J$829,BalanceSheetData!$B$2:$B$829,$A52,BalanceSheetData!$I$2:$I$829,"19300")</f>
        <v>0</v>
      </c>
      <c r="J52" s="136">
        <f t="shared" si="0"/>
        <v>0</v>
      </c>
      <c r="K52" s="137">
        <f>IF(ISERROR(INDEX(Occupancy!$B$57:$CA$57,1,MATCH(A52,Occupancy!$B$4:$CA$4,0))),"-",INDEX(Occupancy!$B$57:$CA$57,1,MATCH(A52,Occupancy!$B$4:$CA$4,0)))</f>
        <v>0</v>
      </c>
      <c r="L52" s="137">
        <f>IF(ISERROR(INDEX(Occupancy!$B$17:$CA$17,1,MATCH(A52,Occupancy!$B$4:$CA$4,0))),"-",INDEX(Occupancy!$B$17:$CA$17,1,MATCH(A52,Occupancy!$B$4:$CA$4,0)))</f>
        <v>0</v>
      </c>
      <c r="M52" s="119"/>
      <c r="N52" s="119"/>
      <c r="O52" s="119"/>
      <c r="P52" s="125"/>
      <c r="Q52" s="138">
        <f>SUMIFS(IncomeStatementData!$J$2:$J$829,IncomeStatementData!$B$2:$B$829,$A52,IncomeStatementData!$I$2:$I$829,"45001")+SUMIFS(IncomeStatementData!$J$2:$J$829,IncomeStatementData!$B$2:$B$829,$A52,IncomeStatementData!$I$2:$I$829,"45100")+SUMIFS(IncomeStatementData!$J$2:$J$829,IncomeStatementData!$B$2:$B$829,$A52,IncomeStatementData!$I$2:$I$829,"49000")+SUMIFS(IncomeStatementData!$J$2:$J$829,IncomeStatementData!$B$2:$B$829,$A52,IncomeStatementData!$I$2:$I$829,"45200")+SUMIFS(IncomeStatementData!$J$2:$J$829,IncomeStatementData!$B$2:$B$829,$A52,IncomeStatementData!$I$2:$I$829,"45400")+SUMIFS(IncomeStatementData!$J$2:$J$829,IncomeStatementData!$B$2:$B$829,$A52,IncomeStatementData!$I$2:$I$829,"45500")+SUMIFS(IncomeStatementData!$J$2:$J$829,IncomeStatementData!$B$2:$B$829,$A52,IncomeStatementData!$I$2:$I$829,"55327")+SUMIFS(IncomeStatementData!$J$2:$J$829,IncomeStatementData!$B$2:$B$829,$A52,IncomeStatementData!$I$2:$I$829,"44100")+SUMIFS(IncomeStatementData!$J$2:$J$829,IncomeStatementData!$B$2:$B$829,$A52,IncomeStatementData!$I$2:$I$829,"42200")</f>
        <v>0</v>
      </c>
      <c r="R52" s="139">
        <f>S52/12*Occupancy!$B$65</f>
        <v>0</v>
      </c>
      <c r="S52" s="140">
        <f>SUMIFS(AnnualFinancialData!$L$2:$L$147,AnnualFinancialData!$B$2:$B$147,$A52,AnnualFinancialData!$K$2:$K$147,"45001")+SUMIFS(AnnualFinancialData!$L$2:$L$147,AnnualFinancialData!$B$2:$B$147,$A52,AnnualFinancialData!$K$2:$K$147,"45100")+SUMIFS(AnnualFinancialData!$L$2:$L$147,AnnualFinancialData!$B$2:$B$147,$A52,AnnualFinancialData!$K$2:$K$147,"49000")+SUMIFS(AnnualFinancialData!$L$2:$L$147,AnnualFinancialData!$B$2:$B$147,$A52,AnnualFinancialData!$K$2:$K$147,"45200")+SUMIFS(AnnualFinancialData!$L$2:$L$147,AnnualFinancialData!$B$2:$B$147,$A52,AnnualFinancialData!$K$2:$K$147,"45400")+SUMIFS(AnnualFinancialData!$L$2:$L$147,AnnualFinancialData!$B$2:$B$147,$A52,AnnualFinancialData!$K$2:$K$147,"45500")+SUMIFS(AnnualFinancialData!$L$2:$L$147,AnnualFinancialData!$B$2:$B$147,$A52,AnnualFinancialData!$K$2:$K$147,"55327")+SUMIFS(AnnualFinancialData!$L$2:$L$147,AnnualFinancialData!$B$2:$B$147,$A52,AnnualFinancialData!$K$2:$K$147,"44100")+SUMIFS(AnnualFinancialData!$L$2:$L$147,AnnualFinancialData!$B$2:$B$147,$A52,AnnualFinancialData!$K$2:$K$147,"42200")</f>
        <v>0</v>
      </c>
      <c r="T52" s="139" t="str">
        <f>IF(ISERROR(IF(Q52="","",Q52/VLOOKUP(Occupancy!$B$65,Occupancy!$B$68:$B$79,1)*12/$C52)),"-",IF(Q52="","",Q52/VLOOKUP(Occupancy!$B$65,Occupancy!$B$68:$B$79,1)*12/$C52))</f>
        <v>-</v>
      </c>
      <c r="U52" s="139" t="str">
        <f>IF(ISERROR(IF(R52="","",R52/VLOOKUP(Occupancy!$B$65,Occupancy!$B$68:$B$79,1)*12/$C52)),"-",IF(R52="","",R52/VLOOKUP(Occupancy!$B$65,Occupancy!$B$68:$B$79,1)*12/$C52))</f>
        <v>-</v>
      </c>
      <c r="V52" s="141">
        <f>IF(ISERROR(Expenses!BC47)," - ",Expenses!BC47)</f>
        <v>0</v>
      </c>
      <c r="W52" s="141">
        <f>IF(ISERROR(Expenses!BD47)," - ",Expenses!BD47)</f>
        <v>0</v>
      </c>
      <c r="X52" s="141">
        <f>IF(ISERROR(Expenses!BE47)," - ",Expenses!BE47)</f>
        <v>0</v>
      </c>
      <c r="Y52" s="141" t="str">
        <f>IF(ISERROR(Expenses!BF47)," - ",Expenses!BF47)</f>
        <v>-</v>
      </c>
      <c r="Z52" s="141" t="str">
        <f>IF(ISERROR(Expenses!BG47)," - ",Expenses!BG47)</f>
        <v>-</v>
      </c>
      <c r="AA52" s="142" t="str">
        <f t="shared" si="1"/>
        <v>-</v>
      </c>
      <c r="AB52" s="139">
        <f t="shared" si="2"/>
        <v>0</v>
      </c>
      <c r="AC52" s="139">
        <f t="shared" si="3"/>
        <v>0</v>
      </c>
      <c r="AD52" s="139">
        <f t="shared" si="4"/>
        <v>0</v>
      </c>
      <c r="AE52" s="139" t="str">
        <f t="shared" si="5"/>
        <v>-</v>
      </c>
      <c r="AF52" s="139" t="str">
        <f t="shared" si="6"/>
        <v>-</v>
      </c>
      <c r="AG52" s="143">
        <f>SUMIFS(IncomeStatementData!$J$2:$J$829,IncomeStatementData!$B$2:$B$829,$A52,IncomeStatementData!$I$2:$I$829,"62020")</f>
        <v>0</v>
      </c>
      <c r="AH52" s="141">
        <f>AI52/12*Occupancy!$B$65</f>
        <v>0</v>
      </c>
      <c r="AI52" s="143">
        <f>SUMIFS(AnnualFinancialData!$L$2:$L$147,AnnualFinancialData!$B$2:$B$147,$A52,AnnualFinancialData!$K$2:$K$147,"62020")</f>
        <v>0</v>
      </c>
      <c r="AJ52" s="141" t="str">
        <f>IF(ISERROR(IF(AG52="","",AG52/VLOOKUP(Occupancy!$B$65,Occupancy!$B$68:$B$79,1)*12/$C52)),"-",IF(AG52="","",AG52/VLOOKUP(Occupancy!$B$65,Occupancy!$B$68:$B$79,1)*12/$C52))</f>
        <v>-</v>
      </c>
      <c r="AK52" s="141" t="str">
        <f>IF(ISERROR(IF(AH52="","",AH52/VLOOKUP(Occupancy!$B$65,Occupancy!$B$68:$B$79,1)*12/$C52)),"-",IF(AH52="","",AH52/VLOOKUP(Occupancy!$B$65,Occupancy!$B$68:$B$79,1)*12/$C52))</f>
        <v>-</v>
      </c>
      <c r="AL52" s="140">
        <f>SUMIFS(BalanceSheetData!$J$2:$J$829,BalanceSheetData!$B$2:$B$829,$A52,BalanceSheetData!$I$2:$I$829,"10710")</f>
        <v>0</v>
      </c>
      <c r="AM52" s="139" t="str">
        <f>IF(ISERROR(AN52/12*Occupancy!$B$65),"-",AN52/12*Occupancy!$B$65)</f>
        <v>-</v>
      </c>
      <c r="AN52" s="140" t="str">
        <f>IF(ISERROR(INDEX(ReserveData!$B$2:$B$2239,MATCH($A52,ReserveData!$A$2:$A$2250,0),0)),"-",INDEX(ReserveData!$B$2:$B2291,MATCH($A52,ReserveData!$A$2:$A$2250,0),0))</f>
        <v>-</v>
      </c>
      <c r="AO52" s="139" t="str">
        <f t="shared" si="7"/>
        <v>-</v>
      </c>
      <c r="AP52" s="139" t="str">
        <f t="shared" si="8"/>
        <v>-</v>
      </c>
      <c r="AQ52" s="143">
        <f>SUMIFS(IncomeStatementData!$J$2:$J$829,IncomeStatementData!$B$2:$B$829,$A52,IncomeStatementData!$I$2:$I$829,"55740")+SUMIFS(IncomeStatementData!$J$2:$J$829,IncomeStatementData!$B$2:$B$829,$A52,IncomeStatementData!$I$2:$I$829,"55730")</f>
        <v>0</v>
      </c>
      <c r="AR52" s="141">
        <f>AS52/12*Occupancy!$B$65</f>
        <v>0</v>
      </c>
      <c r="AS52" s="143">
        <f>SUMIFS(AnnualFinancialData!$L$2:$L$147,AnnualFinancialData!$B$2:$B$147,$A52,AnnualFinancialData!$K$2:$K$147,"55740")+SUMIFS(AnnualFinancialData!$L$2:$L$147,AnnualFinancialData!$B$2:$B$147,$A52,AnnualFinancialData!$K$2:$K$147,"55730")</f>
        <v>0</v>
      </c>
      <c r="AT52" s="141" t="str">
        <f>IF(ISERROR(IF(AQ52="","",AQ52/VLOOKUP(Occupancy!$B$65,Occupancy!$B$68:$B$79,1)*12/$C52)),"-",IF(AQ52="","",AQ52/VLOOKUP(Occupancy!$B$65,Occupancy!$B$68:$B$79,1)*12/$C52))</f>
        <v>-</v>
      </c>
      <c r="AU52" s="141" t="str">
        <f>IF(ISERROR(IF(AR52="","",AR52/VLOOKUP(Occupancy!$B$65,Occupancy!$B$68:$B$79,1)*12/$C52)),"-",IF(AR52="","",AR52/VLOOKUP(Occupancy!$B$65,Occupancy!$B$68:$B$79,1)*12/$C52))</f>
        <v>-</v>
      </c>
      <c r="AV52" s="140">
        <f>SUMIFS(IncomeStatementData!$J$2:$J$829,IncomeStatementData!$B$2:$B$829,$A52,IncomeStatementData!$I$2:$I$829,"66310")+SUMIFS(IncomeStatementData!$J$2:$J$829,IncomeStatementData!$B$2:$B$829,$A52,IncomeStatementData!$I$2:$I$829,"66202")</f>
        <v>0</v>
      </c>
      <c r="AW52" s="139">
        <f>AX52/12*Occupancy!$B$65</f>
        <v>0</v>
      </c>
      <c r="AX52" s="140">
        <f>SUMIFS(AnnualFinancialData!$L$2:$L$147,AnnualFinancialData!$B$2:$B$147,$A52,AnnualFinancialData!$K$2:$K$147,"66310")+SUMIFS(AnnualFinancialData!$L$2:$L$147,AnnualFinancialData!$B$2:$B$147,$A52,AnnualFinancialData!$K$2:$K$147,"66202")</f>
        <v>0</v>
      </c>
      <c r="AY52" s="139" t="str">
        <f>IF(ISERROR(IF(AV52="","",AV52/VLOOKUP(Occupancy!$B$65,Occupancy!$B$68:$B$79,1)*12/$C52)),"-",IF(AV52="","",AV52/VLOOKUP(Occupancy!$B$65,Occupancy!$B$68:$B$79,1)*12/$C52))</f>
        <v>-</v>
      </c>
      <c r="AZ52" s="139" t="str">
        <f>IF(ISERROR(IF(AW52="","",AW52/VLOOKUP(Occupancy!$B$65,Occupancy!$B$68:$B$79,1)*12/$C52)),"-",IF(AW52="","",AW52/VLOOKUP(Occupancy!$B$65,Occupancy!$B$68:$B$79,1)*12/$C52))</f>
        <v>-</v>
      </c>
      <c r="BA52" s="144">
        <f t="shared" si="9"/>
        <v>0</v>
      </c>
      <c r="BB52" s="144" t="str">
        <f t="shared" si="10"/>
        <v>-</v>
      </c>
      <c r="BC52" s="144" t="str">
        <f t="shared" si="11"/>
        <v>-</v>
      </c>
      <c r="BD52" s="144" t="str">
        <f t="shared" si="12"/>
        <v>-</v>
      </c>
      <c r="BE52" s="145" t="str">
        <f>IF(ISERROR(IF(BB52="","",BB52/VLOOKUP(Occupancy!$B$65,Occupancy!$B$68:$B$79,1)*12/$C52)),"-",IF(BB52="","",BB52/VLOOKUP(Occupancy!$B$65,Occupancy!$B$68:$B$79,1)*12/$C52))</f>
        <v>-</v>
      </c>
    </row>
    <row r="53" spans="1:57" s="100" customFormat="1" ht="12.75" x14ac:dyDescent="0.2">
      <c r="A53" s="221" t="s">
        <v>461</v>
      </c>
      <c r="B53" s="132" t="str">
        <f>IF(ISERROR(INDEX(ProjectTypeData!$F$2:$F$76,MATCH(Operating!$A53,ProjectTypeData!$B$2:$B$76,0),MATCH(Operating!B$9,ProjectTypeData!$F$1))),"-",INDEX(ProjectTypeData!$F$2:$F$76,MATCH(Operating!$A53,ProjectTypeData!$B$2:$B$76,0),MATCH(Operating!B$9,ProjectTypeData!$F$1)))</f>
        <v>Homes</v>
      </c>
      <c r="C53" s="132">
        <f>IF(ISERROR(INDEX(ProjectTypeData!$E$2:$E$76,MATCH(Operating!$A53,ProjectTypeData!$B$2:$B$76,0),MATCH(Operating!C$9,ProjectTypeData!$E$1))),"-",INDEX(ProjectTypeData!$E$2:$E$76,MATCH(Operating!$A53,ProjectTypeData!$B$2:$B$76,0),MATCH(Operating!C$9,ProjectTypeData!$E$1)))</f>
        <v>0</v>
      </c>
      <c r="D53" s="133" t="str">
        <f>IF(ISERROR(INDEX(ProjectTypeData!$D$2:$D$76,MATCH(Operating!$A53,ProjectTypeData!$B$2:$B$76,0),MATCH(Operating!D$9,ProjectTypeData!$D$1))),"-",INDEX(ProjectTypeData!$D$2:$D$76,MATCH(Operating!$A53,ProjectTypeData!$B$2:$B$76,0),MATCH(Operating!D$9,ProjectTypeData!$D$1)))</f>
        <v>Financial Close-out/Lease-up</v>
      </c>
      <c r="E53" s="121"/>
      <c r="F53" s="134">
        <f>SUMIFS(BalanceSheetData!$J$2:$J$829,BalanceSheetData!$B$2:$B$829,$A53,BalanceSheetData!$I$2:$I$829,"10000")</f>
        <v>0</v>
      </c>
      <c r="G53" s="134">
        <f>SUMIFS(BalanceSheetData!$J$2:$J$829,BalanceSheetData!$B$2:$B$829,$A53,BalanceSheetData!$I$2:$I$829,"10710")</f>
        <v>0</v>
      </c>
      <c r="H53" s="134">
        <f>SUMIFS(BalanceSheetData!$J$2:$J$829,BalanceSheetData!$B$2:$B$829,$A53,BalanceSheetData!$I$2:$I$829,"10700")</f>
        <v>0</v>
      </c>
      <c r="I53" s="135">
        <f>SUMIFS(BalanceSheetData!$J$2:$J$829,BalanceSheetData!$B$2:$B$829,$A53,BalanceSheetData!$I$2:$I$829,"10715")+SUMIFS(BalanceSheetData!$J$2:$J$829,BalanceSheetData!$B$2:$B$829,$A53,BalanceSheetData!$I$2:$I$829,"10720")+SUMIFS(BalanceSheetData!$J$2:$J$829,BalanceSheetData!$B$2:$B$829,$A53,BalanceSheetData!$I$2:$I$829,"19300")</f>
        <v>0</v>
      </c>
      <c r="J53" s="136">
        <f t="shared" si="0"/>
        <v>0</v>
      </c>
      <c r="K53" s="137">
        <f>IF(ISERROR(INDEX(Occupancy!$B$57:$CA$57,1,MATCH(A53,Occupancy!$B$4:$CA$4,0))),"-",INDEX(Occupancy!$B$57:$CA$57,1,MATCH(A53,Occupancy!$B$4:$CA$4,0)))</f>
        <v>0</v>
      </c>
      <c r="L53" s="137">
        <f>IF(ISERROR(INDEX(Occupancy!$B$17:$CA$17,1,MATCH(A53,Occupancy!$B$4:$CA$4,0))),"-",INDEX(Occupancy!$B$17:$CA$17,1,MATCH(A53,Occupancy!$B$4:$CA$4,0)))</f>
        <v>0</v>
      </c>
      <c r="M53" s="119"/>
      <c r="N53" s="119"/>
      <c r="O53" s="119"/>
      <c r="P53" s="125"/>
      <c r="Q53" s="138">
        <f>SUMIFS(IncomeStatementData!$J$2:$J$829,IncomeStatementData!$B$2:$B$829,$A53,IncomeStatementData!$I$2:$I$829,"45001")+SUMIFS(IncomeStatementData!$J$2:$J$829,IncomeStatementData!$B$2:$B$829,$A53,IncomeStatementData!$I$2:$I$829,"45100")+SUMIFS(IncomeStatementData!$J$2:$J$829,IncomeStatementData!$B$2:$B$829,$A53,IncomeStatementData!$I$2:$I$829,"49000")+SUMIFS(IncomeStatementData!$J$2:$J$829,IncomeStatementData!$B$2:$B$829,$A53,IncomeStatementData!$I$2:$I$829,"45200")+SUMIFS(IncomeStatementData!$J$2:$J$829,IncomeStatementData!$B$2:$B$829,$A53,IncomeStatementData!$I$2:$I$829,"45400")+SUMIFS(IncomeStatementData!$J$2:$J$829,IncomeStatementData!$B$2:$B$829,$A53,IncomeStatementData!$I$2:$I$829,"45500")+SUMIFS(IncomeStatementData!$J$2:$J$829,IncomeStatementData!$B$2:$B$829,$A53,IncomeStatementData!$I$2:$I$829,"55327")+SUMIFS(IncomeStatementData!$J$2:$J$829,IncomeStatementData!$B$2:$B$829,$A53,IncomeStatementData!$I$2:$I$829,"44100")+SUMIFS(IncomeStatementData!$J$2:$J$829,IncomeStatementData!$B$2:$B$829,$A53,IncomeStatementData!$I$2:$I$829,"42200")</f>
        <v>0</v>
      </c>
      <c r="R53" s="139">
        <f>S53/12*Occupancy!$B$65</f>
        <v>0</v>
      </c>
      <c r="S53" s="140">
        <f>SUMIFS(AnnualFinancialData!$L$2:$L$147,AnnualFinancialData!$B$2:$B$147,$A53,AnnualFinancialData!$K$2:$K$147,"45001")+SUMIFS(AnnualFinancialData!$L$2:$L$147,AnnualFinancialData!$B$2:$B$147,$A53,AnnualFinancialData!$K$2:$K$147,"45100")+SUMIFS(AnnualFinancialData!$L$2:$L$147,AnnualFinancialData!$B$2:$B$147,$A53,AnnualFinancialData!$K$2:$K$147,"49000")+SUMIFS(AnnualFinancialData!$L$2:$L$147,AnnualFinancialData!$B$2:$B$147,$A53,AnnualFinancialData!$K$2:$K$147,"45200")+SUMIFS(AnnualFinancialData!$L$2:$L$147,AnnualFinancialData!$B$2:$B$147,$A53,AnnualFinancialData!$K$2:$K$147,"45400")+SUMIFS(AnnualFinancialData!$L$2:$L$147,AnnualFinancialData!$B$2:$B$147,$A53,AnnualFinancialData!$K$2:$K$147,"45500")+SUMIFS(AnnualFinancialData!$L$2:$L$147,AnnualFinancialData!$B$2:$B$147,$A53,AnnualFinancialData!$K$2:$K$147,"55327")+SUMIFS(AnnualFinancialData!$L$2:$L$147,AnnualFinancialData!$B$2:$B$147,$A53,AnnualFinancialData!$K$2:$K$147,"44100")+SUMIFS(AnnualFinancialData!$L$2:$L$147,AnnualFinancialData!$B$2:$B$147,$A53,AnnualFinancialData!$K$2:$K$147,"42200")</f>
        <v>0</v>
      </c>
      <c r="T53" s="139" t="str">
        <f>IF(ISERROR(IF(Q53="","",Q53/VLOOKUP(Occupancy!$B$65,Occupancy!$B$68:$B$79,1)*12/$C53)),"-",IF(Q53="","",Q53/VLOOKUP(Occupancy!$B$65,Occupancy!$B$68:$B$79,1)*12/$C53))</f>
        <v>-</v>
      </c>
      <c r="U53" s="139" t="str">
        <f>IF(ISERROR(IF(R53="","",R53/VLOOKUP(Occupancy!$B$65,Occupancy!$B$68:$B$79,1)*12/$C53)),"-",IF(R53="","",R53/VLOOKUP(Occupancy!$B$65,Occupancy!$B$68:$B$79,1)*12/$C53))</f>
        <v>-</v>
      </c>
      <c r="V53" s="141">
        <f>IF(ISERROR(Expenses!BC48)," - ",Expenses!BC48)</f>
        <v>0</v>
      </c>
      <c r="W53" s="141">
        <f>IF(ISERROR(Expenses!BD48)," - ",Expenses!BD48)</f>
        <v>0</v>
      </c>
      <c r="X53" s="141">
        <f>IF(ISERROR(Expenses!BE48)," - ",Expenses!BE48)</f>
        <v>0</v>
      </c>
      <c r="Y53" s="141" t="str">
        <f>IF(ISERROR(Expenses!BF48)," - ",Expenses!BF48)</f>
        <v>-</v>
      </c>
      <c r="Z53" s="141" t="str">
        <f>IF(ISERROR(Expenses!BG48)," - ",Expenses!BG48)</f>
        <v>-</v>
      </c>
      <c r="AA53" s="142" t="str">
        <f t="shared" si="1"/>
        <v>-</v>
      </c>
      <c r="AB53" s="139">
        <f t="shared" si="2"/>
        <v>0</v>
      </c>
      <c r="AC53" s="139">
        <f t="shared" si="3"/>
        <v>0</v>
      </c>
      <c r="AD53" s="139">
        <f t="shared" si="4"/>
        <v>0</v>
      </c>
      <c r="AE53" s="139" t="str">
        <f t="shared" si="5"/>
        <v>-</v>
      </c>
      <c r="AF53" s="139" t="str">
        <f t="shared" si="6"/>
        <v>-</v>
      </c>
      <c r="AG53" s="143">
        <f>SUMIFS(IncomeStatementData!$J$2:$J$829,IncomeStatementData!$B$2:$B$829,$A53,IncomeStatementData!$I$2:$I$829,"62020")</f>
        <v>0</v>
      </c>
      <c r="AH53" s="141">
        <f>AI53/12*Occupancy!$B$65</f>
        <v>0</v>
      </c>
      <c r="AI53" s="143">
        <f>SUMIFS(AnnualFinancialData!$L$2:$L$147,AnnualFinancialData!$B$2:$B$147,$A53,AnnualFinancialData!$K$2:$K$147,"62020")</f>
        <v>0</v>
      </c>
      <c r="AJ53" s="141" t="str">
        <f>IF(ISERROR(IF(AG53="","",AG53/VLOOKUP(Occupancy!$B$65,Occupancy!$B$68:$B$79,1)*12/$C53)),"-",IF(AG53="","",AG53/VLOOKUP(Occupancy!$B$65,Occupancy!$B$68:$B$79,1)*12/$C53))</f>
        <v>-</v>
      </c>
      <c r="AK53" s="141" t="str">
        <f>IF(ISERROR(IF(AH53="","",AH53/VLOOKUP(Occupancy!$B$65,Occupancy!$B$68:$B$79,1)*12/$C53)),"-",IF(AH53="","",AH53/VLOOKUP(Occupancy!$B$65,Occupancy!$B$68:$B$79,1)*12/$C53))</f>
        <v>-</v>
      </c>
      <c r="AL53" s="140">
        <f>SUMIFS(BalanceSheetData!$J$2:$J$829,BalanceSheetData!$B$2:$B$829,$A53,BalanceSheetData!$I$2:$I$829,"10710")</f>
        <v>0</v>
      </c>
      <c r="AM53" s="139" t="str">
        <f>IF(ISERROR(AN53/12*Occupancy!$B$65),"-",AN53/12*Occupancy!$B$65)</f>
        <v>-</v>
      </c>
      <c r="AN53" s="140" t="str">
        <f>IF(ISERROR(INDEX(ReserveData!$B$2:$B$2239,MATCH($A53,ReserveData!$A$2:$A$2250,0),0)),"-",INDEX(ReserveData!$B$2:$B2292,MATCH($A53,ReserveData!$A$2:$A$2250,0),0))</f>
        <v>-</v>
      </c>
      <c r="AO53" s="139" t="str">
        <f t="shared" si="7"/>
        <v>-</v>
      </c>
      <c r="AP53" s="139" t="str">
        <f t="shared" si="8"/>
        <v>-</v>
      </c>
      <c r="AQ53" s="143">
        <f>SUMIFS(IncomeStatementData!$J$2:$J$829,IncomeStatementData!$B$2:$B$829,$A53,IncomeStatementData!$I$2:$I$829,"55740")+SUMIFS(IncomeStatementData!$J$2:$J$829,IncomeStatementData!$B$2:$B$829,$A53,IncomeStatementData!$I$2:$I$829,"55730")</f>
        <v>0</v>
      </c>
      <c r="AR53" s="141">
        <f>AS53/12*Occupancy!$B$65</f>
        <v>0</v>
      </c>
      <c r="AS53" s="143">
        <f>SUMIFS(AnnualFinancialData!$L$2:$L$147,AnnualFinancialData!$B$2:$B$147,$A53,AnnualFinancialData!$K$2:$K$147,"55740")+SUMIFS(AnnualFinancialData!$L$2:$L$147,AnnualFinancialData!$B$2:$B$147,$A53,AnnualFinancialData!$K$2:$K$147,"55730")</f>
        <v>0</v>
      </c>
      <c r="AT53" s="141" t="str">
        <f>IF(ISERROR(IF(AQ53="","",AQ53/VLOOKUP(Occupancy!$B$65,Occupancy!$B$68:$B$79,1)*12/$C53)),"-",IF(AQ53="","",AQ53/VLOOKUP(Occupancy!$B$65,Occupancy!$B$68:$B$79,1)*12/$C53))</f>
        <v>-</v>
      </c>
      <c r="AU53" s="141" t="str">
        <f>IF(ISERROR(IF(AR53="","",AR53/VLOOKUP(Occupancy!$B$65,Occupancy!$B$68:$B$79,1)*12/$C53)),"-",IF(AR53="","",AR53/VLOOKUP(Occupancy!$B$65,Occupancy!$B$68:$B$79,1)*12/$C53))</f>
        <v>-</v>
      </c>
      <c r="AV53" s="140">
        <f>SUMIFS(IncomeStatementData!$J$2:$J$829,IncomeStatementData!$B$2:$B$829,$A53,IncomeStatementData!$I$2:$I$829,"66310")+SUMIFS(IncomeStatementData!$J$2:$J$829,IncomeStatementData!$B$2:$B$829,$A53,IncomeStatementData!$I$2:$I$829,"66202")</f>
        <v>0</v>
      </c>
      <c r="AW53" s="139">
        <f>AX53/12*Occupancy!$B$65</f>
        <v>0</v>
      </c>
      <c r="AX53" s="140">
        <f>SUMIFS(AnnualFinancialData!$L$2:$L$147,AnnualFinancialData!$B$2:$B$147,$A53,AnnualFinancialData!$K$2:$K$147,"66310")+SUMIFS(AnnualFinancialData!$L$2:$L$147,AnnualFinancialData!$B$2:$B$147,$A53,AnnualFinancialData!$K$2:$K$147,"66202")</f>
        <v>0</v>
      </c>
      <c r="AY53" s="139" t="str">
        <f>IF(ISERROR(IF(AV53="","",AV53/VLOOKUP(Occupancy!$B$65,Occupancy!$B$68:$B$79,1)*12/$C53)),"-",IF(AV53="","",AV53/VLOOKUP(Occupancy!$B$65,Occupancy!$B$68:$B$79,1)*12/$C53))</f>
        <v>-</v>
      </c>
      <c r="AZ53" s="139" t="str">
        <f>IF(ISERROR(IF(AW53="","",AW53/VLOOKUP(Occupancy!$B$65,Occupancy!$B$68:$B$79,1)*12/$C53)),"-",IF(AW53="","",AW53/VLOOKUP(Occupancy!$B$65,Occupancy!$B$68:$B$79,1)*12/$C53))</f>
        <v>-</v>
      </c>
      <c r="BA53" s="144">
        <f t="shared" si="9"/>
        <v>0</v>
      </c>
      <c r="BB53" s="144" t="str">
        <f t="shared" si="10"/>
        <v>-</v>
      </c>
      <c r="BC53" s="144" t="str">
        <f t="shared" si="11"/>
        <v>-</v>
      </c>
      <c r="BD53" s="144" t="str">
        <f t="shared" si="12"/>
        <v>-</v>
      </c>
      <c r="BE53" s="145" t="str">
        <f>IF(ISERROR(IF(BB53="","",BB53/VLOOKUP(Occupancy!$B$65,Occupancy!$B$68:$B$79,1)*12/$C53)),"-",IF(BB53="","",BB53/VLOOKUP(Occupancy!$B$65,Occupancy!$B$68:$B$79,1)*12/$C53))</f>
        <v>-</v>
      </c>
    </row>
    <row r="54" spans="1:57" s="100" customFormat="1" ht="12.75" x14ac:dyDescent="0.2">
      <c r="A54" s="221" t="s">
        <v>463</v>
      </c>
      <c r="B54" s="132" t="str">
        <f>IF(ISERROR(INDEX(ProjectTypeData!$F$2:$F$76,MATCH(Operating!$A54,ProjectTypeData!$B$2:$B$76,0),MATCH(Operating!B$9,ProjectTypeData!$F$1))),"-",INDEX(ProjectTypeData!$F$2:$F$76,MATCH(Operating!$A54,ProjectTypeData!$B$2:$B$76,0),MATCH(Operating!B$9,ProjectTypeData!$F$1)))</f>
        <v>Homes</v>
      </c>
      <c r="C54" s="132">
        <f>IF(ISERROR(INDEX(ProjectTypeData!$E$2:$E$76,MATCH(Operating!$A54,ProjectTypeData!$B$2:$B$76,0),MATCH(Operating!C$9,ProjectTypeData!$E$1))),"-",INDEX(ProjectTypeData!$E$2:$E$76,MATCH(Operating!$A54,ProjectTypeData!$B$2:$B$76,0),MATCH(Operating!C$9,ProjectTypeData!$E$1)))</f>
        <v>0</v>
      </c>
      <c r="D54" s="133" t="str">
        <f>IF(ISERROR(INDEX(ProjectTypeData!$D$2:$D$76,MATCH(Operating!$A54,ProjectTypeData!$B$2:$B$76,0),MATCH(Operating!D$9,ProjectTypeData!$D$1))),"-",INDEX(ProjectTypeData!$D$2:$D$76,MATCH(Operating!$A54,ProjectTypeData!$B$2:$B$76,0),MATCH(Operating!D$9,ProjectTypeData!$D$1)))</f>
        <v>Inactive</v>
      </c>
      <c r="E54" s="121"/>
      <c r="F54" s="134">
        <f>SUMIFS(BalanceSheetData!$J$2:$J$829,BalanceSheetData!$B$2:$B$829,$A54,BalanceSheetData!$I$2:$I$829,"10000")</f>
        <v>0</v>
      </c>
      <c r="G54" s="134">
        <f>SUMIFS(BalanceSheetData!$J$2:$J$829,BalanceSheetData!$B$2:$B$829,$A54,BalanceSheetData!$I$2:$I$829,"10710")</f>
        <v>0</v>
      </c>
      <c r="H54" s="134">
        <f>SUMIFS(BalanceSheetData!$J$2:$J$829,BalanceSheetData!$B$2:$B$829,$A54,BalanceSheetData!$I$2:$I$829,"10700")</f>
        <v>0</v>
      </c>
      <c r="I54" s="135">
        <f>SUMIFS(BalanceSheetData!$J$2:$J$829,BalanceSheetData!$B$2:$B$829,$A54,BalanceSheetData!$I$2:$I$829,"10715")+SUMIFS(BalanceSheetData!$J$2:$J$829,BalanceSheetData!$B$2:$B$829,$A54,BalanceSheetData!$I$2:$I$829,"10720")+SUMIFS(BalanceSheetData!$J$2:$J$829,BalanceSheetData!$B$2:$B$829,$A54,BalanceSheetData!$I$2:$I$829,"19300")</f>
        <v>0</v>
      </c>
      <c r="J54" s="136">
        <f t="shared" si="0"/>
        <v>0</v>
      </c>
      <c r="K54" s="137">
        <f>IF(ISERROR(INDEX(Occupancy!$B$57:$CA$57,1,MATCH(A54,Occupancy!$B$4:$CA$4,0))),"-",INDEX(Occupancy!$B$57:$CA$57,1,MATCH(A54,Occupancy!$B$4:$CA$4,0)))</f>
        <v>0</v>
      </c>
      <c r="L54" s="137">
        <f>IF(ISERROR(INDEX(Occupancy!$B$17:$CA$17,1,MATCH(A54,Occupancy!$B$4:$CA$4,0))),"-",INDEX(Occupancy!$B$17:$CA$17,1,MATCH(A54,Occupancy!$B$4:$CA$4,0)))</f>
        <v>0</v>
      </c>
      <c r="M54" s="119"/>
      <c r="N54" s="119"/>
      <c r="O54" s="119"/>
      <c r="P54" s="125"/>
      <c r="Q54" s="138">
        <f>SUMIFS(IncomeStatementData!$J$2:$J$829,IncomeStatementData!$B$2:$B$829,$A54,IncomeStatementData!$I$2:$I$829,"45001")+SUMIFS(IncomeStatementData!$J$2:$J$829,IncomeStatementData!$B$2:$B$829,$A54,IncomeStatementData!$I$2:$I$829,"45100")+SUMIFS(IncomeStatementData!$J$2:$J$829,IncomeStatementData!$B$2:$B$829,$A54,IncomeStatementData!$I$2:$I$829,"49000")+SUMIFS(IncomeStatementData!$J$2:$J$829,IncomeStatementData!$B$2:$B$829,$A54,IncomeStatementData!$I$2:$I$829,"45200")+SUMIFS(IncomeStatementData!$J$2:$J$829,IncomeStatementData!$B$2:$B$829,$A54,IncomeStatementData!$I$2:$I$829,"45400")+SUMIFS(IncomeStatementData!$J$2:$J$829,IncomeStatementData!$B$2:$B$829,$A54,IncomeStatementData!$I$2:$I$829,"45500")+SUMIFS(IncomeStatementData!$J$2:$J$829,IncomeStatementData!$B$2:$B$829,$A54,IncomeStatementData!$I$2:$I$829,"55327")+SUMIFS(IncomeStatementData!$J$2:$J$829,IncomeStatementData!$B$2:$B$829,$A54,IncomeStatementData!$I$2:$I$829,"44100")+SUMIFS(IncomeStatementData!$J$2:$J$829,IncomeStatementData!$B$2:$B$829,$A54,IncomeStatementData!$I$2:$I$829,"42200")</f>
        <v>0</v>
      </c>
      <c r="R54" s="139">
        <f>S54/12*Occupancy!$B$65</f>
        <v>0</v>
      </c>
      <c r="S54" s="140">
        <f>SUMIFS(AnnualFinancialData!$L$2:$L$147,AnnualFinancialData!$B$2:$B$147,$A54,AnnualFinancialData!$K$2:$K$147,"45001")+SUMIFS(AnnualFinancialData!$L$2:$L$147,AnnualFinancialData!$B$2:$B$147,$A54,AnnualFinancialData!$K$2:$K$147,"45100")+SUMIFS(AnnualFinancialData!$L$2:$L$147,AnnualFinancialData!$B$2:$B$147,$A54,AnnualFinancialData!$K$2:$K$147,"49000")+SUMIFS(AnnualFinancialData!$L$2:$L$147,AnnualFinancialData!$B$2:$B$147,$A54,AnnualFinancialData!$K$2:$K$147,"45200")+SUMIFS(AnnualFinancialData!$L$2:$L$147,AnnualFinancialData!$B$2:$B$147,$A54,AnnualFinancialData!$K$2:$K$147,"45400")+SUMIFS(AnnualFinancialData!$L$2:$L$147,AnnualFinancialData!$B$2:$B$147,$A54,AnnualFinancialData!$K$2:$K$147,"45500")+SUMIFS(AnnualFinancialData!$L$2:$L$147,AnnualFinancialData!$B$2:$B$147,$A54,AnnualFinancialData!$K$2:$K$147,"55327")+SUMIFS(AnnualFinancialData!$L$2:$L$147,AnnualFinancialData!$B$2:$B$147,$A54,AnnualFinancialData!$K$2:$K$147,"44100")+SUMIFS(AnnualFinancialData!$L$2:$L$147,AnnualFinancialData!$B$2:$B$147,$A54,AnnualFinancialData!$K$2:$K$147,"42200")</f>
        <v>0</v>
      </c>
      <c r="T54" s="139" t="str">
        <f>IF(ISERROR(IF(Q54="","",Q54/VLOOKUP(Occupancy!$B$65,Occupancy!$B$68:$B$79,1)*12/$C54)),"-",IF(Q54="","",Q54/VLOOKUP(Occupancy!$B$65,Occupancy!$B$68:$B$79,1)*12/$C54))</f>
        <v>-</v>
      </c>
      <c r="U54" s="139" t="str">
        <f>IF(ISERROR(IF(R54="","",R54/VLOOKUP(Occupancy!$B$65,Occupancy!$B$68:$B$79,1)*12/$C54)),"-",IF(R54="","",R54/VLOOKUP(Occupancy!$B$65,Occupancy!$B$68:$B$79,1)*12/$C54))</f>
        <v>-</v>
      </c>
      <c r="V54" s="141">
        <f>IF(ISERROR(Expenses!BC49)," - ",Expenses!BC49)</f>
        <v>0</v>
      </c>
      <c r="W54" s="141">
        <f>IF(ISERROR(Expenses!BD49)," - ",Expenses!BD49)</f>
        <v>0</v>
      </c>
      <c r="X54" s="141">
        <f>IF(ISERROR(Expenses!BE49)," - ",Expenses!BE49)</f>
        <v>0</v>
      </c>
      <c r="Y54" s="141" t="str">
        <f>IF(ISERROR(Expenses!BF49)," - ",Expenses!BF49)</f>
        <v>-</v>
      </c>
      <c r="Z54" s="141" t="str">
        <f>IF(ISERROR(Expenses!BG49)," - ",Expenses!BG49)</f>
        <v>-</v>
      </c>
      <c r="AA54" s="142" t="str">
        <f t="shared" si="1"/>
        <v>-</v>
      </c>
      <c r="AB54" s="139">
        <f t="shared" si="2"/>
        <v>0</v>
      </c>
      <c r="AC54" s="139">
        <f t="shared" si="3"/>
        <v>0</v>
      </c>
      <c r="AD54" s="139">
        <f t="shared" si="4"/>
        <v>0</v>
      </c>
      <c r="AE54" s="139" t="str">
        <f t="shared" si="5"/>
        <v>-</v>
      </c>
      <c r="AF54" s="139" t="str">
        <f t="shared" si="6"/>
        <v>-</v>
      </c>
      <c r="AG54" s="143">
        <f>SUMIFS(IncomeStatementData!$J$2:$J$829,IncomeStatementData!$B$2:$B$829,$A54,IncomeStatementData!$I$2:$I$829,"62020")</f>
        <v>0</v>
      </c>
      <c r="AH54" s="141">
        <f>AI54/12*Occupancy!$B$65</f>
        <v>0</v>
      </c>
      <c r="AI54" s="143">
        <f>SUMIFS(AnnualFinancialData!$L$2:$L$147,AnnualFinancialData!$B$2:$B$147,$A54,AnnualFinancialData!$K$2:$K$147,"62020")</f>
        <v>0</v>
      </c>
      <c r="AJ54" s="141" t="str">
        <f>IF(ISERROR(IF(AG54="","",AG54/VLOOKUP(Occupancy!$B$65,Occupancy!$B$68:$B$79,1)*12/$C54)),"-",IF(AG54="","",AG54/VLOOKUP(Occupancy!$B$65,Occupancy!$B$68:$B$79,1)*12/$C54))</f>
        <v>-</v>
      </c>
      <c r="AK54" s="141" t="str">
        <f>IF(ISERROR(IF(AH54="","",AH54/VLOOKUP(Occupancy!$B$65,Occupancy!$B$68:$B$79,1)*12/$C54)),"-",IF(AH54="","",AH54/VLOOKUP(Occupancy!$B$65,Occupancy!$B$68:$B$79,1)*12/$C54))</f>
        <v>-</v>
      </c>
      <c r="AL54" s="140">
        <f>SUMIFS(BalanceSheetData!$J$2:$J$829,BalanceSheetData!$B$2:$B$829,$A54,BalanceSheetData!$I$2:$I$829,"10710")</f>
        <v>0</v>
      </c>
      <c r="AM54" s="139" t="str">
        <f>IF(ISERROR(AN54/12*Occupancy!$B$65),"-",AN54/12*Occupancy!$B$65)</f>
        <v>-</v>
      </c>
      <c r="AN54" s="140" t="str">
        <f>IF(ISERROR(INDEX(ReserveData!$B$2:$B$2239,MATCH($A54,ReserveData!$A$2:$A$2250,0),0)),"-",INDEX(ReserveData!$B$2:$B2293,MATCH($A54,ReserveData!$A$2:$A$2250,0),0))</f>
        <v>-</v>
      </c>
      <c r="AO54" s="139" t="str">
        <f t="shared" si="7"/>
        <v>-</v>
      </c>
      <c r="AP54" s="139" t="str">
        <f t="shared" si="8"/>
        <v>-</v>
      </c>
      <c r="AQ54" s="143">
        <f>SUMIFS(IncomeStatementData!$J$2:$J$829,IncomeStatementData!$B$2:$B$829,$A54,IncomeStatementData!$I$2:$I$829,"55740")+SUMIFS(IncomeStatementData!$J$2:$J$829,IncomeStatementData!$B$2:$B$829,$A54,IncomeStatementData!$I$2:$I$829,"55730")</f>
        <v>0</v>
      </c>
      <c r="AR54" s="141">
        <f>AS54/12*Occupancy!$B$65</f>
        <v>0</v>
      </c>
      <c r="AS54" s="143">
        <f>SUMIFS(AnnualFinancialData!$L$2:$L$147,AnnualFinancialData!$B$2:$B$147,$A54,AnnualFinancialData!$K$2:$K$147,"55740")+SUMIFS(AnnualFinancialData!$L$2:$L$147,AnnualFinancialData!$B$2:$B$147,$A54,AnnualFinancialData!$K$2:$K$147,"55730")</f>
        <v>0</v>
      </c>
      <c r="AT54" s="141" t="str">
        <f>IF(ISERROR(IF(AQ54="","",AQ54/VLOOKUP(Occupancy!$B$65,Occupancy!$B$68:$B$79,1)*12/$C54)),"-",IF(AQ54="","",AQ54/VLOOKUP(Occupancy!$B$65,Occupancy!$B$68:$B$79,1)*12/$C54))</f>
        <v>-</v>
      </c>
      <c r="AU54" s="141" t="str">
        <f>IF(ISERROR(IF(AR54="","",AR54/VLOOKUP(Occupancy!$B$65,Occupancy!$B$68:$B$79,1)*12/$C54)),"-",IF(AR54="","",AR54/VLOOKUP(Occupancy!$B$65,Occupancy!$B$68:$B$79,1)*12/$C54))</f>
        <v>-</v>
      </c>
      <c r="AV54" s="140">
        <f>SUMIFS(IncomeStatementData!$J$2:$J$829,IncomeStatementData!$B$2:$B$829,$A54,IncomeStatementData!$I$2:$I$829,"66310")+SUMIFS(IncomeStatementData!$J$2:$J$829,IncomeStatementData!$B$2:$B$829,$A54,IncomeStatementData!$I$2:$I$829,"66202")</f>
        <v>0</v>
      </c>
      <c r="AW54" s="139">
        <f>AX54/12*Occupancy!$B$65</f>
        <v>0</v>
      </c>
      <c r="AX54" s="140">
        <f>SUMIFS(AnnualFinancialData!$L$2:$L$147,AnnualFinancialData!$B$2:$B$147,$A54,AnnualFinancialData!$K$2:$K$147,"66310")+SUMIFS(AnnualFinancialData!$L$2:$L$147,AnnualFinancialData!$B$2:$B$147,$A54,AnnualFinancialData!$K$2:$K$147,"66202")</f>
        <v>0</v>
      </c>
      <c r="AY54" s="139" t="str">
        <f>IF(ISERROR(IF(AV54="","",AV54/VLOOKUP(Occupancy!$B$65,Occupancy!$B$68:$B$79,1)*12/$C54)),"-",IF(AV54="","",AV54/VLOOKUP(Occupancy!$B$65,Occupancy!$B$68:$B$79,1)*12/$C54))</f>
        <v>-</v>
      </c>
      <c r="AZ54" s="139" t="str">
        <f>IF(ISERROR(IF(AW54="","",AW54/VLOOKUP(Occupancy!$B$65,Occupancy!$B$68:$B$79,1)*12/$C54)),"-",IF(AW54="","",AW54/VLOOKUP(Occupancy!$B$65,Occupancy!$B$68:$B$79,1)*12/$C54))</f>
        <v>-</v>
      </c>
      <c r="BA54" s="144">
        <f t="shared" si="9"/>
        <v>0</v>
      </c>
      <c r="BB54" s="144" t="str">
        <f t="shared" si="10"/>
        <v>-</v>
      </c>
      <c r="BC54" s="144" t="str">
        <f t="shared" si="11"/>
        <v>-</v>
      </c>
      <c r="BD54" s="144" t="str">
        <f t="shared" si="12"/>
        <v>-</v>
      </c>
      <c r="BE54" s="145" t="str">
        <f>IF(ISERROR(IF(BB54="","",BB54/VLOOKUP(Occupancy!$B$65,Occupancy!$B$68:$B$79,1)*12/$C54)),"-",IF(BB54="","",BB54/VLOOKUP(Occupancy!$B$65,Occupancy!$B$68:$B$79,1)*12/$C54))</f>
        <v>-</v>
      </c>
    </row>
    <row r="55" spans="1:57" s="100" customFormat="1" ht="12.75" x14ac:dyDescent="0.2">
      <c r="A55" s="221" t="s">
        <v>465</v>
      </c>
      <c r="B55" s="132" t="str">
        <f>IF(ISERROR(INDEX(ProjectTypeData!$F$2:$F$76,MATCH(Operating!$A55,ProjectTypeData!$B$2:$B$76,0),MATCH(Operating!B$9,ProjectTypeData!$F$1))),"-",INDEX(ProjectTypeData!$F$2:$F$76,MATCH(Operating!$A55,ProjectTypeData!$B$2:$B$76,0),MATCH(Operating!B$9,ProjectTypeData!$F$1)))</f>
        <v>Homes</v>
      </c>
      <c r="C55" s="132">
        <f>IF(ISERROR(INDEX(ProjectTypeData!$E$2:$E$76,MATCH(Operating!$A55,ProjectTypeData!$B$2:$B$76,0),MATCH(Operating!C$9,ProjectTypeData!$E$1))),"-",INDEX(ProjectTypeData!$E$2:$E$76,MATCH(Operating!$A55,ProjectTypeData!$B$2:$B$76,0),MATCH(Operating!C$9,ProjectTypeData!$E$1)))</f>
        <v>0</v>
      </c>
      <c r="D55" s="133" t="str">
        <f>IF(ISERROR(INDEX(ProjectTypeData!$D$2:$D$76,MATCH(Operating!$A55,ProjectTypeData!$B$2:$B$76,0),MATCH(Operating!D$9,ProjectTypeData!$D$1))),"-",INDEX(ProjectTypeData!$D$2:$D$76,MATCH(Operating!$A55,ProjectTypeData!$B$2:$B$76,0),MATCH(Operating!D$9,ProjectTypeData!$D$1)))</f>
        <v>Inactive</v>
      </c>
      <c r="E55" s="121"/>
      <c r="F55" s="134">
        <f>SUMIFS(BalanceSheetData!$J$2:$J$829,BalanceSheetData!$B$2:$B$829,$A55,BalanceSheetData!$I$2:$I$829,"10000")</f>
        <v>0</v>
      </c>
      <c r="G55" s="134">
        <f>SUMIFS(BalanceSheetData!$J$2:$J$829,BalanceSheetData!$B$2:$B$829,$A55,BalanceSheetData!$I$2:$I$829,"10710")</f>
        <v>0</v>
      </c>
      <c r="H55" s="134">
        <f>SUMIFS(BalanceSheetData!$J$2:$J$829,BalanceSheetData!$B$2:$B$829,$A55,BalanceSheetData!$I$2:$I$829,"10700")</f>
        <v>0</v>
      </c>
      <c r="I55" s="135">
        <f>SUMIFS(BalanceSheetData!$J$2:$J$829,BalanceSheetData!$B$2:$B$829,$A55,BalanceSheetData!$I$2:$I$829,"10715")+SUMIFS(BalanceSheetData!$J$2:$J$829,BalanceSheetData!$B$2:$B$829,$A55,BalanceSheetData!$I$2:$I$829,"10720")+SUMIFS(BalanceSheetData!$J$2:$J$829,BalanceSheetData!$B$2:$B$829,$A55,BalanceSheetData!$I$2:$I$829,"19300")</f>
        <v>0</v>
      </c>
      <c r="J55" s="136">
        <f t="shared" si="0"/>
        <v>0</v>
      </c>
      <c r="K55" s="137">
        <f>IF(ISERROR(INDEX(Occupancy!$B$57:$CA$57,1,MATCH(A55,Occupancy!$B$4:$CA$4,0))),"-",INDEX(Occupancy!$B$57:$CA$57,1,MATCH(A55,Occupancy!$B$4:$CA$4,0)))</f>
        <v>0</v>
      </c>
      <c r="L55" s="137">
        <f>IF(ISERROR(INDEX(Occupancy!$B$17:$CA$17,1,MATCH(A55,Occupancy!$B$4:$CA$4,0))),"-",INDEX(Occupancy!$B$17:$CA$17,1,MATCH(A55,Occupancy!$B$4:$CA$4,0)))</f>
        <v>0</v>
      </c>
      <c r="M55" s="119"/>
      <c r="N55" s="119"/>
      <c r="O55" s="119"/>
      <c r="P55" s="125"/>
      <c r="Q55" s="138">
        <f>SUMIFS(IncomeStatementData!$J$2:$J$829,IncomeStatementData!$B$2:$B$829,$A55,IncomeStatementData!$I$2:$I$829,"45001")+SUMIFS(IncomeStatementData!$J$2:$J$829,IncomeStatementData!$B$2:$B$829,$A55,IncomeStatementData!$I$2:$I$829,"45100")+SUMIFS(IncomeStatementData!$J$2:$J$829,IncomeStatementData!$B$2:$B$829,$A55,IncomeStatementData!$I$2:$I$829,"49000")+SUMIFS(IncomeStatementData!$J$2:$J$829,IncomeStatementData!$B$2:$B$829,$A55,IncomeStatementData!$I$2:$I$829,"45200")+SUMIFS(IncomeStatementData!$J$2:$J$829,IncomeStatementData!$B$2:$B$829,$A55,IncomeStatementData!$I$2:$I$829,"45400")+SUMIFS(IncomeStatementData!$J$2:$J$829,IncomeStatementData!$B$2:$B$829,$A55,IncomeStatementData!$I$2:$I$829,"45500")+SUMIFS(IncomeStatementData!$J$2:$J$829,IncomeStatementData!$B$2:$B$829,$A55,IncomeStatementData!$I$2:$I$829,"55327")+SUMIFS(IncomeStatementData!$J$2:$J$829,IncomeStatementData!$B$2:$B$829,$A55,IncomeStatementData!$I$2:$I$829,"44100")+SUMIFS(IncomeStatementData!$J$2:$J$829,IncomeStatementData!$B$2:$B$829,$A55,IncomeStatementData!$I$2:$I$829,"42200")</f>
        <v>0</v>
      </c>
      <c r="R55" s="139">
        <f>S55/12*Occupancy!$B$65</f>
        <v>0</v>
      </c>
      <c r="S55" s="140">
        <f>SUMIFS(AnnualFinancialData!$L$2:$L$147,AnnualFinancialData!$B$2:$B$147,$A55,AnnualFinancialData!$K$2:$K$147,"45001")+SUMIFS(AnnualFinancialData!$L$2:$L$147,AnnualFinancialData!$B$2:$B$147,$A55,AnnualFinancialData!$K$2:$K$147,"45100")+SUMIFS(AnnualFinancialData!$L$2:$L$147,AnnualFinancialData!$B$2:$B$147,$A55,AnnualFinancialData!$K$2:$K$147,"49000")+SUMIFS(AnnualFinancialData!$L$2:$L$147,AnnualFinancialData!$B$2:$B$147,$A55,AnnualFinancialData!$K$2:$K$147,"45200")+SUMIFS(AnnualFinancialData!$L$2:$L$147,AnnualFinancialData!$B$2:$B$147,$A55,AnnualFinancialData!$K$2:$K$147,"45400")+SUMIFS(AnnualFinancialData!$L$2:$L$147,AnnualFinancialData!$B$2:$B$147,$A55,AnnualFinancialData!$K$2:$K$147,"45500")+SUMIFS(AnnualFinancialData!$L$2:$L$147,AnnualFinancialData!$B$2:$B$147,$A55,AnnualFinancialData!$K$2:$K$147,"55327")+SUMIFS(AnnualFinancialData!$L$2:$L$147,AnnualFinancialData!$B$2:$B$147,$A55,AnnualFinancialData!$K$2:$K$147,"44100")+SUMIFS(AnnualFinancialData!$L$2:$L$147,AnnualFinancialData!$B$2:$B$147,$A55,AnnualFinancialData!$K$2:$K$147,"42200")</f>
        <v>0</v>
      </c>
      <c r="T55" s="139" t="str">
        <f>IF(ISERROR(IF(Q55="","",Q55/VLOOKUP(Occupancy!$B$65,Occupancy!$B$68:$B$79,1)*12/$C55)),"-",IF(Q55="","",Q55/VLOOKUP(Occupancy!$B$65,Occupancy!$B$68:$B$79,1)*12/$C55))</f>
        <v>-</v>
      </c>
      <c r="U55" s="139" t="str">
        <f>IF(ISERROR(IF(R55="","",R55/VLOOKUP(Occupancy!$B$65,Occupancy!$B$68:$B$79,1)*12/$C55)),"-",IF(R55="","",R55/VLOOKUP(Occupancy!$B$65,Occupancy!$B$68:$B$79,1)*12/$C55))</f>
        <v>-</v>
      </c>
      <c r="V55" s="141">
        <f>IF(ISERROR(Expenses!BC50)," - ",Expenses!BC50)</f>
        <v>0</v>
      </c>
      <c r="W55" s="141">
        <f>IF(ISERROR(Expenses!BD50)," - ",Expenses!BD50)</f>
        <v>0</v>
      </c>
      <c r="X55" s="141">
        <f>IF(ISERROR(Expenses!BE50)," - ",Expenses!BE50)</f>
        <v>0</v>
      </c>
      <c r="Y55" s="141" t="str">
        <f>IF(ISERROR(Expenses!BF50)," - ",Expenses!BF50)</f>
        <v>-</v>
      </c>
      <c r="Z55" s="141" t="str">
        <f>IF(ISERROR(Expenses!BG50)," - ",Expenses!BG50)</f>
        <v>-</v>
      </c>
      <c r="AA55" s="142" t="str">
        <f t="shared" si="1"/>
        <v>-</v>
      </c>
      <c r="AB55" s="139">
        <f t="shared" si="2"/>
        <v>0</v>
      </c>
      <c r="AC55" s="139">
        <f t="shared" si="3"/>
        <v>0</v>
      </c>
      <c r="AD55" s="139">
        <f t="shared" si="4"/>
        <v>0</v>
      </c>
      <c r="AE55" s="139" t="str">
        <f t="shared" si="5"/>
        <v>-</v>
      </c>
      <c r="AF55" s="139" t="str">
        <f t="shared" si="6"/>
        <v>-</v>
      </c>
      <c r="AG55" s="143">
        <f>SUMIFS(IncomeStatementData!$J$2:$J$829,IncomeStatementData!$B$2:$B$829,$A55,IncomeStatementData!$I$2:$I$829,"62020")</f>
        <v>0</v>
      </c>
      <c r="AH55" s="141">
        <f>AI55/12*Occupancy!$B$65</f>
        <v>0</v>
      </c>
      <c r="AI55" s="143">
        <f>SUMIFS(AnnualFinancialData!$L$2:$L$147,AnnualFinancialData!$B$2:$B$147,$A55,AnnualFinancialData!$K$2:$K$147,"62020")</f>
        <v>0</v>
      </c>
      <c r="AJ55" s="141" t="str">
        <f>IF(ISERROR(IF(AG55="","",AG55/VLOOKUP(Occupancy!$B$65,Occupancy!$B$68:$B$79,1)*12/$C55)),"-",IF(AG55="","",AG55/VLOOKUP(Occupancy!$B$65,Occupancy!$B$68:$B$79,1)*12/$C55))</f>
        <v>-</v>
      </c>
      <c r="AK55" s="141" t="str">
        <f>IF(ISERROR(IF(AH55="","",AH55/VLOOKUP(Occupancy!$B$65,Occupancy!$B$68:$B$79,1)*12/$C55)),"-",IF(AH55="","",AH55/VLOOKUP(Occupancy!$B$65,Occupancy!$B$68:$B$79,1)*12/$C55))</f>
        <v>-</v>
      </c>
      <c r="AL55" s="140">
        <f>SUMIFS(BalanceSheetData!$J$2:$J$829,BalanceSheetData!$B$2:$B$829,$A55,BalanceSheetData!$I$2:$I$829,"10710")</f>
        <v>0</v>
      </c>
      <c r="AM55" s="139" t="str">
        <f>IF(ISERROR(AN55/12*Occupancy!$B$65),"-",AN55/12*Occupancy!$B$65)</f>
        <v>-</v>
      </c>
      <c r="AN55" s="140" t="str">
        <f>IF(ISERROR(INDEX(ReserveData!$B$2:$B$2239,MATCH($A55,ReserveData!$A$2:$A$2250,0),0)),"-",INDEX(ReserveData!$B$2:$B2294,MATCH($A55,ReserveData!$A$2:$A$2250,0),0))</f>
        <v>-</v>
      </c>
      <c r="AO55" s="139" t="str">
        <f t="shared" si="7"/>
        <v>-</v>
      </c>
      <c r="AP55" s="139" t="str">
        <f t="shared" si="8"/>
        <v>-</v>
      </c>
      <c r="AQ55" s="143">
        <f>SUMIFS(IncomeStatementData!$J$2:$J$829,IncomeStatementData!$B$2:$B$829,$A55,IncomeStatementData!$I$2:$I$829,"55740")+SUMIFS(IncomeStatementData!$J$2:$J$829,IncomeStatementData!$B$2:$B$829,$A55,IncomeStatementData!$I$2:$I$829,"55730")</f>
        <v>0</v>
      </c>
      <c r="AR55" s="141">
        <f>AS55/12*Occupancy!$B$65</f>
        <v>0</v>
      </c>
      <c r="AS55" s="143">
        <f>SUMIFS(AnnualFinancialData!$L$2:$L$147,AnnualFinancialData!$B$2:$B$147,$A55,AnnualFinancialData!$K$2:$K$147,"55740")+SUMIFS(AnnualFinancialData!$L$2:$L$147,AnnualFinancialData!$B$2:$B$147,$A55,AnnualFinancialData!$K$2:$K$147,"55730")</f>
        <v>0</v>
      </c>
      <c r="AT55" s="141" t="str">
        <f>IF(ISERROR(IF(AQ55="","",AQ55/VLOOKUP(Occupancy!$B$65,Occupancy!$B$68:$B$79,1)*12/$C55)),"-",IF(AQ55="","",AQ55/VLOOKUP(Occupancy!$B$65,Occupancy!$B$68:$B$79,1)*12/$C55))</f>
        <v>-</v>
      </c>
      <c r="AU55" s="141" t="str">
        <f>IF(ISERROR(IF(AR55="","",AR55/VLOOKUP(Occupancy!$B$65,Occupancy!$B$68:$B$79,1)*12/$C55)),"-",IF(AR55="","",AR55/VLOOKUP(Occupancy!$B$65,Occupancy!$B$68:$B$79,1)*12/$C55))</f>
        <v>-</v>
      </c>
      <c r="AV55" s="140">
        <f>SUMIFS(IncomeStatementData!$J$2:$J$829,IncomeStatementData!$B$2:$B$829,$A55,IncomeStatementData!$I$2:$I$829,"66310")+SUMIFS(IncomeStatementData!$J$2:$J$829,IncomeStatementData!$B$2:$B$829,$A55,IncomeStatementData!$I$2:$I$829,"66202")</f>
        <v>0</v>
      </c>
      <c r="AW55" s="139">
        <f>AX55/12*Occupancy!$B$65</f>
        <v>0</v>
      </c>
      <c r="AX55" s="140">
        <f>SUMIFS(AnnualFinancialData!$L$2:$L$147,AnnualFinancialData!$B$2:$B$147,$A55,AnnualFinancialData!$K$2:$K$147,"66310")+SUMIFS(AnnualFinancialData!$L$2:$L$147,AnnualFinancialData!$B$2:$B$147,$A55,AnnualFinancialData!$K$2:$K$147,"66202")</f>
        <v>0</v>
      </c>
      <c r="AY55" s="139" t="str">
        <f>IF(ISERROR(IF(AV55="","",AV55/VLOOKUP(Occupancy!$B$65,Occupancy!$B$68:$B$79,1)*12/$C55)),"-",IF(AV55="","",AV55/VLOOKUP(Occupancy!$B$65,Occupancy!$B$68:$B$79,1)*12/$C55))</f>
        <v>-</v>
      </c>
      <c r="AZ55" s="139" t="str">
        <f>IF(ISERROR(IF(AW55="","",AW55/VLOOKUP(Occupancy!$B$65,Occupancy!$B$68:$B$79,1)*12/$C55)),"-",IF(AW55="","",AW55/VLOOKUP(Occupancy!$B$65,Occupancy!$B$68:$B$79,1)*12/$C55))</f>
        <v>-</v>
      </c>
      <c r="BA55" s="144">
        <f t="shared" si="9"/>
        <v>0</v>
      </c>
      <c r="BB55" s="144" t="str">
        <f t="shared" si="10"/>
        <v>-</v>
      </c>
      <c r="BC55" s="144" t="str">
        <f t="shared" si="11"/>
        <v>-</v>
      </c>
      <c r="BD55" s="144" t="str">
        <f t="shared" si="12"/>
        <v>-</v>
      </c>
      <c r="BE55" s="145" t="str">
        <f>IF(ISERROR(IF(BB55="","",BB55/VLOOKUP(Occupancy!$B$65,Occupancy!$B$68:$B$79,1)*12/$C55)),"-",IF(BB55="","",BB55/VLOOKUP(Occupancy!$B$65,Occupancy!$B$68:$B$79,1)*12/$C55))</f>
        <v>-</v>
      </c>
    </row>
    <row r="56" spans="1:57" s="100" customFormat="1" ht="12.75" x14ac:dyDescent="0.2">
      <c r="A56" s="221" t="s">
        <v>467</v>
      </c>
      <c r="B56" s="132" t="str">
        <f>IF(ISERROR(INDEX(ProjectTypeData!$F$2:$F$76,MATCH(Operating!$A56,ProjectTypeData!$B$2:$B$76,0),MATCH(Operating!B$9,ProjectTypeData!$F$1))),"-",INDEX(ProjectTypeData!$F$2:$F$76,MATCH(Operating!$A56,ProjectTypeData!$B$2:$B$76,0),MATCH(Operating!B$9,ProjectTypeData!$F$1)))</f>
        <v>Homes</v>
      </c>
      <c r="C56" s="132">
        <f>IF(ISERROR(INDEX(ProjectTypeData!$E$2:$E$76,MATCH(Operating!$A56,ProjectTypeData!$B$2:$B$76,0),MATCH(Operating!C$9,ProjectTypeData!$E$1))),"-",INDEX(ProjectTypeData!$E$2:$E$76,MATCH(Operating!$A56,ProjectTypeData!$B$2:$B$76,0),MATCH(Operating!C$9,ProjectTypeData!$E$1)))</f>
        <v>0</v>
      </c>
      <c r="D56" s="133" t="str">
        <f>IF(ISERROR(INDEX(ProjectTypeData!$D$2:$D$76,MATCH(Operating!$A56,ProjectTypeData!$B$2:$B$76,0),MATCH(Operating!D$9,ProjectTypeData!$D$1))),"-",INDEX(ProjectTypeData!$D$2:$D$76,MATCH(Operating!$A56,ProjectTypeData!$B$2:$B$76,0),MATCH(Operating!D$9,ProjectTypeData!$D$1)))</f>
        <v>Pre-Development</v>
      </c>
      <c r="E56" s="121"/>
      <c r="F56" s="134">
        <f>SUMIFS(BalanceSheetData!$J$2:$J$829,BalanceSheetData!$B$2:$B$829,$A56,BalanceSheetData!$I$2:$I$829,"10000")</f>
        <v>0</v>
      </c>
      <c r="G56" s="134">
        <f>SUMIFS(BalanceSheetData!$J$2:$J$829,BalanceSheetData!$B$2:$B$829,$A56,BalanceSheetData!$I$2:$I$829,"10710")</f>
        <v>0</v>
      </c>
      <c r="H56" s="134">
        <f>SUMIFS(BalanceSheetData!$J$2:$J$829,BalanceSheetData!$B$2:$B$829,$A56,BalanceSheetData!$I$2:$I$829,"10700")</f>
        <v>0</v>
      </c>
      <c r="I56" s="135">
        <f>SUMIFS(BalanceSheetData!$J$2:$J$829,BalanceSheetData!$B$2:$B$829,$A56,BalanceSheetData!$I$2:$I$829,"10715")+SUMIFS(BalanceSheetData!$J$2:$J$829,BalanceSheetData!$B$2:$B$829,$A56,BalanceSheetData!$I$2:$I$829,"10720")+SUMIFS(BalanceSheetData!$J$2:$J$829,BalanceSheetData!$B$2:$B$829,$A56,BalanceSheetData!$I$2:$I$829,"19300")</f>
        <v>0</v>
      </c>
      <c r="J56" s="136">
        <f t="shared" si="0"/>
        <v>0</v>
      </c>
      <c r="K56" s="137">
        <f>IF(ISERROR(INDEX(Occupancy!$B$57:$CA$57,1,MATCH(A56,Occupancy!$B$4:$CA$4,0))),"-",INDEX(Occupancy!$B$57:$CA$57,1,MATCH(A56,Occupancy!$B$4:$CA$4,0)))</f>
        <v>0</v>
      </c>
      <c r="L56" s="137">
        <f>IF(ISERROR(INDEX(Occupancy!$B$17:$CA$17,1,MATCH(A56,Occupancy!$B$4:$CA$4,0))),"-",INDEX(Occupancy!$B$17:$CA$17,1,MATCH(A56,Occupancy!$B$4:$CA$4,0)))</f>
        <v>0</v>
      </c>
      <c r="M56" s="119"/>
      <c r="N56" s="119"/>
      <c r="O56" s="119"/>
      <c r="P56" s="125"/>
      <c r="Q56" s="138">
        <f>SUMIFS(IncomeStatementData!$J$2:$J$829,IncomeStatementData!$B$2:$B$829,$A56,IncomeStatementData!$I$2:$I$829,"45001")+SUMIFS(IncomeStatementData!$J$2:$J$829,IncomeStatementData!$B$2:$B$829,$A56,IncomeStatementData!$I$2:$I$829,"45100")+SUMIFS(IncomeStatementData!$J$2:$J$829,IncomeStatementData!$B$2:$B$829,$A56,IncomeStatementData!$I$2:$I$829,"49000")+SUMIFS(IncomeStatementData!$J$2:$J$829,IncomeStatementData!$B$2:$B$829,$A56,IncomeStatementData!$I$2:$I$829,"45200")+SUMIFS(IncomeStatementData!$J$2:$J$829,IncomeStatementData!$B$2:$B$829,$A56,IncomeStatementData!$I$2:$I$829,"45400")+SUMIFS(IncomeStatementData!$J$2:$J$829,IncomeStatementData!$B$2:$B$829,$A56,IncomeStatementData!$I$2:$I$829,"45500")+SUMIFS(IncomeStatementData!$J$2:$J$829,IncomeStatementData!$B$2:$B$829,$A56,IncomeStatementData!$I$2:$I$829,"55327")+SUMIFS(IncomeStatementData!$J$2:$J$829,IncomeStatementData!$B$2:$B$829,$A56,IncomeStatementData!$I$2:$I$829,"44100")+SUMIFS(IncomeStatementData!$J$2:$J$829,IncomeStatementData!$B$2:$B$829,$A56,IncomeStatementData!$I$2:$I$829,"42200")</f>
        <v>0</v>
      </c>
      <c r="R56" s="139">
        <f>S56/12*Occupancy!$B$65</f>
        <v>0</v>
      </c>
      <c r="S56" s="140">
        <f>SUMIFS(AnnualFinancialData!$L$2:$L$147,AnnualFinancialData!$B$2:$B$147,$A56,AnnualFinancialData!$K$2:$K$147,"45001")+SUMIFS(AnnualFinancialData!$L$2:$L$147,AnnualFinancialData!$B$2:$B$147,$A56,AnnualFinancialData!$K$2:$K$147,"45100")+SUMIFS(AnnualFinancialData!$L$2:$L$147,AnnualFinancialData!$B$2:$B$147,$A56,AnnualFinancialData!$K$2:$K$147,"49000")+SUMIFS(AnnualFinancialData!$L$2:$L$147,AnnualFinancialData!$B$2:$B$147,$A56,AnnualFinancialData!$K$2:$K$147,"45200")+SUMIFS(AnnualFinancialData!$L$2:$L$147,AnnualFinancialData!$B$2:$B$147,$A56,AnnualFinancialData!$K$2:$K$147,"45400")+SUMIFS(AnnualFinancialData!$L$2:$L$147,AnnualFinancialData!$B$2:$B$147,$A56,AnnualFinancialData!$K$2:$K$147,"45500")+SUMIFS(AnnualFinancialData!$L$2:$L$147,AnnualFinancialData!$B$2:$B$147,$A56,AnnualFinancialData!$K$2:$K$147,"55327")+SUMIFS(AnnualFinancialData!$L$2:$L$147,AnnualFinancialData!$B$2:$B$147,$A56,AnnualFinancialData!$K$2:$K$147,"44100")+SUMIFS(AnnualFinancialData!$L$2:$L$147,AnnualFinancialData!$B$2:$B$147,$A56,AnnualFinancialData!$K$2:$K$147,"42200")</f>
        <v>0</v>
      </c>
      <c r="T56" s="139" t="str">
        <f>IF(ISERROR(IF(Q56="","",Q56/VLOOKUP(Occupancy!$B$65,Occupancy!$B$68:$B$79,1)*12/$C56)),"-",IF(Q56="","",Q56/VLOOKUP(Occupancy!$B$65,Occupancy!$B$68:$B$79,1)*12/$C56))</f>
        <v>-</v>
      </c>
      <c r="U56" s="139" t="str">
        <f>IF(ISERROR(IF(R56="","",R56/VLOOKUP(Occupancy!$B$65,Occupancy!$B$68:$B$79,1)*12/$C56)),"-",IF(R56="","",R56/VLOOKUP(Occupancy!$B$65,Occupancy!$B$68:$B$79,1)*12/$C56))</f>
        <v>-</v>
      </c>
      <c r="V56" s="141">
        <f>IF(ISERROR(Expenses!BC51)," - ",Expenses!BC51)</f>
        <v>0</v>
      </c>
      <c r="W56" s="141">
        <f>IF(ISERROR(Expenses!BD51)," - ",Expenses!BD51)</f>
        <v>0</v>
      </c>
      <c r="X56" s="141">
        <f>IF(ISERROR(Expenses!BE51)," - ",Expenses!BE51)</f>
        <v>0</v>
      </c>
      <c r="Y56" s="141" t="str">
        <f>IF(ISERROR(Expenses!BF51)," - ",Expenses!BF51)</f>
        <v>-</v>
      </c>
      <c r="Z56" s="141" t="str">
        <f>IF(ISERROR(Expenses!BG51)," - ",Expenses!BG51)</f>
        <v>-</v>
      </c>
      <c r="AA56" s="142" t="str">
        <f t="shared" si="1"/>
        <v>-</v>
      </c>
      <c r="AB56" s="139">
        <f t="shared" si="2"/>
        <v>0</v>
      </c>
      <c r="AC56" s="139">
        <f t="shared" si="3"/>
        <v>0</v>
      </c>
      <c r="AD56" s="139">
        <f t="shared" si="4"/>
        <v>0</v>
      </c>
      <c r="AE56" s="139" t="str">
        <f t="shared" si="5"/>
        <v>-</v>
      </c>
      <c r="AF56" s="139" t="str">
        <f t="shared" si="6"/>
        <v>-</v>
      </c>
      <c r="AG56" s="143">
        <f>SUMIFS(IncomeStatementData!$J$2:$J$829,IncomeStatementData!$B$2:$B$829,$A56,IncomeStatementData!$I$2:$I$829,"62020")</f>
        <v>0</v>
      </c>
      <c r="AH56" s="141">
        <f>AI56/12*Occupancy!$B$65</f>
        <v>0</v>
      </c>
      <c r="AI56" s="143">
        <f>SUMIFS(AnnualFinancialData!$L$2:$L$147,AnnualFinancialData!$B$2:$B$147,$A56,AnnualFinancialData!$K$2:$K$147,"62020")</f>
        <v>0</v>
      </c>
      <c r="AJ56" s="141" t="str">
        <f>IF(ISERROR(IF(AG56="","",AG56/VLOOKUP(Occupancy!$B$65,Occupancy!$B$68:$B$79,1)*12/$C56)),"-",IF(AG56="","",AG56/VLOOKUP(Occupancy!$B$65,Occupancy!$B$68:$B$79,1)*12/$C56))</f>
        <v>-</v>
      </c>
      <c r="AK56" s="141" t="str">
        <f>IF(ISERROR(IF(AH56="","",AH56/VLOOKUP(Occupancy!$B$65,Occupancy!$B$68:$B$79,1)*12/$C56)),"-",IF(AH56="","",AH56/VLOOKUP(Occupancy!$B$65,Occupancy!$B$68:$B$79,1)*12/$C56))</f>
        <v>-</v>
      </c>
      <c r="AL56" s="140">
        <f>SUMIFS(BalanceSheetData!$J$2:$J$829,BalanceSheetData!$B$2:$B$829,$A56,BalanceSheetData!$I$2:$I$829,"10710")</f>
        <v>0</v>
      </c>
      <c r="AM56" s="139" t="str">
        <f>IF(ISERROR(AN56/12*Occupancy!$B$65),"-",AN56/12*Occupancy!$B$65)</f>
        <v>-</v>
      </c>
      <c r="AN56" s="140" t="str">
        <f>IF(ISERROR(INDEX(ReserveData!$B$2:$B$2239,MATCH($A56,ReserveData!$A$2:$A$2250,0),0)),"-",INDEX(ReserveData!$B$2:$B2295,MATCH($A56,ReserveData!$A$2:$A$2250,0),0))</f>
        <v>-</v>
      </c>
      <c r="AO56" s="139" t="str">
        <f t="shared" si="7"/>
        <v>-</v>
      </c>
      <c r="AP56" s="139" t="str">
        <f t="shared" si="8"/>
        <v>-</v>
      </c>
      <c r="AQ56" s="143">
        <f>SUMIFS(IncomeStatementData!$J$2:$J$829,IncomeStatementData!$B$2:$B$829,$A56,IncomeStatementData!$I$2:$I$829,"55740")+SUMIFS(IncomeStatementData!$J$2:$J$829,IncomeStatementData!$B$2:$B$829,$A56,IncomeStatementData!$I$2:$I$829,"55730")</f>
        <v>0</v>
      </c>
      <c r="AR56" s="141">
        <f>AS56/12*Occupancy!$B$65</f>
        <v>0</v>
      </c>
      <c r="AS56" s="143">
        <f>SUMIFS(AnnualFinancialData!$L$2:$L$147,AnnualFinancialData!$B$2:$B$147,$A56,AnnualFinancialData!$K$2:$K$147,"55740")+SUMIFS(AnnualFinancialData!$L$2:$L$147,AnnualFinancialData!$B$2:$B$147,$A56,AnnualFinancialData!$K$2:$K$147,"55730")</f>
        <v>0</v>
      </c>
      <c r="AT56" s="141" t="str">
        <f>IF(ISERROR(IF(AQ56="","",AQ56/VLOOKUP(Occupancy!$B$65,Occupancy!$B$68:$B$79,1)*12/$C56)),"-",IF(AQ56="","",AQ56/VLOOKUP(Occupancy!$B$65,Occupancy!$B$68:$B$79,1)*12/$C56))</f>
        <v>-</v>
      </c>
      <c r="AU56" s="141" t="str">
        <f>IF(ISERROR(IF(AR56="","",AR56/VLOOKUP(Occupancy!$B$65,Occupancy!$B$68:$B$79,1)*12/$C56)),"-",IF(AR56="","",AR56/VLOOKUP(Occupancy!$B$65,Occupancy!$B$68:$B$79,1)*12/$C56))</f>
        <v>-</v>
      </c>
      <c r="AV56" s="140">
        <f>SUMIFS(IncomeStatementData!$J$2:$J$829,IncomeStatementData!$B$2:$B$829,$A56,IncomeStatementData!$I$2:$I$829,"66310")+SUMIFS(IncomeStatementData!$J$2:$J$829,IncomeStatementData!$B$2:$B$829,$A56,IncomeStatementData!$I$2:$I$829,"66202")</f>
        <v>0</v>
      </c>
      <c r="AW56" s="139">
        <f>AX56/12*Occupancy!$B$65</f>
        <v>0</v>
      </c>
      <c r="AX56" s="140">
        <f>SUMIFS(AnnualFinancialData!$L$2:$L$147,AnnualFinancialData!$B$2:$B$147,$A56,AnnualFinancialData!$K$2:$K$147,"66310")+SUMIFS(AnnualFinancialData!$L$2:$L$147,AnnualFinancialData!$B$2:$B$147,$A56,AnnualFinancialData!$K$2:$K$147,"66202")</f>
        <v>0</v>
      </c>
      <c r="AY56" s="139" t="str">
        <f>IF(ISERROR(IF(AV56="","",AV56/VLOOKUP(Occupancy!$B$65,Occupancy!$B$68:$B$79,1)*12/$C56)),"-",IF(AV56="","",AV56/VLOOKUP(Occupancy!$B$65,Occupancy!$B$68:$B$79,1)*12/$C56))</f>
        <v>-</v>
      </c>
      <c r="AZ56" s="139" t="str">
        <f>IF(ISERROR(IF(AW56="","",AW56/VLOOKUP(Occupancy!$B$65,Occupancy!$B$68:$B$79,1)*12/$C56)),"-",IF(AW56="","",AW56/VLOOKUP(Occupancy!$B$65,Occupancy!$B$68:$B$79,1)*12/$C56))</f>
        <v>-</v>
      </c>
      <c r="BA56" s="144">
        <f t="shared" si="9"/>
        <v>0</v>
      </c>
      <c r="BB56" s="144" t="str">
        <f t="shared" si="10"/>
        <v>-</v>
      </c>
      <c r="BC56" s="144" t="str">
        <f t="shared" si="11"/>
        <v>-</v>
      </c>
      <c r="BD56" s="144" t="str">
        <f t="shared" si="12"/>
        <v>-</v>
      </c>
      <c r="BE56" s="145" t="str">
        <f>IF(ISERROR(IF(BB56="","",BB56/VLOOKUP(Occupancy!$B$65,Occupancy!$B$68:$B$79,1)*12/$C56)),"-",IF(BB56="","",BB56/VLOOKUP(Occupancy!$B$65,Occupancy!$B$68:$B$79,1)*12/$C56))</f>
        <v>-</v>
      </c>
    </row>
    <row r="57" spans="1:57" s="100" customFormat="1" ht="12.75" x14ac:dyDescent="0.2">
      <c r="A57" s="221" t="s">
        <v>469</v>
      </c>
      <c r="B57" s="132" t="str">
        <f>IF(ISERROR(INDEX(ProjectTypeData!$F$2:$F$76,MATCH(Operating!$A57,ProjectTypeData!$B$2:$B$76,0),MATCH(Operating!B$9,ProjectTypeData!$F$1))),"-",INDEX(ProjectTypeData!$F$2:$F$76,MATCH(Operating!$A57,ProjectTypeData!$B$2:$B$76,0),MATCH(Operating!B$9,ProjectTypeData!$F$1)))</f>
        <v>Homes</v>
      </c>
      <c r="C57" s="132">
        <f>IF(ISERROR(INDEX(ProjectTypeData!$E$2:$E$76,MATCH(Operating!$A57,ProjectTypeData!$B$2:$B$76,0),MATCH(Operating!C$9,ProjectTypeData!$E$1))),"-",INDEX(ProjectTypeData!$E$2:$E$76,MATCH(Operating!$A57,ProjectTypeData!$B$2:$B$76,0),MATCH(Operating!C$9,ProjectTypeData!$E$1)))</f>
        <v>0</v>
      </c>
      <c r="D57" s="133" t="str">
        <f>IF(ISERROR(INDEX(ProjectTypeData!$D$2:$D$76,MATCH(Operating!$A57,ProjectTypeData!$B$2:$B$76,0),MATCH(Operating!D$9,ProjectTypeData!$D$1))),"-",INDEX(ProjectTypeData!$D$2:$D$76,MATCH(Operating!$A57,ProjectTypeData!$B$2:$B$76,0),MATCH(Operating!D$9,ProjectTypeData!$D$1)))</f>
        <v>Inactive</v>
      </c>
      <c r="E57" s="121"/>
      <c r="F57" s="134">
        <f>SUMIFS(BalanceSheetData!$J$2:$J$829,BalanceSheetData!$B$2:$B$829,$A57,BalanceSheetData!$I$2:$I$829,"10000")</f>
        <v>0</v>
      </c>
      <c r="G57" s="134">
        <f>SUMIFS(BalanceSheetData!$J$2:$J$829,BalanceSheetData!$B$2:$B$829,$A57,BalanceSheetData!$I$2:$I$829,"10710")</f>
        <v>0</v>
      </c>
      <c r="H57" s="134">
        <f>SUMIFS(BalanceSheetData!$J$2:$J$829,BalanceSheetData!$B$2:$B$829,$A57,BalanceSheetData!$I$2:$I$829,"10700")</f>
        <v>0</v>
      </c>
      <c r="I57" s="135">
        <f>SUMIFS(BalanceSheetData!$J$2:$J$829,BalanceSheetData!$B$2:$B$829,$A57,BalanceSheetData!$I$2:$I$829,"10715")+SUMIFS(BalanceSheetData!$J$2:$J$829,BalanceSheetData!$B$2:$B$829,$A57,BalanceSheetData!$I$2:$I$829,"10720")+SUMIFS(BalanceSheetData!$J$2:$J$829,BalanceSheetData!$B$2:$B$829,$A57,BalanceSheetData!$I$2:$I$829,"19300")</f>
        <v>0</v>
      </c>
      <c r="J57" s="136">
        <f t="shared" si="0"/>
        <v>0</v>
      </c>
      <c r="K57" s="137">
        <f>IF(ISERROR(INDEX(Occupancy!$B$57:$CA$57,1,MATCH(A57,Occupancy!$B$4:$CA$4,0))),"-",INDEX(Occupancy!$B$57:$CA$57,1,MATCH(A57,Occupancy!$B$4:$CA$4,0)))</f>
        <v>0</v>
      </c>
      <c r="L57" s="137">
        <f>IF(ISERROR(INDEX(Occupancy!$B$17:$CA$17,1,MATCH(A57,Occupancy!$B$4:$CA$4,0))),"-",INDEX(Occupancy!$B$17:$CA$17,1,MATCH(A57,Occupancy!$B$4:$CA$4,0)))</f>
        <v>0</v>
      </c>
      <c r="M57" s="119"/>
      <c r="N57" s="119"/>
      <c r="O57" s="119"/>
      <c r="P57" s="125"/>
      <c r="Q57" s="138">
        <f>SUMIFS(IncomeStatementData!$J$2:$J$829,IncomeStatementData!$B$2:$B$829,$A57,IncomeStatementData!$I$2:$I$829,"45001")+SUMIFS(IncomeStatementData!$J$2:$J$829,IncomeStatementData!$B$2:$B$829,$A57,IncomeStatementData!$I$2:$I$829,"45100")+SUMIFS(IncomeStatementData!$J$2:$J$829,IncomeStatementData!$B$2:$B$829,$A57,IncomeStatementData!$I$2:$I$829,"49000")+SUMIFS(IncomeStatementData!$J$2:$J$829,IncomeStatementData!$B$2:$B$829,$A57,IncomeStatementData!$I$2:$I$829,"45200")+SUMIFS(IncomeStatementData!$J$2:$J$829,IncomeStatementData!$B$2:$B$829,$A57,IncomeStatementData!$I$2:$I$829,"45400")+SUMIFS(IncomeStatementData!$J$2:$J$829,IncomeStatementData!$B$2:$B$829,$A57,IncomeStatementData!$I$2:$I$829,"45500")+SUMIFS(IncomeStatementData!$J$2:$J$829,IncomeStatementData!$B$2:$B$829,$A57,IncomeStatementData!$I$2:$I$829,"55327")+SUMIFS(IncomeStatementData!$J$2:$J$829,IncomeStatementData!$B$2:$B$829,$A57,IncomeStatementData!$I$2:$I$829,"44100")+SUMIFS(IncomeStatementData!$J$2:$J$829,IncomeStatementData!$B$2:$B$829,$A57,IncomeStatementData!$I$2:$I$829,"42200")</f>
        <v>0</v>
      </c>
      <c r="R57" s="139">
        <f>S57/12*Occupancy!$B$65</f>
        <v>0</v>
      </c>
      <c r="S57" s="140">
        <f>SUMIFS(AnnualFinancialData!$L$2:$L$147,AnnualFinancialData!$B$2:$B$147,$A57,AnnualFinancialData!$K$2:$K$147,"45001")+SUMIFS(AnnualFinancialData!$L$2:$L$147,AnnualFinancialData!$B$2:$B$147,$A57,AnnualFinancialData!$K$2:$K$147,"45100")+SUMIFS(AnnualFinancialData!$L$2:$L$147,AnnualFinancialData!$B$2:$B$147,$A57,AnnualFinancialData!$K$2:$K$147,"49000")+SUMIFS(AnnualFinancialData!$L$2:$L$147,AnnualFinancialData!$B$2:$B$147,$A57,AnnualFinancialData!$K$2:$K$147,"45200")+SUMIFS(AnnualFinancialData!$L$2:$L$147,AnnualFinancialData!$B$2:$B$147,$A57,AnnualFinancialData!$K$2:$K$147,"45400")+SUMIFS(AnnualFinancialData!$L$2:$L$147,AnnualFinancialData!$B$2:$B$147,$A57,AnnualFinancialData!$K$2:$K$147,"45500")+SUMIFS(AnnualFinancialData!$L$2:$L$147,AnnualFinancialData!$B$2:$B$147,$A57,AnnualFinancialData!$K$2:$K$147,"55327")+SUMIFS(AnnualFinancialData!$L$2:$L$147,AnnualFinancialData!$B$2:$B$147,$A57,AnnualFinancialData!$K$2:$K$147,"44100")+SUMIFS(AnnualFinancialData!$L$2:$L$147,AnnualFinancialData!$B$2:$B$147,$A57,AnnualFinancialData!$K$2:$K$147,"42200")</f>
        <v>0</v>
      </c>
      <c r="T57" s="139" t="str">
        <f>IF(ISERROR(IF(Q57="","",Q57/VLOOKUP(Occupancy!$B$65,Occupancy!$B$68:$B$79,1)*12/$C57)),"-",IF(Q57="","",Q57/VLOOKUP(Occupancy!$B$65,Occupancy!$B$68:$B$79,1)*12/$C57))</f>
        <v>-</v>
      </c>
      <c r="U57" s="139" t="str">
        <f>IF(ISERROR(IF(R57="","",R57/VLOOKUP(Occupancy!$B$65,Occupancy!$B$68:$B$79,1)*12/$C57)),"-",IF(R57="","",R57/VLOOKUP(Occupancy!$B$65,Occupancy!$B$68:$B$79,1)*12/$C57))</f>
        <v>-</v>
      </c>
      <c r="V57" s="141">
        <f>IF(ISERROR(Expenses!BC52)," - ",Expenses!BC52)</f>
        <v>0</v>
      </c>
      <c r="W57" s="141">
        <f>IF(ISERROR(Expenses!BD52)," - ",Expenses!BD52)</f>
        <v>0</v>
      </c>
      <c r="X57" s="141">
        <f>IF(ISERROR(Expenses!BE52)," - ",Expenses!BE52)</f>
        <v>0</v>
      </c>
      <c r="Y57" s="141" t="str">
        <f>IF(ISERROR(Expenses!BF52)," - ",Expenses!BF52)</f>
        <v>-</v>
      </c>
      <c r="Z57" s="141" t="str">
        <f>IF(ISERROR(Expenses!BG52)," - ",Expenses!BG52)</f>
        <v>-</v>
      </c>
      <c r="AA57" s="142" t="str">
        <f t="shared" si="1"/>
        <v>-</v>
      </c>
      <c r="AB57" s="139">
        <f t="shared" si="2"/>
        <v>0</v>
      </c>
      <c r="AC57" s="139">
        <f t="shared" si="3"/>
        <v>0</v>
      </c>
      <c r="AD57" s="139">
        <f t="shared" si="4"/>
        <v>0</v>
      </c>
      <c r="AE57" s="139" t="str">
        <f t="shared" si="5"/>
        <v>-</v>
      </c>
      <c r="AF57" s="139" t="str">
        <f t="shared" si="6"/>
        <v>-</v>
      </c>
      <c r="AG57" s="143">
        <f>SUMIFS(IncomeStatementData!$J$2:$J$829,IncomeStatementData!$B$2:$B$829,$A57,IncomeStatementData!$I$2:$I$829,"62020")</f>
        <v>0</v>
      </c>
      <c r="AH57" s="141">
        <f>AI57/12*Occupancy!$B$65</f>
        <v>0</v>
      </c>
      <c r="AI57" s="143">
        <f>SUMIFS(AnnualFinancialData!$L$2:$L$147,AnnualFinancialData!$B$2:$B$147,$A57,AnnualFinancialData!$K$2:$K$147,"62020")</f>
        <v>0</v>
      </c>
      <c r="AJ57" s="141" t="str">
        <f>IF(ISERROR(IF(AG57="","",AG57/VLOOKUP(Occupancy!$B$65,Occupancy!$B$68:$B$79,1)*12/$C57)),"-",IF(AG57="","",AG57/VLOOKUP(Occupancy!$B$65,Occupancy!$B$68:$B$79,1)*12/$C57))</f>
        <v>-</v>
      </c>
      <c r="AK57" s="141" t="str">
        <f>IF(ISERROR(IF(AH57="","",AH57/VLOOKUP(Occupancy!$B$65,Occupancy!$B$68:$B$79,1)*12/$C57)),"-",IF(AH57="","",AH57/VLOOKUP(Occupancy!$B$65,Occupancy!$B$68:$B$79,1)*12/$C57))</f>
        <v>-</v>
      </c>
      <c r="AL57" s="140">
        <f>SUMIFS(BalanceSheetData!$J$2:$J$829,BalanceSheetData!$B$2:$B$829,$A57,BalanceSheetData!$I$2:$I$829,"10710")</f>
        <v>0</v>
      </c>
      <c r="AM57" s="139" t="str">
        <f>IF(ISERROR(AN57/12*Occupancy!$B$65),"-",AN57/12*Occupancy!$B$65)</f>
        <v>-</v>
      </c>
      <c r="AN57" s="140" t="str">
        <f>IF(ISERROR(INDEX(ReserveData!$B$2:$B$2239,MATCH($A57,ReserveData!$A$2:$A$2250,0),0)),"-",INDEX(ReserveData!$B$2:$B2296,MATCH($A57,ReserveData!$A$2:$A$2250,0),0))</f>
        <v>-</v>
      </c>
      <c r="AO57" s="139" t="str">
        <f t="shared" si="7"/>
        <v>-</v>
      </c>
      <c r="AP57" s="139" t="str">
        <f t="shared" si="8"/>
        <v>-</v>
      </c>
      <c r="AQ57" s="143">
        <f>SUMIFS(IncomeStatementData!$J$2:$J$829,IncomeStatementData!$B$2:$B$829,$A57,IncomeStatementData!$I$2:$I$829,"55740")+SUMIFS(IncomeStatementData!$J$2:$J$829,IncomeStatementData!$B$2:$B$829,$A57,IncomeStatementData!$I$2:$I$829,"55730")</f>
        <v>0</v>
      </c>
      <c r="AR57" s="141">
        <f>AS57/12*Occupancy!$B$65</f>
        <v>0</v>
      </c>
      <c r="AS57" s="143">
        <f>SUMIFS(AnnualFinancialData!$L$2:$L$147,AnnualFinancialData!$B$2:$B$147,$A57,AnnualFinancialData!$K$2:$K$147,"55740")+SUMIFS(AnnualFinancialData!$L$2:$L$147,AnnualFinancialData!$B$2:$B$147,$A57,AnnualFinancialData!$K$2:$K$147,"55730")</f>
        <v>0</v>
      </c>
      <c r="AT57" s="141" t="str">
        <f>IF(ISERROR(IF(AQ57="","",AQ57/VLOOKUP(Occupancy!$B$65,Occupancy!$B$68:$B$79,1)*12/$C57)),"-",IF(AQ57="","",AQ57/VLOOKUP(Occupancy!$B$65,Occupancy!$B$68:$B$79,1)*12/$C57))</f>
        <v>-</v>
      </c>
      <c r="AU57" s="141" t="str">
        <f>IF(ISERROR(IF(AR57="","",AR57/VLOOKUP(Occupancy!$B$65,Occupancy!$B$68:$B$79,1)*12/$C57)),"-",IF(AR57="","",AR57/VLOOKUP(Occupancy!$B$65,Occupancy!$B$68:$B$79,1)*12/$C57))</f>
        <v>-</v>
      </c>
      <c r="AV57" s="140">
        <f>SUMIFS(IncomeStatementData!$J$2:$J$829,IncomeStatementData!$B$2:$B$829,$A57,IncomeStatementData!$I$2:$I$829,"66310")+SUMIFS(IncomeStatementData!$J$2:$J$829,IncomeStatementData!$B$2:$B$829,$A57,IncomeStatementData!$I$2:$I$829,"66202")</f>
        <v>0</v>
      </c>
      <c r="AW57" s="139">
        <f>AX57/12*Occupancy!$B$65</f>
        <v>0</v>
      </c>
      <c r="AX57" s="140">
        <f>SUMIFS(AnnualFinancialData!$L$2:$L$147,AnnualFinancialData!$B$2:$B$147,$A57,AnnualFinancialData!$K$2:$K$147,"66310")+SUMIFS(AnnualFinancialData!$L$2:$L$147,AnnualFinancialData!$B$2:$B$147,$A57,AnnualFinancialData!$K$2:$K$147,"66202")</f>
        <v>0</v>
      </c>
      <c r="AY57" s="139" t="str">
        <f>IF(ISERROR(IF(AV57="","",AV57/VLOOKUP(Occupancy!$B$65,Occupancy!$B$68:$B$79,1)*12/$C57)),"-",IF(AV57="","",AV57/VLOOKUP(Occupancy!$B$65,Occupancy!$B$68:$B$79,1)*12/$C57))</f>
        <v>-</v>
      </c>
      <c r="AZ57" s="139" t="str">
        <f>IF(ISERROR(IF(AW57="","",AW57/VLOOKUP(Occupancy!$B$65,Occupancy!$B$68:$B$79,1)*12/$C57)),"-",IF(AW57="","",AW57/VLOOKUP(Occupancy!$B$65,Occupancy!$B$68:$B$79,1)*12/$C57))</f>
        <v>-</v>
      </c>
      <c r="BA57" s="144">
        <f t="shared" si="9"/>
        <v>0</v>
      </c>
      <c r="BB57" s="144" t="str">
        <f t="shared" si="10"/>
        <v>-</v>
      </c>
      <c r="BC57" s="144" t="str">
        <f t="shared" si="11"/>
        <v>-</v>
      </c>
      <c r="BD57" s="144" t="str">
        <f t="shared" si="12"/>
        <v>-</v>
      </c>
      <c r="BE57" s="145" t="str">
        <f>IF(ISERROR(IF(BB57="","",BB57/VLOOKUP(Occupancy!$B$65,Occupancy!$B$68:$B$79,1)*12/$C57)),"-",IF(BB57="","",BB57/VLOOKUP(Occupancy!$B$65,Occupancy!$B$68:$B$79,1)*12/$C57))</f>
        <v>-</v>
      </c>
    </row>
    <row r="58" spans="1:57" s="100" customFormat="1" ht="12.75" x14ac:dyDescent="0.2">
      <c r="A58" s="221" t="s">
        <v>471</v>
      </c>
      <c r="B58" s="132" t="str">
        <f>IF(ISERROR(INDEX(ProjectTypeData!$F$2:$F$76,MATCH(Operating!$A58,ProjectTypeData!$B$2:$B$76,0),MATCH(Operating!B$9,ProjectTypeData!$F$1))),"-",INDEX(ProjectTypeData!$F$2:$F$76,MATCH(Operating!$A58,ProjectTypeData!$B$2:$B$76,0),MATCH(Operating!B$9,ProjectTypeData!$F$1)))</f>
        <v>Homes</v>
      </c>
      <c r="C58" s="132">
        <f>IF(ISERROR(INDEX(ProjectTypeData!$E$2:$E$76,MATCH(Operating!$A58,ProjectTypeData!$B$2:$B$76,0),MATCH(Operating!C$9,ProjectTypeData!$E$1))),"-",INDEX(ProjectTypeData!$E$2:$E$76,MATCH(Operating!$A58,ProjectTypeData!$B$2:$B$76,0),MATCH(Operating!C$9,ProjectTypeData!$E$1)))</f>
        <v>0</v>
      </c>
      <c r="D58" s="133" t="str">
        <f>IF(ISERROR(INDEX(ProjectTypeData!$D$2:$D$76,MATCH(Operating!$A58,ProjectTypeData!$B$2:$B$76,0),MATCH(Operating!D$9,ProjectTypeData!$D$1))),"-",INDEX(ProjectTypeData!$D$2:$D$76,MATCH(Operating!$A58,ProjectTypeData!$B$2:$B$76,0),MATCH(Operating!D$9,ProjectTypeData!$D$1)))</f>
        <v>Inactive</v>
      </c>
      <c r="E58" s="121"/>
      <c r="F58" s="134">
        <f>SUMIFS(BalanceSheetData!$J$2:$J$829,BalanceSheetData!$B$2:$B$829,$A58,BalanceSheetData!$I$2:$I$829,"10000")</f>
        <v>0</v>
      </c>
      <c r="G58" s="134">
        <f>SUMIFS(BalanceSheetData!$J$2:$J$829,BalanceSheetData!$B$2:$B$829,$A58,BalanceSheetData!$I$2:$I$829,"10710")</f>
        <v>0</v>
      </c>
      <c r="H58" s="134">
        <f>SUMIFS(BalanceSheetData!$J$2:$J$829,BalanceSheetData!$B$2:$B$829,$A58,BalanceSheetData!$I$2:$I$829,"10700")</f>
        <v>0</v>
      </c>
      <c r="I58" s="135">
        <f>SUMIFS(BalanceSheetData!$J$2:$J$829,BalanceSheetData!$B$2:$B$829,$A58,BalanceSheetData!$I$2:$I$829,"10715")+SUMIFS(BalanceSheetData!$J$2:$J$829,BalanceSheetData!$B$2:$B$829,$A58,BalanceSheetData!$I$2:$I$829,"10720")+SUMIFS(BalanceSheetData!$J$2:$J$829,BalanceSheetData!$B$2:$B$829,$A58,BalanceSheetData!$I$2:$I$829,"19300")</f>
        <v>0</v>
      </c>
      <c r="J58" s="136">
        <f t="shared" si="0"/>
        <v>0</v>
      </c>
      <c r="K58" s="137">
        <f>IF(ISERROR(INDEX(Occupancy!$B$57:$CA$57,1,MATCH(A58,Occupancy!$B$4:$CA$4,0))),"-",INDEX(Occupancy!$B$57:$CA$57,1,MATCH(A58,Occupancy!$B$4:$CA$4,0)))</f>
        <v>0</v>
      </c>
      <c r="L58" s="137">
        <f>IF(ISERROR(INDEX(Occupancy!$B$17:$CA$17,1,MATCH(A58,Occupancy!$B$4:$CA$4,0))),"-",INDEX(Occupancy!$B$17:$CA$17,1,MATCH(A58,Occupancy!$B$4:$CA$4,0)))</f>
        <v>0</v>
      </c>
      <c r="M58" s="119"/>
      <c r="N58" s="119"/>
      <c r="O58" s="119"/>
      <c r="P58" s="125"/>
      <c r="Q58" s="138">
        <f>SUMIFS(IncomeStatementData!$J$2:$J$829,IncomeStatementData!$B$2:$B$829,$A58,IncomeStatementData!$I$2:$I$829,"45001")+SUMIFS(IncomeStatementData!$J$2:$J$829,IncomeStatementData!$B$2:$B$829,$A58,IncomeStatementData!$I$2:$I$829,"45100")+SUMIFS(IncomeStatementData!$J$2:$J$829,IncomeStatementData!$B$2:$B$829,$A58,IncomeStatementData!$I$2:$I$829,"49000")+SUMIFS(IncomeStatementData!$J$2:$J$829,IncomeStatementData!$B$2:$B$829,$A58,IncomeStatementData!$I$2:$I$829,"45200")+SUMIFS(IncomeStatementData!$J$2:$J$829,IncomeStatementData!$B$2:$B$829,$A58,IncomeStatementData!$I$2:$I$829,"45400")+SUMIFS(IncomeStatementData!$J$2:$J$829,IncomeStatementData!$B$2:$B$829,$A58,IncomeStatementData!$I$2:$I$829,"45500")+SUMIFS(IncomeStatementData!$J$2:$J$829,IncomeStatementData!$B$2:$B$829,$A58,IncomeStatementData!$I$2:$I$829,"55327")+SUMIFS(IncomeStatementData!$J$2:$J$829,IncomeStatementData!$B$2:$B$829,$A58,IncomeStatementData!$I$2:$I$829,"44100")+SUMIFS(IncomeStatementData!$J$2:$J$829,IncomeStatementData!$B$2:$B$829,$A58,IncomeStatementData!$I$2:$I$829,"42200")</f>
        <v>0</v>
      </c>
      <c r="R58" s="139">
        <f>S58/12*Occupancy!$B$65</f>
        <v>0</v>
      </c>
      <c r="S58" s="140">
        <f>SUMIFS(AnnualFinancialData!$L$2:$L$147,AnnualFinancialData!$B$2:$B$147,$A58,AnnualFinancialData!$K$2:$K$147,"45001")+SUMIFS(AnnualFinancialData!$L$2:$L$147,AnnualFinancialData!$B$2:$B$147,$A58,AnnualFinancialData!$K$2:$K$147,"45100")+SUMIFS(AnnualFinancialData!$L$2:$L$147,AnnualFinancialData!$B$2:$B$147,$A58,AnnualFinancialData!$K$2:$K$147,"49000")+SUMIFS(AnnualFinancialData!$L$2:$L$147,AnnualFinancialData!$B$2:$B$147,$A58,AnnualFinancialData!$K$2:$K$147,"45200")+SUMIFS(AnnualFinancialData!$L$2:$L$147,AnnualFinancialData!$B$2:$B$147,$A58,AnnualFinancialData!$K$2:$K$147,"45400")+SUMIFS(AnnualFinancialData!$L$2:$L$147,AnnualFinancialData!$B$2:$B$147,$A58,AnnualFinancialData!$K$2:$K$147,"45500")+SUMIFS(AnnualFinancialData!$L$2:$L$147,AnnualFinancialData!$B$2:$B$147,$A58,AnnualFinancialData!$K$2:$K$147,"55327")+SUMIFS(AnnualFinancialData!$L$2:$L$147,AnnualFinancialData!$B$2:$B$147,$A58,AnnualFinancialData!$K$2:$K$147,"44100")+SUMIFS(AnnualFinancialData!$L$2:$L$147,AnnualFinancialData!$B$2:$B$147,$A58,AnnualFinancialData!$K$2:$K$147,"42200")</f>
        <v>0</v>
      </c>
      <c r="T58" s="139" t="str">
        <f>IF(ISERROR(IF(Q58="","",Q58/VLOOKUP(Occupancy!$B$65,Occupancy!$B$68:$B$79,1)*12/$C58)),"-",IF(Q58="","",Q58/VLOOKUP(Occupancy!$B$65,Occupancy!$B$68:$B$79,1)*12/$C58))</f>
        <v>-</v>
      </c>
      <c r="U58" s="139" t="str">
        <f>IF(ISERROR(IF(R58="","",R58/VLOOKUP(Occupancy!$B$65,Occupancy!$B$68:$B$79,1)*12/$C58)),"-",IF(R58="","",R58/VLOOKUP(Occupancy!$B$65,Occupancy!$B$68:$B$79,1)*12/$C58))</f>
        <v>-</v>
      </c>
      <c r="V58" s="141">
        <f>IF(ISERROR(Expenses!BC53)," - ",Expenses!BC53)</f>
        <v>0</v>
      </c>
      <c r="W58" s="141">
        <f>IF(ISERROR(Expenses!BD53)," - ",Expenses!BD53)</f>
        <v>0</v>
      </c>
      <c r="X58" s="141">
        <f>IF(ISERROR(Expenses!BE53)," - ",Expenses!BE53)</f>
        <v>0</v>
      </c>
      <c r="Y58" s="141" t="str">
        <f>IF(ISERROR(Expenses!BF53)," - ",Expenses!BF53)</f>
        <v>-</v>
      </c>
      <c r="Z58" s="141" t="str">
        <f>IF(ISERROR(Expenses!BG53)," - ",Expenses!BG53)</f>
        <v>-</v>
      </c>
      <c r="AA58" s="142" t="str">
        <f t="shared" si="1"/>
        <v>-</v>
      </c>
      <c r="AB58" s="139">
        <f t="shared" si="2"/>
        <v>0</v>
      </c>
      <c r="AC58" s="139">
        <f t="shared" si="3"/>
        <v>0</v>
      </c>
      <c r="AD58" s="139">
        <f t="shared" si="4"/>
        <v>0</v>
      </c>
      <c r="AE58" s="139" t="str">
        <f t="shared" si="5"/>
        <v>-</v>
      </c>
      <c r="AF58" s="139" t="str">
        <f t="shared" si="6"/>
        <v>-</v>
      </c>
      <c r="AG58" s="143">
        <f>SUMIFS(IncomeStatementData!$J$2:$J$829,IncomeStatementData!$B$2:$B$829,$A58,IncomeStatementData!$I$2:$I$829,"62020")</f>
        <v>0</v>
      </c>
      <c r="AH58" s="141">
        <f>AI58/12*Occupancy!$B$65</f>
        <v>0</v>
      </c>
      <c r="AI58" s="143">
        <f>SUMIFS(AnnualFinancialData!$L$2:$L$147,AnnualFinancialData!$B$2:$B$147,$A58,AnnualFinancialData!$K$2:$K$147,"62020")</f>
        <v>0</v>
      </c>
      <c r="AJ58" s="141" t="str">
        <f>IF(ISERROR(IF(AG58="","",AG58/VLOOKUP(Occupancy!$B$65,Occupancy!$B$68:$B$79,1)*12/$C58)),"-",IF(AG58="","",AG58/VLOOKUP(Occupancy!$B$65,Occupancy!$B$68:$B$79,1)*12/$C58))</f>
        <v>-</v>
      </c>
      <c r="AK58" s="141" t="str">
        <f>IF(ISERROR(IF(AH58="","",AH58/VLOOKUP(Occupancy!$B$65,Occupancy!$B$68:$B$79,1)*12/$C58)),"-",IF(AH58="","",AH58/VLOOKUP(Occupancy!$B$65,Occupancy!$B$68:$B$79,1)*12/$C58))</f>
        <v>-</v>
      </c>
      <c r="AL58" s="140">
        <f>SUMIFS(BalanceSheetData!$J$2:$J$829,BalanceSheetData!$B$2:$B$829,$A58,BalanceSheetData!$I$2:$I$829,"10710")</f>
        <v>0</v>
      </c>
      <c r="AM58" s="139" t="str">
        <f>IF(ISERROR(AN58/12*Occupancy!$B$65),"-",AN58/12*Occupancy!$B$65)</f>
        <v>-</v>
      </c>
      <c r="AN58" s="140" t="str">
        <f>IF(ISERROR(INDEX(ReserveData!$B$2:$B$2239,MATCH($A58,ReserveData!$A$2:$A$2250,0),0)),"-",INDEX(ReserveData!$B$2:$B2297,MATCH($A58,ReserveData!$A$2:$A$2250,0),0))</f>
        <v>-</v>
      </c>
      <c r="AO58" s="139" t="str">
        <f t="shared" si="7"/>
        <v>-</v>
      </c>
      <c r="AP58" s="139" t="str">
        <f t="shared" si="8"/>
        <v>-</v>
      </c>
      <c r="AQ58" s="143">
        <f>SUMIFS(IncomeStatementData!$J$2:$J$829,IncomeStatementData!$B$2:$B$829,$A58,IncomeStatementData!$I$2:$I$829,"55740")+SUMIFS(IncomeStatementData!$J$2:$J$829,IncomeStatementData!$B$2:$B$829,$A58,IncomeStatementData!$I$2:$I$829,"55730")</f>
        <v>0</v>
      </c>
      <c r="AR58" s="141">
        <f>AS58/12*Occupancy!$B$65</f>
        <v>0</v>
      </c>
      <c r="AS58" s="143">
        <f>SUMIFS(AnnualFinancialData!$L$2:$L$147,AnnualFinancialData!$B$2:$B$147,$A58,AnnualFinancialData!$K$2:$K$147,"55740")+SUMIFS(AnnualFinancialData!$L$2:$L$147,AnnualFinancialData!$B$2:$B$147,$A58,AnnualFinancialData!$K$2:$K$147,"55730")</f>
        <v>0</v>
      </c>
      <c r="AT58" s="141" t="str">
        <f>IF(ISERROR(IF(AQ58="","",AQ58/VLOOKUP(Occupancy!$B$65,Occupancy!$B$68:$B$79,1)*12/$C58)),"-",IF(AQ58="","",AQ58/VLOOKUP(Occupancy!$B$65,Occupancy!$B$68:$B$79,1)*12/$C58))</f>
        <v>-</v>
      </c>
      <c r="AU58" s="141" t="str">
        <f>IF(ISERROR(IF(AR58="","",AR58/VLOOKUP(Occupancy!$B$65,Occupancy!$B$68:$B$79,1)*12/$C58)),"-",IF(AR58="","",AR58/VLOOKUP(Occupancy!$B$65,Occupancy!$B$68:$B$79,1)*12/$C58))</f>
        <v>-</v>
      </c>
      <c r="AV58" s="140">
        <f>SUMIFS(IncomeStatementData!$J$2:$J$829,IncomeStatementData!$B$2:$B$829,$A58,IncomeStatementData!$I$2:$I$829,"66310")+SUMIFS(IncomeStatementData!$J$2:$J$829,IncomeStatementData!$B$2:$B$829,$A58,IncomeStatementData!$I$2:$I$829,"66202")</f>
        <v>0</v>
      </c>
      <c r="AW58" s="139">
        <f>AX58/12*Occupancy!$B$65</f>
        <v>0</v>
      </c>
      <c r="AX58" s="140">
        <f>SUMIFS(AnnualFinancialData!$L$2:$L$147,AnnualFinancialData!$B$2:$B$147,$A58,AnnualFinancialData!$K$2:$K$147,"66310")+SUMIFS(AnnualFinancialData!$L$2:$L$147,AnnualFinancialData!$B$2:$B$147,$A58,AnnualFinancialData!$K$2:$K$147,"66202")</f>
        <v>0</v>
      </c>
      <c r="AY58" s="139" t="str">
        <f>IF(ISERROR(IF(AV58="","",AV58/VLOOKUP(Occupancy!$B$65,Occupancy!$B$68:$B$79,1)*12/$C58)),"-",IF(AV58="","",AV58/VLOOKUP(Occupancy!$B$65,Occupancy!$B$68:$B$79,1)*12/$C58))</f>
        <v>-</v>
      </c>
      <c r="AZ58" s="139" t="str">
        <f>IF(ISERROR(IF(AW58="","",AW58/VLOOKUP(Occupancy!$B$65,Occupancy!$B$68:$B$79,1)*12/$C58)),"-",IF(AW58="","",AW58/VLOOKUP(Occupancy!$B$65,Occupancy!$B$68:$B$79,1)*12/$C58))</f>
        <v>-</v>
      </c>
      <c r="BA58" s="144">
        <f t="shared" si="9"/>
        <v>0</v>
      </c>
      <c r="BB58" s="144" t="str">
        <f t="shared" si="10"/>
        <v>-</v>
      </c>
      <c r="BC58" s="144" t="str">
        <f t="shared" si="11"/>
        <v>-</v>
      </c>
      <c r="BD58" s="144" t="str">
        <f t="shared" si="12"/>
        <v>-</v>
      </c>
      <c r="BE58" s="145" t="str">
        <f>IF(ISERROR(IF(BB58="","",BB58/VLOOKUP(Occupancy!$B$65,Occupancy!$B$68:$B$79,1)*12/$C58)),"-",IF(BB58="","",BB58/VLOOKUP(Occupancy!$B$65,Occupancy!$B$68:$B$79,1)*12/$C58))</f>
        <v>-</v>
      </c>
    </row>
    <row r="59" spans="1:57" s="100" customFormat="1" ht="12.75" x14ac:dyDescent="0.2">
      <c r="A59" s="221" t="s">
        <v>473</v>
      </c>
      <c r="B59" s="132" t="str">
        <f>IF(ISERROR(INDEX(ProjectTypeData!$F$2:$F$76,MATCH(Operating!$A59,ProjectTypeData!$B$2:$B$76,0),MATCH(Operating!B$9,ProjectTypeData!$F$1))),"-",INDEX(ProjectTypeData!$F$2:$F$76,MATCH(Operating!$A59,ProjectTypeData!$B$2:$B$76,0),MATCH(Operating!B$9,ProjectTypeData!$F$1)))</f>
        <v>Homes</v>
      </c>
      <c r="C59" s="132">
        <f>IF(ISERROR(INDEX(ProjectTypeData!$E$2:$E$76,MATCH(Operating!$A59,ProjectTypeData!$B$2:$B$76,0),MATCH(Operating!C$9,ProjectTypeData!$E$1))),"-",INDEX(ProjectTypeData!$E$2:$E$76,MATCH(Operating!$A59,ProjectTypeData!$B$2:$B$76,0),MATCH(Operating!C$9,ProjectTypeData!$E$1)))</f>
        <v>0</v>
      </c>
      <c r="D59" s="133" t="str">
        <f>IF(ISERROR(INDEX(ProjectTypeData!$D$2:$D$76,MATCH(Operating!$A59,ProjectTypeData!$B$2:$B$76,0),MATCH(Operating!D$9,ProjectTypeData!$D$1))),"-",INDEX(ProjectTypeData!$D$2:$D$76,MATCH(Operating!$A59,ProjectTypeData!$B$2:$B$76,0),MATCH(Operating!D$9,ProjectTypeData!$D$1)))</f>
        <v>Pending Business Committee Approval</v>
      </c>
      <c r="E59" s="121"/>
      <c r="F59" s="134">
        <f>SUMIFS(BalanceSheetData!$J$2:$J$829,BalanceSheetData!$B$2:$B$829,$A59,BalanceSheetData!$I$2:$I$829,"10000")</f>
        <v>0</v>
      </c>
      <c r="G59" s="134">
        <f>SUMIFS(BalanceSheetData!$J$2:$J$829,BalanceSheetData!$B$2:$B$829,$A59,BalanceSheetData!$I$2:$I$829,"10710")</f>
        <v>0</v>
      </c>
      <c r="H59" s="134">
        <f>SUMIFS(BalanceSheetData!$J$2:$J$829,BalanceSheetData!$B$2:$B$829,$A59,BalanceSheetData!$I$2:$I$829,"10700")</f>
        <v>0</v>
      </c>
      <c r="I59" s="135">
        <f>SUMIFS(BalanceSheetData!$J$2:$J$829,BalanceSheetData!$B$2:$B$829,$A59,BalanceSheetData!$I$2:$I$829,"10715")+SUMIFS(BalanceSheetData!$J$2:$J$829,BalanceSheetData!$B$2:$B$829,$A59,BalanceSheetData!$I$2:$I$829,"10720")+SUMIFS(BalanceSheetData!$J$2:$J$829,BalanceSheetData!$B$2:$B$829,$A59,BalanceSheetData!$I$2:$I$829,"19300")</f>
        <v>0</v>
      </c>
      <c r="J59" s="136">
        <f t="shared" si="0"/>
        <v>0</v>
      </c>
      <c r="K59" s="137">
        <f>IF(ISERROR(INDEX(Occupancy!$B$57:$CA$57,1,MATCH(A59,Occupancy!$B$4:$CA$4,0))),"-",INDEX(Occupancy!$B$57:$CA$57,1,MATCH(A59,Occupancy!$B$4:$CA$4,0)))</f>
        <v>0</v>
      </c>
      <c r="L59" s="137">
        <f>IF(ISERROR(INDEX(Occupancy!$B$17:$CA$17,1,MATCH(A59,Occupancy!$B$4:$CA$4,0))),"-",INDEX(Occupancy!$B$17:$CA$17,1,MATCH(A59,Occupancy!$B$4:$CA$4,0)))</f>
        <v>0</v>
      </c>
      <c r="M59" s="119"/>
      <c r="N59" s="119"/>
      <c r="O59" s="119"/>
      <c r="P59" s="125"/>
      <c r="Q59" s="138">
        <f>SUMIFS(IncomeStatementData!$J$2:$J$829,IncomeStatementData!$B$2:$B$829,$A59,IncomeStatementData!$I$2:$I$829,"45001")+SUMIFS(IncomeStatementData!$J$2:$J$829,IncomeStatementData!$B$2:$B$829,$A59,IncomeStatementData!$I$2:$I$829,"45100")+SUMIFS(IncomeStatementData!$J$2:$J$829,IncomeStatementData!$B$2:$B$829,$A59,IncomeStatementData!$I$2:$I$829,"49000")+SUMIFS(IncomeStatementData!$J$2:$J$829,IncomeStatementData!$B$2:$B$829,$A59,IncomeStatementData!$I$2:$I$829,"45200")+SUMIFS(IncomeStatementData!$J$2:$J$829,IncomeStatementData!$B$2:$B$829,$A59,IncomeStatementData!$I$2:$I$829,"45400")+SUMIFS(IncomeStatementData!$J$2:$J$829,IncomeStatementData!$B$2:$B$829,$A59,IncomeStatementData!$I$2:$I$829,"45500")+SUMIFS(IncomeStatementData!$J$2:$J$829,IncomeStatementData!$B$2:$B$829,$A59,IncomeStatementData!$I$2:$I$829,"55327")+SUMIFS(IncomeStatementData!$J$2:$J$829,IncomeStatementData!$B$2:$B$829,$A59,IncomeStatementData!$I$2:$I$829,"44100")+SUMIFS(IncomeStatementData!$J$2:$J$829,IncomeStatementData!$B$2:$B$829,$A59,IncomeStatementData!$I$2:$I$829,"42200")</f>
        <v>0</v>
      </c>
      <c r="R59" s="139">
        <f>S59/12*Occupancy!$B$65</f>
        <v>0</v>
      </c>
      <c r="S59" s="140">
        <f>SUMIFS(AnnualFinancialData!$L$2:$L$147,AnnualFinancialData!$B$2:$B$147,$A59,AnnualFinancialData!$K$2:$K$147,"45001")+SUMIFS(AnnualFinancialData!$L$2:$L$147,AnnualFinancialData!$B$2:$B$147,$A59,AnnualFinancialData!$K$2:$K$147,"45100")+SUMIFS(AnnualFinancialData!$L$2:$L$147,AnnualFinancialData!$B$2:$B$147,$A59,AnnualFinancialData!$K$2:$K$147,"49000")+SUMIFS(AnnualFinancialData!$L$2:$L$147,AnnualFinancialData!$B$2:$B$147,$A59,AnnualFinancialData!$K$2:$K$147,"45200")+SUMIFS(AnnualFinancialData!$L$2:$L$147,AnnualFinancialData!$B$2:$B$147,$A59,AnnualFinancialData!$K$2:$K$147,"45400")+SUMIFS(AnnualFinancialData!$L$2:$L$147,AnnualFinancialData!$B$2:$B$147,$A59,AnnualFinancialData!$K$2:$K$147,"45500")+SUMIFS(AnnualFinancialData!$L$2:$L$147,AnnualFinancialData!$B$2:$B$147,$A59,AnnualFinancialData!$K$2:$K$147,"55327")+SUMIFS(AnnualFinancialData!$L$2:$L$147,AnnualFinancialData!$B$2:$B$147,$A59,AnnualFinancialData!$K$2:$K$147,"44100")+SUMIFS(AnnualFinancialData!$L$2:$L$147,AnnualFinancialData!$B$2:$B$147,$A59,AnnualFinancialData!$K$2:$K$147,"42200")</f>
        <v>0</v>
      </c>
      <c r="T59" s="139" t="str">
        <f>IF(ISERROR(IF(Q59="","",Q59/VLOOKUP(Occupancy!$B$65,Occupancy!$B$68:$B$79,1)*12/$C59)),"-",IF(Q59="","",Q59/VLOOKUP(Occupancy!$B$65,Occupancy!$B$68:$B$79,1)*12/$C59))</f>
        <v>-</v>
      </c>
      <c r="U59" s="139" t="str">
        <f>IF(ISERROR(IF(R59="","",R59/VLOOKUP(Occupancy!$B$65,Occupancy!$B$68:$B$79,1)*12/$C59)),"-",IF(R59="","",R59/VLOOKUP(Occupancy!$B$65,Occupancy!$B$68:$B$79,1)*12/$C59))</f>
        <v>-</v>
      </c>
      <c r="V59" s="141">
        <f>IF(ISERROR(Expenses!BC54)," - ",Expenses!BC54)</f>
        <v>0</v>
      </c>
      <c r="W59" s="141">
        <f>IF(ISERROR(Expenses!BD54)," - ",Expenses!BD54)</f>
        <v>0</v>
      </c>
      <c r="X59" s="141">
        <f>IF(ISERROR(Expenses!BE54)," - ",Expenses!BE54)</f>
        <v>0</v>
      </c>
      <c r="Y59" s="141" t="str">
        <f>IF(ISERROR(Expenses!BF54)," - ",Expenses!BF54)</f>
        <v>-</v>
      </c>
      <c r="Z59" s="141" t="str">
        <f>IF(ISERROR(Expenses!BG54)," - ",Expenses!BG54)</f>
        <v>-</v>
      </c>
      <c r="AA59" s="142" t="str">
        <f t="shared" si="1"/>
        <v>-</v>
      </c>
      <c r="AB59" s="139">
        <f t="shared" si="2"/>
        <v>0</v>
      </c>
      <c r="AC59" s="139">
        <f t="shared" si="3"/>
        <v>0</v>
      </c>
      <c r="AD59" s="139">
        <f t="shared" si="4"/>
        <v>0</v>
      </c>
      <c r="AE59" s="139" t="str">
        <f t="shared" si="5"/>
        <v>-</v>
      </c>
      <c r="AF59" s="139" t="str">
        <f t="shared" si="6"/>
        <v>-</v>
      </c>
      <c r="AG59" s="143">
        <f>SUMIFS(IncomeStatementData!$J$2:$J$829,IncomeStatementData!$B$2:$B$829,$A59,IncomeStatementData!$I$2:$I$829,"62020")</f>
        <v>0</v>
      </c>
      <c r="AH59" s="141">
        <f>AI59/12*Occupancy!$B$65</f>
        <v>0</v>
      </c>
      <c r="AI59" s="143">
        <f>SUMIFS(AnnualFinancialData!$L$2:$L$147,AnnualFinancialData!$B$2:$B$147,$A59,AnnualFinancialData!$K$2:$K$147,"62020")</f>
        <v>0</v>
      </c>
      <c r="AJ59" s="141" t="str">
        <f>IF(ISERROR(IF(AG59="","",AG59/VLOOKUP(Occupancy!$B$65,Occupancy!$B$68:$B$79,1)*12/$C59)),"-",IF(AG59="","",AG59/VLOOKUP(Occupancy!$B$65,Occupancy!$B$68:$B$79,1)*12/$C59))</f>
        <v>-</v>
      </c>
      <c r="AK59" s="141" t="str">
        <f>IF(ISERROR(IF(AH59="","",AH59/VLOOKUP(Occupancy!$B$65,Occupancy!$B$68:$B$79,1)*12/$C59)),"-",IF(AH59="","",AH59/VLOOKUP(Occupancy!$B$65,Occupancy!$B$68:$B$79,1)*12/$C59))</f>
        <v>-</v>
      </c>
      <c r="AL59" s="140">
        <f>SUMIFS(BalanceSheetData!$J$2:$J$829,BalanceSheetData!$B$2:$B$829,$A59,BalanceSheetData!$I$2:$I$829,"10710")</f>
        <v>0</v>
      </c>
      <c r="AM59" s="139" t="str">
        <f>IF(ISERROR(AN59/12*Occupancy!$B$65),"-",AN59/12*Occupancy!$B$65)</f>
        <v>-</v>
      </c>
      <c r="AN59" s="140" t="str">
        <f>IF(ISERROR(INDEX(ReserveData!$B$2:$B$2239,MATCH($A59,ReserveData!$A$2:$A$2250,0),0)),"-",INDEX(ReserveData!$B$2:$B2298,MATCH($A59,ReserveData!$A$2:$A$2250,0),0))</f>
        <v>-</v>
      </c>
      <c r="AO59" s="139" t="str">
        <f t="shared" si="7"/>
        <v>-</v>
      </c>
      <c r="AP59" s="139" t="str">
        <f t="shared" si="8"/>
        <v>-</v>
      </c>
      <c r="AQ59" s="143">
        <f>SUMIFS(IncomeStatementData!$J$2:$J$829,IncomeStatementData!$B$2:$B$829,$A59,IncomeStatementData!$I$2:$I$829,"55740")+SUMIFS(IncomeStatementData!$J$2:$J$829,IncomeStatementData!$B$2:$B$829,$A59,IncomeStatementData!$I$2:$I$829,"55730")</f>
        <v>0</v>
      </c>
      <c r="AR59" s="141">
        <f>AS59/12*Occupancy!$B$65</f>
        <v>0</v>
      </c>
      <c r="AS59" s="143">
        <f>SUMIFS(AnnualFinancialData!$L$2:$L$147,AnnualFinancialData!$B$2:$B$147,$A59,AnnualFinancialData!$K$2:$K$147,"55740")+SUMIFS(AnnualFinancialData!$L$2:$L$147,AnnualFinancialData!$B$2:$B$147,$A59,AnnualFinancialData!$K$2:$K$147,"55730")</f>
        <v>0</v>
      </c>
      <c r="AT59" s="141" t="str">
        <f>IF(ISERROR(IF(AQ59="","",AQ59/VLOOKUP(Occupancy!$B$65,Occupancy!$B$68:$B$79,1)*12/$C59)),"-",IF(AQ59="","",AQ59/VLOOKUP(Occupancy!$B$65,Occupancy!$B$68:$B$79,1)*12/$C59))</f>
        <v>-</v>
      </c>
      <c r="AU59" s="141" t="str">
        <f>IF(ISERROR(IF(AR59="","",AR59/VLOOKUP(Occupancy!$B$65,Occupancy!$B$68:$B$79,1)*12/$C59)),"-",IF(AR59="","",AR59/VLOOKUP(Occupancy!$B$65,Occupancy!$B$68:$B$79,1)*12/$C59))</f>
        <v>-</v>
      </c>
      <c r="AV59" s="140">
        <f>SUMIFS(IncomeStatementData!$J$2:$J$829,IncomeStatementData!$B$2:$B$829,$A59,IncomeStatementData!$I$2:$I$829,"66310")+SUMIFS(IncomeStatementData!$J$2:$J$829,IncomeStatementData!$B$2:$B$829,$A59,IncomeStatementData!$I$2:$I$829,"66202")</f>
        <v>0</v>
      </c>
      <c r="AW59" s="139">
        <f>AX59/12*Occupancy!$B$65</f>
        <v>0</v>
      </c>
      <c r="AX59" s="140">
        <f>SUMIFS(AnnualFinancialData!$L$2:$L$147,AnnualFinancialData!$B$2:$B$147,$A59,AnnualFinancialData!$K$2:$K$147,"66310")+SUMIFS(AnnualFinancialData!$L$2:$L$147,AnnualFinancialData!$B$2:$B$147,$A59,AnnualFinancialData!$K$2:$K$147,"66202")</f>
        <v>0</v>
      </c>
      <c r="AY59" s="139" t="str">
        <f>IF(ISERROR(IF(AV59="","",AV59/VLOOKUP(Occupancy!$B$65,Occupancy!$B$68:$B$79,1)*12/$C59)),"-",IF(AV59="","",AV59/VLOOKUP(Occupancy!$B$65,Occupancy!$B$68:$B$79,1)*12/$C59))</f>
        <v>-</v>
      </c>
      <c r="AZ59" s="139" t="str">
        <f>IF(ISERROR(IF(AW59="","",AW59/VLOOKUP(Occupancy!$B$65,Occupancy!$B$68:$B$79,1)*12/$C59)),"-",IF(AW59="","",AW59/VLOOKUP(Occupancy!$B$65,Occupancy!$B$68:$B$79,1)*12/$C59))</f>
        <v>-</v>
      </c>
      <c r="BA59" s="144">
        <f t="shared" si="9"/>
        <v>0</v>
      </c>
      <c r="BB59" s="144" t="str">
        <f t="shared" si="10"/>
        <v>-</v>
      </c>
      <c r="BC59" s="144" t="str">
        <f t="shared" si="11"/>
        <v>-</v>
      </c>
      <c r="BD59" s="144" t="str">
        <f t="shared" si="12"/>
        <v>-</v>
      </c>
      <c r="BE59" s="145" t="str">
        <f>IF(ISERROR(IF(BB59="","",BB59/VLOOKUP(Occupancy!$B$65,Occupancy!$B$68:$B$79,1)*12/$C59)),"-",IF(BB59="","",BB59/VLOOKUP(Occupancy!$B$65,Occupancy!$B$68:$B$79,1)*12/$C59))</f>
        <v>-</v>
      </c>
    </row>
    <row r="60" spans="1:57" s="100" customFormat="1" ht="12.75" x14ac:dyDescent="0.2">
      <c r="A60" s="221" t="s">
        <v>475</v>
      </c>
      <c r="B60" s="132" t="str">
        <f>IF(ISERROR(INDEX(ProjectTypeData!$F$2:$F$76,MATCH(Operating!$A60,ProjectTypeData!$B$2:$B$76,0),MATCH(Operating!B$9,ProjectTypeData!$F$1))),"-",INDEX(ProjectTypeData!$F$2:$F$76,MATCH(Operating!$A60,ProjectTypeData!$B$2:$B$76,0),MATCH(Operating!B$9,ProjectTypeData!$F$1)))</f>
        <v>Homes</v>
      </c>
      <c r="C60" s="132">
        <f>IF(ISERROR(INDEX(ProjectTypeData!$E$2:$E$76,MATCH(Operating!$A60,ProjectTypeData!$B$2:$B$76,0),MATCH(Operating!C$9,ProjectTypeData!$E$1))),"-",INDEX(ProjectTypeData!$E$2:$E$76,MATCH(Operating!$A60,ProjectTypeData!$B$2:$B$76,0),MATCH(Operating!C$9,ProjectTypeData!$E$1)))</f>
        <v>0</v>
      </c>
      <c r="D60" s="133" t="str">
        <f>IF(ISERROR(INDEX(ProjectTypeData!$D$2:$D$76,MATCH(Operating!$A60,ProjectTypeData!$B$2:$B$76,0),MATCH(Operating!D$9,ProjectTypeData!$D$1))),"-",INDEX(ProjectTypeData!$D$2:$D$76,MATCH(Operating!$A60,ProjectTypeData!$B$2:$B$76,0),MATCH(Operating!D$9,ProjectTypeData!$D$1)))</f>
        <v>Pending Business Committee Approval</v>
      </c>
      <c r="E60" s="121"/>
      <c r="F60" s="134">
        <f>SUMIFS(BalanceSheetData!$J$2:$J$829,BalanceSheetData!$B$2:$B$829,$A60,BalanceSheetData!$I$2:$I$829,"10000")</f>
        <v>0</v>
      </c>
      <c r="G60" s="134">
        <f>SUMIFS(BalanceSheetData!$J$2:$J$829,BalanceSheetData!$B$2:$B$829,$A60,BalanceSheetData!$I$2:$I$829,"10710")</f>
        <v>0</v>
      </c>
      <c r="H60" s="134">
        <f>SUMIFS(BalanceSheetData!$J$2:$J$829,BalanceSheetData!$B$2:$B$829,$A60,BalanceSheetData!$I$2:$I$829,"10700")</f>
        <v>0</v>
      </c>
      <c r="I60" s="135">
        <f>SUMIFS(BalanceSheetData!$J$2:$J$829,BalanceSheetData!$B$2:$B$829,$A60,BalanceSheetData!$I$2:$I$829,"10715")+SUMIFS(BalanceSheetData!$J$2:$J$829,BalanceSheetData!$B$2:$B$829,$A60,BalanceSheetData!$I$2:$I$829,"10720")+SUMIFS(BalanceSheetData!$J$2:$J$829,BalanceSheetData!$B$2:$B$829,$A60,BalanceSheetData!$I$2:$I$829,"19300")</f>
        <v>0</v>
      </c>
      <c r="J60" s="136">
        <f t="shared" si="0"/>
        <v>0</v>
      </c>
      <c r="K60" s="137">
        <f>IF(ISERROR(INDEX(Occupancy!$B$57:$CA$57,1,MATCH(A60,Occupancy!$B$4:$CA$4,0))),"-",INDEX(Occupancy!$B$57:$CA$57,1,MATCH(A60,Occupancy!$B$4:$CA$4,0)))</f>
        <v>0</v>
      </c>
      <c r="L60" s="137">
        <f>IF(ISERROR(INDEX(Occupancy!$B$17:$CA$17,1,MATCH(A60,Occupancy!$B$4:$CA$4,0))),"-",INDEX(Occupancy!$B$17:$CA$17,1,MATCH(A60,Occupancy!$B$4:$CA$4,0)))</f>
        <v>0</v>
      </c>
      <c r="M60" s="119"/>
      <c r="N60" s="119"/>
      <c r="O60" s="119"/>
      <c r="P60" s="125"/>
      <c r="Q60" s="138">
        <f>SUMIFS(IncomeStatementData!$J$2:$J$829,IncomeStatementData!$B$2:$B$829,$A60,IncomeStatementData!$I$2:$I$829,"45001")+SUMIFS(IncomeStatementData!$J$2:$J$829,IncomeStatementData!$B$2:$B$829,$A60,IncomeStatementData!$I$2:$I$829,"45100")+SUMIFS(IncomeStatementData!$J$2:$J$829,IncomeStatementData!$B$2:$B$829,$A60,IncomeStatementData!$I$2:$I$829,"49000")+SUMIFS(IncomeStatementData!$J$2:$J$829,IncomeStatementData!$B$2:$B$829,$A60,IncomeStatementData!$I$2:$I$829,"45200")+SUMIFS(IncomeStatementData!$J$2:$J$829,IncomeStatementData!$B$2:$B$829,$A60,IncomeStatementData!$I$2:$I$829,"45400")+SUMIFS(IncomeStatementData!$J$2:$J$829,IncomeStatementData!$B$2:$B$829,$A60,IncomeStatementData!$I$2:$I$829,"45500")+SUMIFS(IncomeStatementData!$J$2:$J$829,IncomeStatementData!$B$2:$B$829,$A60,IncomeStatementData!$I$2:$I$829,"55327")+SUMIFS(IncomeStatementData!$J$2:$J$829,IncomeStatementData!$B$2:$B$829,$A60,IncomeStatementData!$I$2:$I$829,"44100")+SUMIFS(IncomeStatementData!$J$2:$J$829,IncomeStatementData!$B$2:$B$829,$A60,IncomeStatementData!$I$2:$I$829,"42200")</f>
        <v>0</v>
      </c>
      <c r="R60" s="139">
        <f>S60/12*Occupancy!$B$65</f>
        <v>0</v>
      </c>
      <c r="S60" s="140">
        <f>SUMIFS(AnnualFinancialData!$L$2:$L$147,AnnualFinancialData!$B$2:$B$147,$A60,AnnualFinancialData!$K$2:$K$147,"45001")+SUMIFS(AnnualFinancialData!$L$2:$L$147,AnnualFinancialData!$B$2:$B$147,$A60,AnnualFinancialData!$K$2:$K$147,"45100")+SUMIFS(AnnualFinancialData!$L$2:$L$147,AnnualFinancialData!$B$2:$B$147,$A60,AnnualFinancialData!$K$2:$K$147,"49000")+SUMIFS(AnnualFinancialData!$L$2:$L$147,AnnualFinancialData!$B$2:$B$147,$A60,AnnualFinancialData!$K$2:$K$147,"45200")+SUMIFS(AnnualFinancialData!$L$2:$L$147,AnnualFinancialData!$B$2:$B$147,$A60,AnnualFinancialData!$K$2:$K$147,"45400")+SUMIFS(AnnualFinancialData!$L$2:$L$147,AnnualFinancialData!$B$2:$B$147,$A60,AnnualFinancialData!$K$2:$K$147,"45500")+SUMIFS(AnnualFinancialData!$L$2:$L$147,AnnualFinancialData!$B$2:$B$147,$A60,AnnualFinancialData!$K$2:$K$147,"55327")+SUMIFS(AnnualFinancialData!$L$2:$L$147,AnnualFinancialData!$B$2:$B$147,$A60,AnnualFinancialData!$K$2:$K$147,"44100")+SUMIFS(AnnualFinancialData!$L$2:$L$147,AnnualFinancialData!$B$2:$B$147,$A60,AnnualFinancialData!$K$2:$K$147,"42200")</f>
        <v>0</v>
      </c>
      <c r="T60" s="139" t="str">
        <f>IF(ISERROR(IF(Q60="","",Q60/VLOOKUP(Occupancy!$B$65,Occupancy!$B$68:$B$79,1)*12/$C60)),"-",IF(Q60="","",Q60/VLOOKUP(Occupancy!$B$65,Occupancy!$B$68:$B$79,1)*12/$C60))</f>
        <v>-</v>
      </c>
      <c r="U60" s="139" t="str">
        <f>IF(ISERROR(IF(R60="","",R60/VLOOKUP(Occupancy!$B$65,Occupancy!$B$68:$B$79,1)*12/$C60)),"-",IF(R60="","",R60/VLOOKUP(Occupancy!$B$65,Occupancy!$B$68:$B$79,1)*12/$C60))</f>
        <v>-</v>
      </c>
      <c r="V60" s="141">
        <f>IF(ISERROR(Expenses!BC55)," - ",Expenses!BC55)</f>
        <v>0</v>
      </c>
      <c r="W60" s="141">
        <f>IF(ISERROR(Expenses!BD55)," - ",Expenses!BD55)</f>
        <v>0</v>
      </c>
      <c r="X60" s="141">
        <f>IF(ISERROR(Expenses!BE55)," - ",Expenses!BE55)</f>
        <v>0</v>
      </c>
      <c r="Y60" s="141" t="str">
        <f>IF(ISERROR(Expenses!BF55)," - ",Expenses!BF55)</f>
        <v>-</v>
      </c>
      <c r="Z60" s="141" t="str">
        <f>IF(ISERROR(Expenses!BG55)," - ",Expenses!BG55)</f>
        <v>-</v>
      </c>
      <c r="AA60" s="142" t="str">
        <f t="shared" si="1"/>
        <v>-</v>
      </c>
      <c r="AB60" s="139">
        <f t="shared" si="2"/>
        <v>0</v>
      </c>
      <c r="AC60" s="139">
        <f t="shared" si="3"/>
        <v>0</v>
      </c>
      <c r="AD60" s="139">
        <f t="shared" si="4"/>
        <v>0</v>
      </c>
      <c r="AE60" s="139" t="str">
        <f t="shared" si="5"/>
        <v>-</v>
      </c>
      <c r="AF60" s="139" t="str">
        <f t="shared" si="6"/>
        <v>-</v>
      </c>
      <c r="AG60" s="143">
        <f>SUMIFS(IncomeStatementData!$J$2:$J$829,IncomeStatementData!$B$2:$B$829,$A60,IncomeStatementData!$I$2:$I$829,"62020")</f>
        <v>0</v>
      </c>
      <c r="AH60" s="141">
        <f>AI60/12*Occupancy!$B$65</f>
        <v>0</v>
      </c>
      <c r="AI60" s="143">
        <f>SUMIFS(AnnualFinancialData!$L$2:$L$147,AnnualFinancialData!$B$2:$B$147,$A60,AnnualFinancialData!$K$2:$K$147,"62020")</f>
        <v>0</v>
      </c>
      <c r="AJ60" s="141" t="str">
        <f>IF(ISERROR(IF(AG60="","",AG60/VLOOKUP(Occupancy!$B$65,Occupancy!$B$68:$B$79,1)*12/$C60)),"-",IF(AG60="","",AG60/VLOOKUP(Occupancy!$B$65,Occupancy!$B$68:$B$79,1)*12/$C60))</f>
        <v>-</v>
      </c>
      <c r="AK60" s="141" t="str">
        <f>IF(ISERROR(IF(AH60="","",AH60/VLOOKUP(Occupancy!$B$65,Occupancy!$B$68:$B$79,1)*12/$C60)),"-",IF(AH60="","",AH60/VLOOKUP(Occupancy!$B$65,Occupancy!$B$68:$B$79,1)*12/$C60))</f>
        <v>-</v>
      </c>
      <c r="AL60" s="140">
        <f>SUMIFS(BalanceSheetData!$J$2:$J$829,BalanceSheetData!$B$2:$B$829,$A60,BalanceSheetData!$I$2:$I$829,"10710")</f>
        <v>0</v>
      </c>
      <c r="AM60" s="139" t="str">
        <f>IF(ISERROR(AN60/12*Occupancy!$B$65),"-",AN60/12*Occupancy!$B$65)</f>
        <v>-</v>
      </c>
      <c r="AN60" s="140" t="str">
        <f>IF(ISERROR(INDEX(ReserveData!$B$2:$B$2239,MATCH($A60,ReserveData!$A$2:$A$2250,0),0)),"-",INDEX(ReserveData!$B$2:$B2299,MATCH($A60,ReserveData!$A$2:$A$2250,0),0))</f>
        <v>-</v>
      </c>
      <c r="AO60" s="139" t="str">
        <f t="shared" si="7"/>
        <v>-</v>
      </c>
      <c r="AP60" s="139" t="str">
        <f t="shared" si="8"/>
        <v>-</v>
      </c>
      <c r="AQ60" s="143">
        <f>SUMIFS(IncomeStatementData!$J$2:$J$829,IncomeStatementData!$B$2:$B$829,$A60,IncomeStatementData!$I$2:$I$829,"55740")+SUMIFS(IncomeStatementData!$J$2:$J$829,IncomeStatementData!$B$2:$B$829,$A60,IncomeStatementData!$I$2:$I$829,"55730")</f>
        <v>0</v>
      </c>
      <c r="AR60" s="141">
        <f>AS60/12*Occupancy!$B$65</f>
        <v>0</v>
      </c>
      <c r="AS60" s="143">
        <f>SUMIFS(AnnualFinancialData!$L$2:$L$147,AnnualFinancialData!$B$2:$B$147,$A60,AnnualFinancialData!$K$2:$K$147,"55740")+SUMIFS(AnnualFinancialData!$L$2:$L$147,AnnualFinancialData!$B$2:$B$147,$A60,AnnualFinancialData!$K$2:$K$147,"55730")</f>
        <v>0</v>
      </c>
      <c r="AT60" s="141" t="str">
        <f>IF(ISERROR(IF(AQ60="","",AQ60/VLOOKUP(Occupancy!$B$65,Occupancy!$B$68:$B$79,1)*12/$C60)),"-",IF(AQ60="","",AQ60/VLOOKUP(Occupancy!$B$65,Occupancy!$B$68:$B$79,1)*12/$C60))</f>
        <v>-</v>
      </c>
      <c r="AU60" s="141" t="str">
        <f>IF(ISERROR(IF(AR60="","",AR60/VLOOKUP(Occupancy!$B$65,Occupancy!$B$68:$B$79,1)*12/$C60)),"-",IF(AR60="","",AR60/VLOOKUP(Occupancy!$B$65,Occupancy!$B$68:$B$79,1)*12/$C60))</f>
        <v>-</v>
      </c>
      <c r="AV60" s="140">
        <f>SUMIFS(IncomeStatementData!$J$2:$J$829,IncomeStatementData!$B$2:$B$829,$A60,IncomeStatementData!$I$2:$I$829,"66310")+SUMIFS(IncomeStatementData!$J$2:$J$829,IncomeStatementData!$B$2:$B$829,$A60,IncomeStatementData!$I$2:$I$829,"66202")</f>
        <v>0</v>
      </c>
      <c r="AW60" s="139">
        <f>AX60/12*Occupancy!$B$65</f>
        <v>0</v>
      </c>
      <c r="AX60" s="140">
        <f>SUMIFS(AnnualFinancialData!$L$2:$L$147,AnnualFinancialData!$B$2:$B$147,$A60,AnnualFinancialData!$K$2:$K$147,"66310")+SUMIFS(AnnualFinancialData!$L$2:$L$147,AnnualFinancialData!$B$2:$B$147,$A60,AnnualFinancialData!$K$2:$K$147,"66202")</f>
        <v>0</v>
      </c>
      <c r="AY60" s="139" t="str">
        <f>IF(ISERROR(IF(AV60="","",AV60/VLOOKUP(Occupancy!$B$65,Occupancy!$B$68:$B$79,1)*12/$C60)),"-",IF(AV60="","",AV60/VLOOKUP(Occupancy!$B$65,Occupancy!$B$68:$B$79,1)*12/$C60))</f>
        <v>-</v>
      </c>
      <c r="AZ60" s="139" t="str">
        <f>IF(ISERROR(IF(AW60="","",AW60/VLOOKUP(Occupancy!$B$65,Occupancy!$B$68:$B$79,1)*12/$C60)),"-",IF(AW60="","",AW60/VLOOKUP(Occupancy!$B$65,Occupancy!$B$68:$B$79,1)*12/$C60))</f>
        <v>-</v>
      </c>
      <c r="BA60" s="144">
        <f t="shared" si="9"/>
        <v>0</v>
      </c>
      <c r="BB60" s="144" t="str">
        <f t="shared" si="10"/>
        <v>-</v>
      </c>
      <c r="BC60" s="144" t="str">
        <f t="shared" si="11"/>
        <v>-</v>
      </c>
      <c r="BD60" s="144" t="str">
        <f t="shared" si="12"/>
        <v>-</v>
      </c>
      <c r="BE60" s="145" t="str">
        <f>IF(ISERROR(IF(BB60="","",BB60/VLOOKUP(Occupancy!$B$65,Occupancy!$B$68:$B$79,1)*12/$C60)),"-",IF(BB60="","",BB60/VLOOKUP(Occupancy!$B$65,Occupancy!$B$68:$B$79,1)*12/$C60))</f>
        <v>-</v>
      </c>
    </row>
    <row r="61" spans="1:57" s="100" customFormat="1" ht="12.75" x14ac:dyDescent="0.2">
      <c r="A61" s="221" t="s">
        <v>484</v>
      </c>
      <c r="B61" s="132" t="str">
        <f>IF(ISERROR(INDEX(ProjectTypeData!$F$2:$F$76,MATCH(Operating!$A61,ProjectTypeData!$B$2:$B$76,0),MATCH(Operating!B$9,ProjectTypeData!$F$1))),"-",INDEX(ProjectTypeData!$F$2:$F$76,MATCH(Operating!$A61,ProjectTypeData!$B$2:$B$76,0),MATCH(Operating!B$9,ProjectTypeData!$F$1)))</f>
        <v>Homes</v>
      </c>
      <c r="C61" s="132">
        <f>IF(ISERROR(INDEX(ProjectTypeData!$E$2:$E$76,MATCH(Operating!$A61,ProjectTypeData!$B$2:$B$76,0),MATCH(Operating!C$9,ProjectTypeData!$E$1))),"-",INDEX(ProjectTypeData!$E$2:$E$76,MATCH(Operating!$A61,ProjectTypeData!$B$2:$B$76,0),MATCH(Operating!C$9,ProjectTypeData!$E$1)))</f>
        <v>0</v>
      </c>
      <c r="D61" s="133" t="str">
        <f>IF(ISERROR(INDEX(ProjectTypeData!$D$2:$D$76,MATCH(Operating!$A61,ProjectTypeData!$B$2:$B$76,0),MATCH(Operating!D$9,ProjectTypeData!$D$1))),"-",INDEX(ProjectTypeData!$D$2:$D$76,MATCH(Operating!$A61,ProjectTypeData!$B$2:$B$76,0),MATCH(Operating!D$9,ProjectTypeData!$D$1)))</f>
        <v>Financial Close-out/Lease-up</v>
      </c>
      <c r="E61" s="121"/>
      <c r="F61" s="134">
        <f>SUMIFS(BalanceSheetData!$J$2:$J$829,BalanceSheetData!$B$2:$B$829,$A61,BalanceSheetData!$I$2:$I$829,"10000")</f>
        <v>0</v>
      </c>
      <c r="G61" s="134">
        <f>SUMIFS(BalanceSheetData!$J$2:$J$829,BalanceSheetData!$B$2:$B$829,$A61,BalanceSheetData!$I$2:$I$829,"10710")</f>
        <v>0</v>
      </c>
      <c r="H61" s="134">
        <f>SUMIFS(BalanceSheetData!$J$2:$J$829,BalanceSheetData!$B$2:$B$829,$A61,BalanceSheetData!$I$2:$I$829,"10700")</f>
        <v>0</v>
      </c>
      <c r="I61" s="135">
        <f>SUMIFS(BalanceSheetData!$J$2:$J$829,BalanceSheetData!$B$2:$B$829,$A61,BalanceSheetData!$I$2:$I$829,"10715")+SUMIFS(BalanceSheetData!$J$2:$J$829,BalanceSheetData!$B$2:$B$829,$A61,BalanceSheetData!$I$2:$I$829,"10720")+SUMIFS(BalanceSheetData!$J$2:$J$829,BalanceSheetData!$B$2:$B$829,$A61,BalanceSheetData!$I$2:$I$829,"19300")</f>
        <v>0</v>
      </c>
      <c r="J61" s="136">
        <f t="shared" si="0"/>
        <v>0</v>
      </c>
      <c r="K61" s="137" t="str">
        <f>IF(ISERROR(INDEX(Occupancy!$B$57:$CA$57,1,MATCH(A61,Occupancy!$B$4:$CA$4,0))),"-",INDEX(Occupancy!$B$57:$CA$57,1,MATCH(A61,Occupancy!$B$4:$CA$4,0)))</f>
        <v>-</v>
      </c>
      <c r="L61" s="137">
        <f>IF(ISERROR(INDEX(Occupancy!$B$17:$CA$17,1,MATCH(A61,Occupancy!$B$4:$CA$4,0))),"-",INDEX(Occupancy!$B$17:$CA$17,1,MATCH(A61,Occupancy!$B$4:$CA$4,0)))</f>
        <v>0</v>
      </c>
      <c r="M61" s="119"/>
      <c r="N61" s="119"/>
      <c r="O61" s="119"/>
      <c r="P61" s="125"/>
      <c r="Q61" s="138">
        <f>SUMIFS(IncomeStatementData!$J$2:$J$829,IncomeStatementData!$B$2:$B$829,$A61,IncomeStatementData!$I$2:$I$829,"45001")+SUMIFS(IncomeStatementData!$J$2:$J$829,IncomeStatementData!$B$2:$B$829,$A61,IncomeStatementData!$I$2:$I$829,"45100")+SUMIFS(IncomeStatementData!$J$2:$J$829,IncomeStatementData!$B$2:$B$829,$A61,IncomeStatementData!$I$2:$I$829,"49000")+SUMIFS(IncomeStatementData!$J$2:$J$829,IncomeStatementData!$B$2:$B$829,$A61,IncomeStatementData!$I$2:$I$829,"45200")+SUMIFS(IncomeStatementData!$J$2:$J$829,IncomeStatementData!$B$2:$B$829,$A61,IncomeStatementData!$I$2:$I$829,"45400")+SUMIFS(IncomeStatementData!$J$2:$J$829,IncomeStatementData!$B$2:$B$829,$A61,IncomeStatementData!$I$2:$I$829,"45500")+SUMIFS(IncomeStatementData!$J$2:$J$829,IncomeStatementData!$B$2:$B$829,$A61,IncomeStatementData!$I$2:$I$829,"55327")+SUMIFS(IncomeStatementData!$J$2:$J$829,IncomeStatementData!$B$2:$B$829,$A61,IncomeStatementData!$I$2:$I$829,"44100")+SUMIFS(IncomeStatementData!$J$2:$J$829,IncomeStatementData!$B$2:$B$829,$A61,IncomeStatementData!$I$2:$I$829,"42200")</f>
        <v>0</v>
      </c>
      <c r="R61" s="139">
        <f>S61/12*Occupancy!$B$65</f>
        <v>0</v>
      </c>
      <c r="S61" s="140">
        <f>SUMIFS(AnnualFinancialData!$L$2:$L$147,AnnualFinancialData!$B$2:$B$147,$A61,AnnualFinancialData!$K$2:$K$147,"45001")+SUMIFS(AnnualFinancialData!$L$2:$L$147,AnnualFinancialData!$B$2:$B$147,$A61,AnnualFinancialData!$K$2:$K$147,"45100")+SUMIFS(AnnualFinancialData!$L$2:$L$147,AnnualFinancialData!$B$2:$B$147,$A61,AnnualFinancialData!$K$2:$K$147,"49000")+SUMIFS(AnnualFinancialData!$L$2:$L$147,AnnualFinancialData!$B$2:$B$147,$A61,AnnualFinancialData!$K$2:$K$147,"45200")+SUMIFS(AnnualFinancialData!$L$2:$L$147,AnnualFinancialData!$B$2:$B$147,$A61,AnnualFinancialData!$K$2:$K$147,"45400")+SUMIFS(AnnualFinancialData!$L$2:$L$147,AnnualFinancialData!$B$2:$B$147,$A61,AnnualFinancialData!$K$2:$K$147,"45500")+SUMIFS(AnnualFinancialData!$L$2:$L$147,AnnualFinancialData!$B$2:$B$147,$A61,AnnualFinancialData!$K$2:$K$147,"55327")+SUMIFS(AnnualFinancialData!$L$2:$L$147,AnnualFinancialData!$B$2:$B$147,$A61,AnnualFinancialData!$K$2:$K$147,"44100")+SUMIFS(AnnualFinancialData!$L$2:$L$147,AnnualFinancialData!$B$2:$B$147,$A61,AnnualFinancialData!$K$2:$K$147,"42200")</f>
        <v>0</v>
      </c>
      <c r="T61" s="139" t="str">
        <f>IF(ISERROR(IF(Q61="","",Q61/VLOOKUP(Occupancy!$B$65,Occupancy!$B$68:$B$79,1)*12/$C61)),"-",IF(Q61="","",Q61/VLOOKUP(Occupancy!$B$65,Occupancy!$B$68:$B$79,1)*12/$C61))</f>
        <v>-</v>
      </c>
      <c r="U61" s="139" t="str">
        <f>IF(ISERROR(IF(R61="","",R61/VLOOKUP(Occupancy!$B$65,Occupancy!$B$68:$B$79,1)*12/$C61)),"-",IF(R61="","",R61/VLOOKUP(Occupancy!$B$65,Occupancy!$B$68:$B$79,1)*12/$C61))</f>
        <v>-</v>
      </c>
      <c r="V61" s="141">
        <f>IF(ISERROR(Expenses!BC56)," - ",Expenses!BC56)</f>
        <v>0</v>
      </c>
      <c r="W61" s="141">
        <f>IF(ISERROR(Expenses!BD56)," - ",Expenses!BD56)</f>
        <v>0</v>
      </c>
      <c r="X61" s="141">
        <f>IF(ISERROR(Expenses!BE56)," - ",Expenses!BE56)</f>
        <v>0</v>
      </c>
      <c r="Y61" s="141" t="str">
        <f>IF(ISERROR(Expenses!BF56)," - ",Expenses!BF56)</f>
        <v>-</v>
      </c>
      <c r="Z61" s="141" t="str">
        <f>IF(ISERROR(Expenses!BG56)," - ",Expenses!BG56)</f>
        <v>-</v>
      </c>
      <c r="AA61" s="142" t="str">
        <f t="shared" si="1"/>
        <v>-</v>
      </c>
      <c r="AB61" s="139">
        <f t="shared" si="2"/>
        <v>0</v>
      </c>
      <c r="AC61" s="139">
        <f t="shared" si="3"/>
        <v>0</v>
      </c>
      <c r="AD61" s="139">
        <f t="shared" si="4"/>
        <v>0</v>
      </c>
      <c r="AE61" s="139" t="str">
        <f t="shared" si="5"/>
        <v>-</v>
      </c>
      <c r="AF61" s="139" t="str">
        <f t="shared" si="6"/>
        <v>-</v>
      </c>
      <c r="AG61" s="143">
        <f>SUMIFS(IncomeStatementData!$J$2:$J$829,IncomeStatementData!$B$2:$B$829,$A61,IncomeStatementData!$I$2:$I$829,"62020")</f>
        <v>0</v>
      </c>
      <c r="AH61" s="141">
        <f>AI61/12*Occupancy!$B$65</f>
        <v>0</v>
      </c>
      <c r="AI61" s="143">
        <f>SUMIFS(AnnualFinancialData!$L$2:$L$147,AnnualFinancialData!$B$2:$B$147,$A61,AnnualFinancialData!$K$2:$K$147,"62020")</f>
        <v>0</v>
      </c>
      <c r="AJ61" s="141" t="str">
        <f>IF(ISERROR(IF(AG61="","",AG61/VLOOKUP(Occupancy!$B$65,Occupancy!$B$68:$B$79,1)*12/$C61)),"-",IF(AG61="","",AG61/VLOOKUP(Occupancy!$B$65,Occupancy!$B$68:$B$79,1)*12/$C61))</f>
        <v>-</v>
      </c>
      <c r="AK61" s="141" t="str">
        <f>IF(ISERROR(IF(AH61="","",AH61/VLOOKUP(Occupancy!$B$65,Occupancy!$B$68:$B$79,1)*12/$C61)),"-",IF(AH61="","",AH61/VLOOKUP(Occupancy!$B$65,Occupancy!$B$68:$B$79,1)*12/$C61))</f>
        <v>-</v>
      </c>
      <c r="AL61" s="140">
        <f>SUMIFS(BalanceSheetData!$J$2:$J$829,BalanceSheetData!$B$2:$B$829,$A61,BalanceSheetData!$I$2:$I$829,"10710")</f>
        <v>0</v>
      </c>
      <c r="AM61" s="139" t="str">
        <f>IF(ISERROR(AN61/12*Occupancy!$B$65),"-",AN61/12*Occupancy!$B$65)</f>
        <v>-</v>
      </c>
      <c r="AN61" s="140" t="str">
        <f>IF(ISERROR(INDEX(ReserveData!$B$2:$B$2239,MATCH($A61,ReserveData!$A$2:$A$2250,0),0)),"-",INDEX(ReserveData!$B$2:$B2300,MATCH($A61,ReserveData!$A$2:$A$2250,0),0))</f>
        <v>-</v>
      </c>
      <c r="AO61" s="139" t="str">
        <f t="shared" si="7"/>
        <v>-</v>
      </c>
      <c r="AP61" s="139" t="str">
        <f t="shared" si="8"/>
        <v>-</v>
      </c>
      <c r="AQ61" s="143">
        <f>SUMIFS(IncomeStatementData!$J$2:$J$829,IncomeStatementData!$B$2:$B$829,$A61,IncomeStatementData!$I$2:$I$829,"55740")+SUMIFS(IncomeStatementData!$J$2:$J$829,IncomeStatementData!$B$2:$B$829,$A61,IncomeStatementData!$I$2:$I$829,"55730")</f>
        <v>0</v>
      </c>
      <c r="AR61" s="141">
        <f>AS61/12*Occupancy!$B$65</f>
        <v>0</v>
      </c>
      <c r="AS61" s="143">
        <f>SUMIFS(AnnualFinancialData!$L$2:$L$147,AnnualFinancialData!$B$2:$B$147,$A61,AnnualFinancialData!$K$2:$K$147,"55740")+SUMIFS(AnnualFinancialData!$L$2:$L$147,AnnualFinancialData!$B$2:$B$147,$A61,AnnualFinancialData!$K$2:$K$147,"55730")</f>
        <v>0</v>
      </c>
      <c r="AT61" s="141" t="str">
        <f>IF(ISERROR(IF(AQ61="","",AQ61/VLOOKUP(Occupancy!$B$65,Occupancy!$B$68:$B$79,1)*12/$C61)),"-",IF(AQ61="","",AQ61/VLOOKUP(Occupancy!$B$65,Occupancy!$B$68:$B$79,1)*12/$C61))</f>
        <v>-</v>
      </c>
      <c r="AU61" s="141" t="str">
        <f>IF(ISERROR(IF(AR61="","",AR61/VLOOKUP(Occupancy!$B$65,Occupancy!$B$68:$B$79,1)*12/$C61)),"-",IF(AR61="","",AR61/VLOOKUP(Occupancy!$B$65,Occupancy!$B$68:$B$79,1)*12/$C61))</f>
        <v>-</v>
      </c>
      <c r="AV61" s="140">
        <f>SUMIFS(IncomeStatementData!$J$2:$J$829,IncomeStatementData!$B$2:$B$829,$A61,IncomeStatementData!$I$2:$I$829,"66310")+SUMIFS(IncomeStatementData!$J$2:$J$829,IncomeStatementData!$B$2:$B$829,$A61,IncomeStatementData!$I$2:$I$829,"66202")</f>
        <v>0</v>
      </c>
      <c r="AW61" s="139">
        <f>AX61/12*Occupancy!$B$65</f>
        <v>0</v>
      </c>
      <c r="AX61" s="140">
        <f>SUMIFS(AnnualFinancialData!$L$2:$L$147,AnnualFinancialData!$B$2:$B$147,$A61,AnnualFinancialData!$K$2:$K$147,"66310")+SUMIFS(AnnualFinancialData!$L$2:$L$147,AnnualFinancialData!$B$2:$B$147,$A61,AnnualFinancialData!$K$2:$K$147,"66202")</f>
        <v>0</v>
      </c>
      <c r="AY61" s="139" t="str">
        <f>IF(ISERROR(IF(AV61="","",AV61/VLOOKUP(Occupancy!$B$65,Occupancy!$B$68:$B$79,1)*12/$C61)),"-",IF(AV61="","",AV61/VLOOKUP(Occupancy!$B$65,Occupancy!$B$68:$B$79,1)*12/$C61))</f>
        <v>-</v>
      </c>
      <c r="AZ61" s="139" t="str">
        <f>IF(ISERROR(IF(AW61="","",AW61/VLOOKUP(Occupancy!$B$65,Occupancy!$B$68:$B$79,1)*12/$C61)),"-",IF(AW61="","",AW61/VLOOKUP(Occupancy!$B$65,Occupancy!$B$68:$B$79,1)*12/$C61))</f>
        <v>-</v>
      </c>
      <c r="BA61" s="144">
        <f t="shared" si="9"/>
        <v>0</v>
      </c>
      <c r="BB61" s="144" t="str">
        <f t="shared" si="10"/>
        <v>-</v>
      </c>
      <c r="BC61" s="144" t="str">
        <f t="shared" si="11"/>
        <v>-</v>
      </c>
      <c r="BD61" s="144" t="str">
        <f t="shared" si="12"/>
        <v>-</v>
      </c>
      <c r="BE61" s="145" t="str">
        <f>IF(ISERROR(IF(BB61="","",BB61/VLOOKUP(Occupancy!$B$65,Occupancy!$B$68:$B$79,1)*12/$C61)),"-",IF(BB61="","",BB61/VLOOKUP(Occupancy!$B$65,Occupancy!$B$68:$B$79,1)*12/$C61))</f>
        <v>-</v>
      </c>
    </row>
    <row r="62" spans="1:57" s="100" customFormat="1" ht="12.75" x14ac:dyDescent="0.2">
      <c r="A62" s="221" t="s">
        <v>486</v>
      </c>
      <c r="B62" s="132" t="str">
        <f>IF(ISERROR(INDEX(ProjectTypeData!$F$2:$F$76,MATCH(Operating!$A62,ProjectTypeData!$B$2:$B$76,0),MATCH(Operating!B$9,ProjectTypeData!$F$1))),"-",INDEX(ProjectTypeData!$F$2:$F$76,MATCH(Operating!$A62,ProjectTypeData!$B$2:$B$76,0),MATCH(Operating!B$9,ProjectTypeData!$F$1)))</f>
        <v>Homes</v>
      </c>
      <c r="C62" s="132">
        <f>IF(ISERROR(INDEX(ProjectTypeData!$E$2:$E$76,MATCH(Operating!$A62,ProjectTypeData!$B$2:$B$76,0),MATCH(Operating!C$9,ProjectTypeData!$E$1))),"-",INDEX(ProjectTypeData!$E$2:$E$76,MATCH(Operating!$A62,ProjectTypeData!$B$2:$B$76,0),MATCH(Operating!C$9,ProjectTypeData!$E$1)))</f>
        <v>0</v>
      </c>
      <c r="D62" s="133" t="str">
        <f>IF(ISERROR(INDEX(ProjectTypeData!$D$2:$D$76,MATCH(Operating!$A62,ProjectTypeData!$B$2:$B$76,0),MATCH(Operating!D$9,ProjectTypeData!$D$1))),"-",INDEX(ProjectTypeData!$D$2:$D$76,MATCH(Operating!$A62,ProjectTypeData!$B$2:$B$76,0),MATCH(Operating!D$9,ProjectTypeData!$D$1)))</f>
        <v>Financial Close-out/Lease-up</v>
      </c>
      <c r="E62" s="121"/>
      <c r="F62" s="134">
        <f>SUMIFS(BalanceSheetData!$J$2:$J$829,BalanceSheetData!$B$2:$B$829,$A62,BalanceSheetData!$I$2:$I$829,"10000")</f>
        <v>0</v>
      </c>
      <c r="G62" s="134">
        <f>SUMIFS(BalanceSheetData!$J$2:$J$829,BalanceSheetData!$B$2:$B$829,$A62,BalanceSheetData!$I$2:$I$829,"10710")</f>
        <v>0</v>
      </c>
      <c r="H62" s="134">
        <f>SUMIFS(BalanceSheetData!$J$2:$J$829,BalanceSheetData!$B$2:$B$829,$A62,BalanceSheetData!$I$2:$I$829,"10700")</f>
        <v>0</v>
      </c>
      <c r="I62" s="135">
        <f>SUMIFS(BalanceSheetData!$J$2:$J$829,BalanceSheetData!$B$2:$B$829,$A62,BalanceSheetData!$I$2:$I$829,"10715")+SUMIFS(BalanceSheetData!$J$2:$J$829,BalanceSheetData!$B$2:$B$829,$A62,BalanceSheetData!$I$2:$I$829,"10720")+SUMIFS(BalanceSheetData!$J$2:$J$829,BalanceSheetData!$B$2:$B$829,$A62,BalanceSheetData!$I$2:$I$829,"19300")</f>
        <v>0</v>
      </c>
      <c r="J62" s="136">
        <f t="shared" si="0"/>
        <v>0</v>
      </c>
      <c r="K62" s="137" t="str">
        <f>IF(ISERROR(INDEX(Occupancy!$B$57:$CA$57,1,MATCH(A62,Occupancy!$B$4:$CA$4,0))),"-",INDEX(Occupancy!$B$57:$CA$57,1,MATCH(A62,Occupancy!$B$4:$CA$4,0)))</f>
        <v>-</v>
      </c>
      <c r="L62" s="137">
        <f>IF(ISERROR(INDEX(Occupancy!$B$17:$CA$17,1,MATCH(A62,Occupancy!$B$4:$CA$4,0))),"-",INDEX(Occupancy!$B$17:$CA$17,1,MATCH(A62,Occupancy!$B$4:$CA$4,0)))</f>
        <v>0</v>
      </c>
      <c r="M62" s="119"/>
      <c r="N62" s="119"/>
      <c r="O62" s="119"/>
      <c r="P62" s="125"/>
      <c r="Q62" s="138">
        <f>SUMIFS(IncomeStatementData!$J$2:$J$829,IncomeStatementData!$B$2:$B$829,$A62,IncomeStatementData!$I$2:$I$829,"45001")+SUMIFS(IncomeStatementData!$J$2:$J$829,IncomeStatementData!$B$2:$B$829,$A62,IncomeStatementData!$I$2:$I$829,"45100")+SUMIFS(IncomeStatementData!$J$2:$J$829,IncomeStatementData!$B$2:$B$829,$A62,IncomeStatementData!$I$2:$I$829,"49000")+SUMIFS(IncomeStatementData!$J$2:$J$829,IncomeStatementData!$B$2:$B$829,$A62,IncomeStatementData!$I$2:$I$829,"45200")+SUMIFS(IncomeStatementData!$J$2:$J$829,IncomeStatementData!$B$2:$B$829,$A62,IncomeStatementData!$I$2:$I$829,"45400")+SUMIFS(IncomeStatementData!$J$2:$J$829,IncomeStatementData!$B$2:$B$829,$A62,IncomeStatementData!$I$2:$I$829,"45500")+SUMIFS(IncomeStatementData!$J$2:$J$829,IncomeStatementData!$B$2:$B$829,$A62,IncomeStatementData!$I$2:$I$829,"55327")+SUMIFS(IncomeStatementData!$J$2:$J$829,IncomeStatementData!$B$2:$B$829,$A62,IncomeStatementData!$I$2:$I$829,"44100")+SUMIFS(IncomeStatementData!$J$2:$J$829,IncomeStatementData!$B$2:$B$829,$A62,IncomeStatementData!$I$2:$I$829,"42200")</f>
        <v>0</v>
      </c>
      <c r="R62" s="139">
        <f>S62/12*Occupancy!$B$65</f>
        <v>0</v>
      </c>
      <c r="S62" s="140">
        <f>SUMIFS(AnnualFinancialData!$L$2:$L$147,AnnualFinancialData!$B$2:$B$147,$A62,AnnualFinancialData!$K$2:$K$147,"45001")+SUMIFS(AnnualFinancialData!$L$2:$L$147,AnnualFinancialData!$B$2:$B$147,$A62,AnnualFinancialData!$K$2:$K$147,"45100")+SUMIFS(AnnualFinancialData!$L$2:$L$147,AnnualFinancialData!$B$2:$B$147,$A62,AnnualFinancialData!$K$2:$K$147,"49000")+SUMIFS(AnnualFinancialData!$L$2:$L$147,AnnualFinancialData!$B$2:$B$147,$A62,AnnualFinancialData!$K$2:$K$147,"45200")+SUMIFS(AnnualFinancialData!$L$2:$L$147,AnnualFinancialData!$B$2:$B$147,$A62,AnnualFinancialData!$K$2:$K$147,"45400")+SUMIFS(AnnualFinancialData!$L$2:$L$147,AnnualFinancialData!$B$2:$B$147,$A62,AnnualFinancialData!$K$2:$K$147,"45500")+SUMIFS(AnnualFinancialData!$L$2:$L$147,AnnualFinancialData!$B$2:$B$147,$A62,AnnualFinancialData!$K$2:$K$147,"55327")+SUMIFS(AnnualFinancialData!$L$2:$L$147,AnnualFinancialData!$B$2:$B$147,$A62,AnnualFinancialData!$K$2:$K$147,"44100")+SUMIFS(AnnualFinancialData!$L$2:$L$147,AnnualFinancialData!$B$2:$B$147,$A62,AnnualFinancialData!$K$2:$K$147,"42200")</f>
        <v>0</v>
      </c>
      <c r="T62" s="139" t="str">
        <f>IF(ISERROR(IF(Q62="","",Q62/VLOOKUP(Occupancy!$B$65,Occupancy!$B$68:$B$79,1)*12/$C62)),"-",IF(Q62="","",Q62/VLOOKUP(Occupancy!$B$65,Occupancy!$B$68:$B$79,1)*12/$C62))</f>
        <v>-</v>
      </c>
      <c r="U62" s="139" t="str">
        <f>IF(ISERROR(IF(R62="","",R62/VLOOKUP(Occupancy!$B$65,Occupancy!$B$68:$B$79,1)*12/$C62)),"-",IF(R62="","",R62/VLOOKUP(Occupancy!$B$65,Occupancy!$B$68:$B$79,1)*12/$C62))</f>
        <v>-</v>
      </c>
      <c r="V62" s="141">
        <f>IF(ISERROR(Expenses!BC57)," - ",Expenses!BC57)</f>
        <v>0</v>
      </c>
      <c r="W62" s="141">
        <f>IF(ISERROR(Expenses!BD57)," - ",Expenses!BD57)</f>
        <v>0</v>
      </c>
      <c r="X62" s="141">
        <f>IF(ISERROR(Expenses!BE57)," - ",Expenses!BE57)</f>
        <v>0</v>
      </c>
      <c r="Y62" s="141">
        <f>IF(ISERROR(Expenses!BF57)," - ",Expenses!BF57)</f>
        <v>0</v>
      </c>
      <c r="Z62" s="141">
        <f>IF(ISERROR(Expenses!BG57)," - ",Expenses!BG57)</f>
        <v>0</v>
      </c>
      <c r="AA62" s="142" t="str">
        <f t="shared" si="1"/>
        <v>-</v>
      </c>
      <c r="AB62" s="139">
        <f t="shared" si="2"/>
        <v>0</v>
      </c>
      <c r="AC62" s="139">
        <f t="shared" si="3"/>
        <v>0</v>
      </c>
      <c r="AD62" s="139">
        <f t="shared" si="4"/>
        <v>0</v>
      </c>
      <c r="AE62" s="139" t="str">
        <f t="shared" si="5"/>
        <v>-</v>
      </c>
      <c r="AF62" s="139" t="str">
        <f t="shared" si="6"/>
        <v>-</v>
      </c>
      <c r="AG62" s="143">
        <f>SUMIFS(IncomeStatementData!$J$2:$J$829,IncomeStatementData!$B$2:$B$829,$A62,IncomeStatementData!$I$2:$I$829,"62020")</f>
        <v>0</v>
      </c>
      <c r="AH62" s="141">
        <f>AI62/12*Occupancy!$B$65</f>
        <v>0</v>
      </c>
      <c r="AI62" s="143">
        <f>SUMIFS(AnnualFinancialData!$L$2:$L$147,AnnualFinancialData!$B$2:$B$147,$A62,AnnualFinancialData!$K$2:$K$147,"62020")</f>
        <v>0</v>
      </c>
      <c r="AJ62" s="141" t="str">
        <f>IF(ISERROR(IF(AG62="","",AG62/VLOOKUP(Occupancy!$B$65,Occupancy!$B$68:$B$79,1)*12/$C62)),"-",IF(AG62="","",AG62/VLOOKUP(Occupancy!$B$65,Occupancy!$B$68:$B$79,1)*12/$C62))</f>
        <v>-</v>
      </c>
      <c r="AK62" s="141" t="str">
        <f>IF(ISERROR(IF(AH62="","",AH62/VLOOKUP(Occupancy!$B$65,Occupancy!$B$68:$B$79,1)*12/$C62)),"-",IF(AH62="","",AH62/VLOOKUP(Occupancy!$B$65,Occupancy!$B$68:$B$79,1)*12/$C62))</f>
        <v>-</v>
      </c>
      <c r="AL62" s="140">
        <f>SUMIFS(BalanceSheetData!$J$2:$J$829,BalanceSheetData!$B$2:$B$829,$A62,BalanceSheetData!$I$2:$I$829,"10710")</f>
        <v>0</v>
      </c>
      <c r="AM62" s="139" t="str">
        <f>IF(ISERROR(AN62/12*Occupancy!$B$65),"-",AN62/12*Occupancy!$B$65)</f>
        <v>-</v>
      </c>
      <c r="AN62" s="140" t="str">
        <f>IF(ISERROR(INDEX(ReserveData!$B$2:$B$2239,MATCH($A62,ReserveData!$A$2:$A$2250,0),0)),"-",INDEX(ReserveData!$B$2:$B2301,MATCH($A62,ReserveData!$A$2:$A$2250,0),0))</f>
        <v>-</v>
      </c>
      <c r="AO62" s="139" t="str">
        <f t="shared" si="7"/>
        <v>-</v>
      </c>
      <c r="AP62" s="139" t="str">
        <f t="shared" si="8"/>
        <v>-</v>
      </c>
      <c r="AQ62" s="143">
        <f>SUMIFS(IncomeStatementData!$J$2:$J$829,IncomeStatementData!$B$2:$B$829,$A62,IncomeStatementData!$I$2:$I$829,"55740")+SUMIFS(IncomeStatementData!$J$2:$J$829,IncomeStatementData!$B$2:$B$829,$A62,IncomeStatementData!$I$2:$I$829,"55730")</f>
        <v>0</v>
      </c>
      <c r="AR62" s="141">
        <f>AS62/12*Occupancy!$B$65</f>
        <v>0</v>
      </c>
      <c r="AS62" s="143">
        <f>SUMIFS(AnnualFinancialData!$L$2:$L$147,AnnualFinancialData!$B$2:$B$147,$A62,AnnualFinancialData!$K$2:$K$147,"55740")+SUMIFS(AnnualFinancialData!$L$2:$L$147,AnnualFinancialData!$B$2:$B$147,$A62,AnnualFinancialData!$K$2:$K$147,"55730")</f>
        <v>0</v>
      </c>
      <c r="AT62" s="141" t="str">
        <f>IF(ISERROR(IF(AQ62="","",AQ62/VLOOKUP(Occupancy!$B$65,Occupancy!$B$68:$B$79,1)*12/$C62)),"-",IF(AQ62="","",AQ62/VLOOKUP(Occupancy!$B$65,Occupancy!$B$68:$B$79,1)*12/$C62))</f>
        <v>-</v>
      </c>
      <c r="AU62" s="141" t="str">
        <f>IF(ISERROR(IF(AR62="","",AR62/VLOOKUP(Occupancy!$B$65,Occupancy!$B$68:$B$79,1)*12/$C62)),"-",IF(AR62="","",AR62/VLOOKUP(Occupancy!$B$65,Occupancy!$B$68:$B$79,1)*12/$C62))</f>
        <v>-</v>
      </c>
      <c r="AV62" s="140">
        <f>SUMIFS(IncomeStatementData!$J$2:$J$829,IncomeStatementData!$B$2:$B$829,$A62,IncomeStatementData!$I$2:$I$829,"66310")+SUMIFS(IncomeStatementData!$J$2:$J$829,IncomeStatementData!$B$2:$B$829,$A62,IncomeStatementData!$I$2:$I$829,"66202")</f>
        <v>0</v>
      </c>
      <c r="AW62" s="139">
        <f>AX62/12*Occupancy!$B$65</f>
        <v>0</v>
      </c>
      <c r="AX62" s="140">
        <f>SUMIFS(AnnualFinancialData!$L$2:$L$147,AnnualFinancialData!$B$2:$B$147,$A62,AnnualFinancialData!$K$2:$K$147,"66310")+SUMIFS(AnnualFinancialData!$L$2:$L$147,AnnualFinancialData!$B$2:$B$147,$A62,AnnualFinancialData!$K$2:$K$147,"66202")</f>
        <v>0</v>
      </c>
      <c r="AY62" s="139" t="str">
        <f>IF(ISERROR(IF(AV62="","",AV62/VLOOKUP(Occupancy!$B$65,Occupancy!$B$68:$B$79,1)*12/$C62)),"-",IF(AV62="","",AV62/VLOOKUP(Occupancy!$B$65,Occupancy!$B$68:$B$79,1)*12/$C62))</f>
        <v>-</v>
      </c>
      <c r="AZ62" s="139" t="str">
        <f>IF(ISERROR(IF(AW62="","",AW62/VLOOKUP(Occupancy!$B$65,Occupancy!$B$68:$B$79,1)*12/$C62)),"-",IF(AW62="","",AW62/VLOOKUP(Occupancy!$B$65,Occupancy!$B$68:$B$79,1)*12/$C62))</f>
        <v>-</v>
      </c>
      <c r="BA62" s="144">
        <f t="shared" si="9"/>
        <v>0</v>
      </c>
      <c r="BB62" s="144" t="str">
        <f t="shared" si="10"/>
        <v>-</v>
      </c>
      <c r="BC62" s="144" t="str">
        <f t="shared" si="11"/>
        <v>-</v>
      </c>
      <c r="BD62" s="144" t="str">
        <f t="shared" si="12"/>
        <v>-</v>
      </c>
      <c r="BE62" s="145" t="str">
        <f>IF(ISERROR(IF(BB62="","",BB62/VLOOKUP(Occupancy!$B$65,Occupancy!$B$68:$B$79,1)*12/$C62)),"-",IF(BB62="","",BB62/VLOOKUP(Occupancy!$B$65,Occupancy!$B$68:$B$79,1)*12/$C62))</f>
        <v>-</v>
      </c>
    </row>
    <row r="63" spans="1:57" s="100" customFormat="1" ht="12.75" x14ac:dyDescent="0.2">
      <c r="A63" s="221" t="s">
        <v>82</v>
      </c>
      <c r="B63" s="132" t="str">
        <f>IF(ISERROR(INDEX(ProjectTypeData!$F$2:$F$76,MATCH(Operating!$A63,ProjectTypeData!$B$2:$B$76,0),MATCH(Operating!B$9,ProjectTypeData!$F$1))),"-",INDEX(ProjectTypeData!$F$2:$F$76,MATCH(Operating!$A63,ProjectTypeData!$B$2:$B$76,0),MATCH(Operating!B$9,ProjectTypeData!$F$1)))</f>
        <v>Homes</v>
      </c>
      <c r="C63" s="132">
        <f>IF(ISERROR(INDEX(ProjectTypeData!$E$2:$E$76,MATCH(Operating!$A63,ProjectTypeData!$B$2:$B$76,0),MATCH(Operating!C$9,ProjectTypeData!$E$1))),"-",INDEX(ProjectTypeData!$E$2:$E$76,MATCH(Operating!$A63,ProjectTypeData!$B$2:$B$76,0),MATCH(Operating!C$9,ProjectTypeData!$E$1)))</f>
        <v>35</v>
      </c>
      <c r="D63" s="133" t="str">
        <f>IF(ISERROR(INDEX(ProjectTypeData!$D$2:$D$76,MATCH(Operating!$A63,ProjectTypeData!$B$2:$B$76,0),MATCH(Operating!D$9,ProjectTypeData!$D$1))),"-",INDEX(ProjectTypeData!$D$2:$D$76,MATCH(Operating!$A63,ProjectTypeData!$B$2:$B$76,0),MATCH(Operating!D$9,ProjectTypeData!$D$1)))</f>
        <v>Loan Closing/Construction</v>
      </c>
      <c r="E63" s="121"/>
      <c r="F63" s="134">
        <f>SUMIFS(BalanceSheetData!$J$2:$J$829,BalanceSheetData!$B$2:$B$829,$A63,BalanceSheetData!$I$2:$I$829,"10000")</f>
        <v>1300</v>
      </c>
      <c r="G63" s="134">
        <f>SUMIFS(BalanceSheetData!$J$2:$J$829,BalanceSheetData!$B$2:$B$829,$A63,BalanceSheetData!$I$2:$I$829,"10710")</f>
        <v>800</v>
      </c>
      <c r="H63" s="134">
        <f>SUMIFS(BalanceSheetData!$J$2:$J$829,BalanceSheetData!$B$2:$B$829,$A63,BalanceSheetData!$I$2:$I$829,"10700")</f>
        <v>200</v>
      </c>
      <c r="I63" s="135">
        <f>SUMIFS(BalanceSheetData!$J$2:$J$829,BalanceSheetData!$B$2:$B$829,$A63,BalanceSheetData!$I$2:$I$829,"10715")+SUMIFS(BalanceSheetData!$J$2:$J$829,BalanceSheetData!$B$2:$B$829,$A63,BalanceSheetData!$I$2:$I$829,"10720")+SUMIFS(BalanceSheetData!$J$2:$J$829,BalanceSheetData!$B$2:$B$829,$A63,BalanceSheetData!$I$2:$I$829,"19300")</f>
        <v>1050</v>
      </c>
      <c r="J63" s="136">
        <f t="shared" si="0"/>
        <v>3350</v>
      </c>
      <c r="K63" s="137" t="str">
        <f>IF(ISERROR(INDEX(Occupancy!$B$57:$CA$57,1,MATCH(A63,Occupancy!$B$4:$CA$4,0))),"-",INDEX(Occupancy!$B$57:$CA$57,1,MATCH(A63,Occupancy!$B$4:$CA$4,0)))</f>
        <v>-</v>
      </c>
      <c r="L63" s="137">
        <f>IF(ISERROR(INDEX(Occupancy!$B$17:$CA$17,1,MATCH(A63,Occupancy!$B$4:$CA$4,0))),"-",INDEX(Occupancy!$B$17:$CA$17,1,MATCH(A63,Occupancy!$B$4:$CA$4,0)))</f>
        <v>0</v>
      </c>
      <c r="M63" s="119"/>
      <c r="N63" s="119"/>
      <c r="O63" s="119"/>
      <c r="P63" s="125"/>
      <c r="Q63" s="138">
        <f>SUMIFS(IncomeStatementData!$J$2:$J$829,IncomeStatementData!$B$2:$B$829,$A63,IncomeStatementData!$I$2:$I$829,"45001")+SUMIFS(IncomeStatementData!$J$2:$J$829,IncomeStatementData!$B$2:$B$829,$A63,IncomeStatementData!$I$2:$I$829,"45100")+SUMIFS(IncomeStatementData!$J$2:$J$829,IncomeStatementData!$B$2:$B$829,$A63,IncomeStatementData!$I$2:$I$829,"49000")+SUMIFS(IncomeStatementData!$J$2:$J$829,IncomeStatementData!$B$2:$B$829,$A63,IncomeStatementData!$I$2:$I$829,"45200")+SUMIFS(IncomeStatementData!$J$2:$J$829,IncomeStatementData!$B$2:$B$829,$A63,IncomeStatementData!$I$2:$I$829,"45400")+SUMIFS(IncomeStatementData!$J$2:$J$829,IncomeStatementData!$B$2:$B$829,$A63,IncomeStatementData!$I$2:$I$829,"45500")+SUMIFS(IncomeStatementData!$J$2:$J$829,IncomeStatementData!$B$2:$B$829,$A63,IncomeStatementData!$I$2:$I$829,"55327")+SUMIFS(IncomeStatementData!$J$2:$J$829,IncomeStatementData!$B$2:$B$829,$A63,IncomeStatementData!$I$2:$I$829,"44100")+SUMIFS(IncomeStatementData!$J$2:$J$829,IncomeStatementData!$B$2:$B$829,$A63,IncomeStatementData!$I$2:$I$829,"42200")</f>
        <v>90</v>
      </c>
      <c r="R63" s="139">
        <f>S63/12*Occupancy!$B$65</f>
        <v>50</v>
      </c>
      <c r="S63" s="140">
        <f>SUMIFS(AnnualFinancialData!$L$2:$L$147,AnnualFinancialData!$B$2:$B$147,$A63,AnnualFinancialData!$K$2:$K$147,"45001")+SUMIFS(AnnualFinancialData!$L$2:$L$147,AnnualFinancialData!$B$2:$B$147,$A63,AnnualFinancialData!$K$2:$K$147,"45100")+SUMIFS(AnnualFinancialData!$L$2:$L$147,AnnualFinancialData!$B$2:$B$147,$A63,AnnualFinancialData!$K$2:$K$147,"49000")+SUMIFS(AnnualFinancialData!$L$2:$L$147,AnnualFinancialData!$B$2:$B$147,$A63,AnnualFinancialData!$K$2:$K$147,"45200")+SUMIFS(AnnualFinancialData!$L$2:$L$147,AnnualFinancialData!$B$2:$B$147,$A63,AnnualFinancialData!$K$2:$K$147,"45400")+SUMIFS(AnnualFinancialData!$L$2:$L$147,AnnualFinancialData!$B$2:$B$147,$A63,AnnualFinancialData!$K$2:$K$147,"45500")+SUMIFS(AnnualFinancialData!$L$2:$L$147,AnnualFinancialData!$B$2:$B$147,$A63,AnnualFinancialData!$K$2:$K$147,"55327")+SUMIFS(AnnualFinancialData!$L$2:$L$147,AnnualFinancialData!$B$2:$B$147,$A63,AnnualFinancialData!$K$2:$K$147,"44100")+SUMIFS(AnnualFinancialData!$L$2:$L$147,AnnualFinancialData!$B$2:$B$147,$A63,AnnualFinancialData!$K$2:$K$147,"42200")</f>
        <v>100</v>
      </c>
      <c r="T63" s="139">
        <f>IF(ISERROR(IF(Q63="","",Q63/VLOOKUP(Occupancy!$B$65,Occupancy!$B$68:$B$79,1)*12/$C63)),"-",IF(Q63="","",Q63/VLOOKUP(Occupancy!$B$65,Occupancy!$B$68:$B$79,1)*12/$C63))</f>
        <v>5.1428571428571432</v>
      </c>
      <c r="U63" s="139">
        <f>IF(ISERROR(IF(R63="","",R63/VLOOKUP(Occupancy!$B$65,Occupancy!$B$68:$B$79,1)*12/$C63)),"-",IF(R63="","",R63/VLOOKUP(Occupancy!$B$65,Occupancy!$B$68:$B$79,1)*12/$C63))</f>
        <v>2.8571428571428572</v>
      </c>
      <c r="V63" s="141">
        <f>IF(ISERROR(Expenses!BC58)," - ",Expenses!BC58)</f>
        <v>0</v>
      </c>
      <c r="W63" s="141">
        <f>IF(ISERROR(Expenses!BD58)," - ",Expenses!BD58)</f>
        <v>0</v>
      </c>
      <c r="X63" s="141">
        <f>IF(ISERROR(Expenses!BE58)," - ",Expenses!BE58)</f>
        <v>0</v>
      </c>
      <c r="Y63" s="141" t="str">
        <f>IF(ISERROR(Expenses!BF58)," - ",Expenses!BF58)</f>
        <v>-</v>
      </c>
      <c r="Z63" s="141" t="str">
        <f>IF(ISERROR(Expenses!BG58)," - ",Expenses!BG58)</f>
        <v>-</v>
      </c>
      <c r="AA63" s="142">
        <f t="shared" si="1"/>
        <v>0</v>
      </c>
      <c r="AB63" s="139">
        <f t="shared" si="2"/>
        <v>90</v>
      </c>
      <c r="AC63" s="139">
        <f t="shared" si="3"/>
        <v>50</v>
      </c>
      <c r="AD63" s="139">
        <f t="shared" si="4"/>
        <v>100</v>
      </c>
      <c r="AE63" s="139" t="str">
        <f t="shared" si="5"/>
        <v>-</v>
      </c>
      <c r="AF63" s="139" t="str">
        <f t="shared" si="6"/>
        <v>-</v>
      </c>
      <c r="AG63" s="143">
        <f>SUMIFS(IncomeStatementData!$J$2:$J$829,IncomeStatementData!$B$2:$B$829,$A63,IncomeStatementData!$I$2:$I$829,"62020")</f>
        <v>0</v>
      </c>
      <c r="AH63" s="141">
        <f>AI63/12*Occupancy!$B$65</f>
        <v>0</v>
      </c>
      <c r="AI63" s="143">
        <f>SUMIFS(AnnualFinancialData!$L$2:$L$147,AnnualFinancialData!$B$2:$B$147,$A63,AnnualFinancialData!$K$2:$K$147,"62020")</f>
        <v>0</v>
      </c>
      <c r="AJ63" s="141">
        <f>IF(ISERROR(IF(AG63="","",AG63/VLOOKUP(Occupancy!$B$65,Occupancy!$B$68:$B$79,1)*12/$C63)),"-",IF(AG63="","",AG63/VLOOKUP(Occupancy!$B$65,Occupancy!$B$68:$B$79,1)*12/$C63))</f>
        <v>0</v>
      </c>
      <c r="AK63" s="141">
        <f>IF(ISERROR(IF(AH63="","",AH63/VLOOKUP(Occupancy!$B$65,Occupancy!$B$68:$B$79,1)*12/$C63)),"-",IF(AH63="","",AH63/VLOOKUP(Occupancy!$B$65,Occupancy!$B$68:$B$79,1)*12/$C63))</f>
        <v>0</v>
      </c>
      <c r="AL63" s="140">
        <f>SUMIFS(BalanceSheetData!$J$2:$J$829,BalanceSheetData!$B$2:$B$829,$A63,BalanceSheetData!$I$2:$I$829,"10710")</f>
        <v>800</v>
      </c>
      <c r="AM63" s="139" t="str">
        <f>IF(ISERROR(AN63/12*Occupancy!$B$65),"-",AN63/12*Occupancy!$B$65)</f>
        <v>-</v>
      </c>
      <c r="AN63" s="140" t="str">
        <f>IF(ISERROR(INDEX(ReserveData!$B$2:$B$2239,MATCH($A63,ReserveData!$A$2:$A$2250,0),0)),"-",INDEX(ReserveData!$B$2:$B2302,MATCH($A63,ReserveData!$A$2:$A$2250,0),0))</f>
        <v>-</v>
      </c>
      <c r="AO63" s="139" t="str">
        <f t="shared" si="7"/>
        <v>-</v>
      </c>
      <c r="AP63" s="139" t="str">
        <f t="shared" si="8"/>
        <v>-</v>
      </c>
      <c r="AQ63" s="143">
        <f>SUMIFS(IncomeStatementData!$J$2:$J$829,IncomeStatementData!$B$2:$B$829,$A63,IncomeStatementData!$I$2:$I$829,"55740")+SUMIFS(IncomeStatementData!$J$2:$J$829,IncomeStatementData!$B$2:$B$829,$A63,IncomeStatementData!$I$2:$I$829,"55730")</f>
        <v>0</v>
      </c>
      <c r="AR63" s="141">
        <f>AS63/12*Occupancy!$B$65</f>
        <v>0</v>
      </c>
      <c r="AS63" s="143">
        <f>SUMIFS(AnnualFinancialData!$L$2:$L$147,AnnualFinancialData!$B$2:$B$147,$A63,AnnualFinancialData!$K$2:$K$147,"55740")+SUMIFS(AnnualFinancialData!$L$2:$L$147,AnnualFinancialData!$B$2:$B$147,$A63,AnnualFinancialData!$K$2:$K$147,"55730")</f>
        <v>0</v>
      </c>
      <c r="AT63" s="141">
        <f>IF(ISERROR(IF(AQ63="","",AQ63/VLOOKUP(Occupancy!$B$65,Occupancy!$B$68:$B$79,1)*12/$C63)),"-",IF(AQ63="","",AQ63/VLOOKUP(Occupancy!$B$65,Occupancy!$B$68:$B$79,1)*12/$C63))</f>
        <v>0</v>
      </c>
      <c r="AU63" s="141">
        <f>IF(ISERROR(IF(AR63="","",AR63/VLOOKUP(Occupancy!$B$65,Occupancy!$B$68:$B$79,1)*12/$C63)),"-",IF(AR63="","",AR63/VLOOKUP(Occupancy!$B$65,Occupancy!$B$68:$B$79,1)*12/$C63))</f>
        <v>0</v>
      </c>
      <c r="AV63" s="140">
        <f>SUMIFS(IncomeStatementData!$J$2:$J$829,IncomeStatementData!$B$2:$B$829,$A63,IncomeStatementData!$I$2:$I$829,"66310")+SUMIFS(IncomeStatementData!$J$2:$J$829,IncomeStatementData!$B$2:$B$829,$A63,IncomeStatementData!$I$2:$I$829,"66202")</f>
        <v>0</v>
      </c>
      <c r="AW63" s="139">
        <f>AX63/12*Occupancy!$B$65</f>
        <v>0</v>
      </c>
      <c r="AX63" s="140">
        <f>SUMIFS(AnnualFinancialData!$L$2:$L$147,AnnualFinancialData!$B$2:$B$147,$A63,AnnualFinancialData!$K$2:$K$147,"66310")+SUMIFS(AnnualFinancialData!$L$2:$L$147,AnnualFinancialData!$B$2:$B$147,$A63,AnnualFinancialData!$K$2:$K$147,"66202")</f>
        <v>0</v>
      </c>
      <c r="AY63" s="139">
        <f>IF(ISERROR(IF(AV63="","",AV63/VLOOKUP(Occupancy!$B$65,Occupancy!$B$68:$B$79,1)*12/$C63)),"-",IF(AV63="","",AV63/VLOOKUP(Occupancy!$B$65,Occupancy!$B$68:$B$79,1)*12/$C63))</f>
        <v>0</v>
      </c>
      <c r="AZ63" s="139">
        <f>IF(ISERROR(IF(AW63="","",AW63/VLOOKUP(Occupancy!$B$65,Occupancy!$B$68:$B$79,1)*12/$C63)),"-",IF(AW63="","",AW63/VLOOKUP(Occupancy!$B$65,Occupancy!$B$68:$B$79,1)*12/$C63))</f>
        <v>0</v>
      </c>
      <c r="BA63" s="144">
        <f t="shared" si="9"/>
        <v>-710</v>
      </c>
      <c r="BB63" s="144" t="str">
        <f t="shared" si="10"/>
        <v>-</v>
      </c>
      <c r="BC63" s="144" t="str">
        <f t="shared" si="11"/>
        <v>-</v>
      </c>
      <c r="BD63" s="144" t="str">
        <f t="shared" si="12"/>
        <v>-</v>
      </c>
      <c r="BE63" s="145" t="str">
        <f>IF(ISERROR(IF(BB63="","",BB63/VLOOKUP(Occupancy!$B$65,Occupancy!$B$68:$B$79,1)*12/$C63)),"-",IF(BB63="","",BB63/VLOOKUP(Occupancy!$B$65,Occupancy!$B$68:$B$79,1)*12/$C63))</f>
        <v>-</v>
      </c>
    </row>
    <row r="64" spans="1:57" s="100" customFormat="1" ht="12.75" x14ac:dyDescent="0.2">
      <c r="A64" s="221" t="s">
        <v>372</v>
      </c>
      <c r="B64" s="132" t="str">
        <f>IF(ISERROR(INDEX(ProjectTypeData!$F$2:$F$76,MATCH(Operating!$A64,ProjectTypeData!$B$2:$B$76,0),MATCH(Operating!B$9,ProjectTypeData!$F$1))),"-",INDEX(ProjectTypeData!$F$2:$F$76,MATCH(Operating!$A64,ProjectTypeData!$B$2:$B$76,0),MATCH(Operating!B$9,ProjectTypeData!$F$1)))</f>
        <v>Homes</v>
      </c>
      <c r="C64" s="132">
        <f>IF(ISERROR(INDEX(ProjectTypeData!$E$2:$E$76,MATCH(Operating!$A64,ProjectTypeData!$B$2:$B$76,0),MATCH(Operating!C$9,ProjectTypeData!$E$1))),"-",INDEX(ProjectTypeData!$E$2:$E$76,MATCH(Operating!$A64,ProjectTypeData!$B$2:$B$76,0),MATCH(Operating!C$9,ProjectTypeData!$E$1)))</f>
        <v>0</v>
      </c>
      <c r="D64" s="133" t="str">
        <f>IF(ISERROR(INDEX(ProjectTypeData!$D$2:$D$76,MATCH(Operating!$A64,ProjectTypeData!$B$2:$B$76,0),MATCH(Operating!D$9,ProjectTypeData!$D$1))),"-",INDEX(ProjectTypeData!$D$2:$D$76,MATCH(Operating!$A64,ProjectTypeData!$B$2:$B$76,0),MATCH(Operating!D$9,ProjectTypeData!$D$1)))</f>
        <v>Pre-Development</v>
      </c>
      <c r="E64" s="121"/>
      <c r="F64" s="134">
        <f>SUMIFS(BalanceSheetData!$J$2:$J$829,BalanceSheetData!$B$2:$B$829,$A64,BalanceSheetData!$I$2:$I$829,"10000")</f>
        <v>0</v>
      </c>
      <c r="G64" s="134">
        <f>SUMIFS(BalanceSheetData!$J$2:$J$829,BalanceSheetData!$B$2:$B$829,$A64,BalanceSheetData!$I$2:$I$829,"10710")</f>
        <v>0</v>
      </c>
      <c r="H64" s="134">
        <f>SUMIFS(BalanceSheetData!$J$2:$J$829,BalanceSheetData!$B$2:$B$829,$A64,BalanceSheetData!$I$2:$I$829,"10700")</f>
        <v>0</v>
      </c>
      <c r="I64" s="135">
        <f>SUMIFS(BalanceSheetData!$J$2:$J$829,BalanceSheetData!$B$2:$B$829,$A64,BalanceSheetData!$I$2:$I$829,"10715")+SUMIFS(BalanceSheetData!$J$2:$J$829,BalanceSheetData!$B$2:$B$829,$A64,BalanceSheetData!$I$2:$I$829,"10720")+SUMIFS(BalanceSheetData!$J$2:$J$829,BalanceSheetData!$B$2:$B$829,$A64,BalanceSheetData!$I$2:$I$829,"19300")</f>
        <v>0</v>
      </c>
      <c r="J64" s="136">
        <f t="shared" si="0"/>
        <v>0</v>
      </c>
      <c r="K64" s="137" t="str">
        <f>IF(ISERROR(INDEX(Occupancy!$B$57:$CA$57,1,MATCH(A64,Occupancy!$B$4:$CA$4,0))),"-",INDEX(Occupancy!$B$57:$CA$57,1,MATCH(A64,Occupancy!$B$4:$CA$4,0)))</f>
        <v>-</v>
      </c>
      <c r="L64" s="137">
        <f>IF(ISERROR(INDEX(Occupancy!$B$17:$CA$17,1,MATCH(A64,Occupancy!$B$4:$CA$4,0))),"-",INDEX(Occupancy!$B$17:$CA$17,1,MATCH(A64,Occupancy!$B$4:$CA$4,0)))</f>
        <v>0</v>
      </c>
      <c r="M64" s="119"/>
      <c r="N64" s="119"/>
      <c r="O64" s="119"/>
      <c r="P64" s="125"/>
      <c r="Q64" s="138">
        <f>SUMIFS(IncomeStatementData!$J$2:$J$829,IncomeStatementData!$B$2:$B$829,$A64,IncomeStatementData!$I$2:$I$829,"45001")+SUMIFS(IncomeStatementData!$J$2:$J$829,IncomeStatementData!$B$2:$B$829,$A64,IncomeStatementData!$I$2:$I$829,"45100")+SUMIFS(IncomeStatementData!$J$2:$J$829,IncomeStatementData!$B$2:$B$829,$A64,IncomeStatementData!$I$2:$I$829,"49000")+SUMIFS(IncomeStatementData!$J$2:$J$829,IncomeStatementData!$B$2:$B$829,$A64,IncomeStatementData!$I$2:$I$829,"45200")+SUMIFS(IncomeStatementData!$J$2:$J$829,IncomeStatementData!$B$2:$B$829,$A64,IncomeStatementData!$I$2:$I$829,"45400")+SUMIFS(IncomeStatementData!$J$2:$J$829,IncomeStatementData!$B$2:$B$829,$A64,IncomeStatementData!$I$2:$I$829,"45500")+SUMIFS(IncomeStatementData!$J$2:$J$829,IncomeStatementData!$B$2:$B$829,$A64,IncomeStatementData!$I$2:$I$829,"55327")+SUMIFS(IncomeStatementData!$J$2:$J$829,IncomeStatementData!$B$2:$B$829,$A64,IncomeStatementData!$I$2:$I$829,"44100")+SUMIFS(IncomeStatementData!$J$2:$J$829,IncomeStatementData!$B$2:$B$829,$A64,IncomeStatementData!$I$2:$I$829,"42200")</f>
        <v>0</v>
      </c>
      <c r="R64" s="139">
        <f>S64/12*Occupancy!$B$65</f>
        <v>0</v>
      </c>
      <c r="S64" s="140">
        <f>SUMIFS(AnnualFinancialData!$L$2:$L$147,AnnualFinancialData!$B$2:$B$147,$A64,AnnualFinancialData!$K$2:$K$147,"45001")+SUMIFS(AnnualFinancialData!$L$2:$L$147,AnnualFinancialData!$B$2:$B$147,$A64,AnnualFinancialData!$K$2:$K$147,"45100")+SUMIFS(AnnualFinancialData!$L$2:$L$147,AnnualFinancialData!$B$2:$B$147,$A64,AnnualFinancialData!$K$2:$K$147,"49000")+SUMIFS(AnnualFinancialData!$L$2:$L$147,AnnualFinancialData!$B$2:$B$147,$A64,AnnualFinancialData!$K$2:$K$147,"45200")+SUMIFS(AnnualFinancialData!$L$2:$L$147,AnnualFinancialData!$B$2:$B$147,$A64,AnnualFinancialData!$K$2:$K$147,"45400")+SUMIFS(AnnualFinancialData!$L$2:$L$147,AnnualFinancialData!$B$2:$B$147,$A64,AnnualFinancialData!$K$2:$K$147,"45500")+SUMIFS(AnnualFinancialData!$L$2:$L$147,AnnualFinancialData!$B$2:$B$147,$A64,AnnualFinancialData!$K$2:$K$147,"55327")+SUMIFS(AnnualFinancialData!$L$2:$L$147,AnnualFinancialData!$B$2:$B$147,$A64,AnnualFinancialData!$K$2:$K$147,"44100")+SUMIFS(AnnualFinancialData!$L$2:$L$147,AnnualFinancialData!$B$2:$B$147,$A64,AnnualFinancialData!$K$2:$K$147,"42200")</f>
        <v>0</v>
      </c>
      <c r="T64" s="139" t="str">
        <f>IF(ISERROR(IF(Q64="","",Q64/VLOOKUP(Occupancy!$B$65,Occupancy!$B$68:$B$79,1)*12/$C64)),"-",IF(Q64="","",Q64/VLOOKUP(Occupancy!$B$65,Occupancy!$B$68:$B$79,1)*12/$C64))</f>
        <v>-</v>
      </c>
      <c r="U64" s="139" t="str">
        <f>IF(ISERROR(IF(R64="","",R64/VLOOKUP(Occupancy!$B$65,Occupancy!$B$68:$B$79,1)*12/$C64)),"-",IF(R64="","",R64/VLOOKUP(Occupancy!$B$65,Occupancy!$B$68:$B$79,1)*12/$C64))</f>
        <v>-</v>
      </c>
      <c r="V64" s="141">
        <f>IF(ISERROR(Expenses!BC59)," - ",Expenses!BC59)</f>
        <v>0</v>
      </c>
      <c r="W64" s="141">
        <f>IF(ISERROR(Expenses!BD59)," - ",Expenses!BD59)</f>
        <v>0</v>
      </c>
      <c r="X64" s="141">
        <f>IF(ISERROR(Expenses!BE59)," - ",Expenses!BE59)</f>
        <v>0</v>
      </c>
      <c r="Y64" s="141" t="str">
        <f>IF(ISERROR(Expenses!BF59)," - ",Expenses!BF59)</f>
        <v>-</v>
      </c>
      <c r="Z64" s="141" t="str">
        <f>IF(ISERROR(Expenses!BG59)," - ",Expenses!BG59)</f>
        <v>-</v>
      </c>
      <c r="AA64" s="142" t="str">
        <f t="shared" si="1"/>
        <v>-</v>
      </c>
      <c r="AB64" s="139">
        <f t="shared" si="2"/>
        <v>0</v>
      </c>
      <c r="AC64" s="139">
        <f t="shared" si="3"/>
        <v>0</v>
      </c>
      <c r="AD64" s="139">
        <f t="shared" si="4"/>
        <v>0</v>
      </c>
      <c r="AE64" s="139" t="str">
        <f t="shared" si="5"/>
        <v>-</v>
      </c>
      <c r="AF64" s="139" t="str">
        <f t="shared" si="6"/>
        <v>-</v>
      </c>
      <c r="AG64" s="143">
        <f>SUMIFS(IncomeStatementData!$J$2:$J$829,IncomeStatementData!$B$2:$B$829,$A64,IncomeStatementData!$I$2:$I$829,"62020")</f>
        <v>0</v>
      </c>
      <c r="AH64" s="141">
        <f>AI64/12*Occupancy!$B$65</f>
        <v>0</v>
      </c>
      <c r="AI64" s="143">
        <f>SUMIFS(AnnualFinancialData!$L$2:$L$147,AnnualFinancialData!$B$2:$B$147,$A64,AnnualFinancialData!$K$2:$K$147,"62020")</f>
        <v>0</v>
      </c>
      <c r="AJ64" s="141" t="str">
        <f>IF(ISERROR(IF(AG64="","",AG64/VLOOKUP(Occupancy!$B$65,Occupancy!$B$68:$B$79,1)*12/$C64)),"-",IF(AG64="","",AG64/VLOOKUP(Occupancy!$B$65,Occupancy!$B$68:$B$79,1)*12/$C64))</f>
        <v>-</v>
      </c>
      <c r="AK64" s="141" t="str">
        <f>IF(ISERROR(IF(AH64="","",AH64/VLOOKUP(Occupancy!$B$65,Occupancy!$B$68:$B$79,1)*12/$C64)),"-",IF(AH64="","",AH64/VLOOKUP(Occupancy!$B$65,Occupancy!$B$68:$B$79,1)*12/$C64))</f>
        <v>-</v>
      </c>
      <c r="AL64" s="140">
        <f>SUMIFS(BalanceSheetData!$J$2:$J$829,BalanceSheetData!$B$2:$B$829,$A64,BalanceSheetData!$I$2:$I$829,"10710")</f>
        <v>0</v>
      </c>
      <c r="AM64" s="139" t="str">
        <f>IF(ISERROR(AN64/12*Occupancy!$B$65),"-",AN64/12*Occupancy!$B$65)</f>
        <v>-</v>
      </c>
      <c r="AN64" s="140" t="str">
        <f>IF(ISERROR(INDEX(ReserveData!$B$2:$B$2239,MATCH($A64,ReserveData!$A$2:$A$2250,0),0)),"-",INDEX(ReserveData!$B$2:$B2303,MATCH($A64,ReserveData!$A$2:$A$2250,0),0))</f>
        <v>-</v>
      </c>
      <c r="AO64" s="139" t="str">
        <f t="shared" si="7"/>
        <v>-</v>
      </c>
      <c r="AP64" s="139" t="str">
        <f t="shared" si="8"/>
        <v>-</v>
      </c>
      <c r="AQ64" s="143">
        <f>SUMIFS(IncomeStatementData!$J$2:$J$829,IncomeStatementData!$B$2:$B$829,$A64,IncomeStatementData!$I$2:$I$829,"55740")+SUMIFS(IncomeStatementData!$J$2:$J$829,IncomeStatementData!$B$2:$B$829,$A64,IncomeStatementData!$I$2:$I$829,"55730")</f>
        <v>0</v>
      </c>
      <c r="AR64" s="141">
        <f>AS64/12*Occupancy!$B$65</f>
        <v>0</v>
      </c>
      <c r="AS64" s="143">
        <f>SUMIFS(AnnualFinancialData!$L$2:$L$147,AnnualFinancialData!$B$2:$B$147,$A64,AnnualFinancialData!$K$2:$K$147,"55740")+SUMIFS(AnnualFinancialData!$L$2:$L$147,AnnualFinancialData!$B$2:$B$147,$A64,AnnualFinancialData!$K$2:$K$147,"55730")</f>
        <v>0</v>
      </c>
      <c r="AT64" s="141" t="str">
        <f>IF(ISERROR(IF(AQ64="","",AQ64/VLOOKUP(Occupancy!$B$65,Occupancy!$B$68:$B$79,1)*12/$C64)),"-",IF(AQ64="","",AQ64/VLOOKUP(Occupancy!$B$65,Occupancy!$B$68:$B$79,1)*12/$C64))</f>
        <v>-</v>
      </c>
      <c r="AU64" s="141" t="str">
        <f>IF(ISERROR(IF(AR64="","",AR64/VLOOKUP(Occupancy!$B$65,Occupancy!$B$68:$B$79,1)*12/$C64)),"-",IF(AR64="","",AR64/VLOOKUP(Occupancy!$B$65,Occupancy!$B$68:$B$79,1)*12/$C64))</f>
        <v>-</v>
      </c>
      <c r="AV64" s="140">
        <f>SUMIFS(IncomeStatementData!$J$2:$J$829,IncomeStatementData!$B$2:$B$829,$A64,IncomeStatementData!$I$2:$I$829,"66310")+SUMIFS(IncomeStatementData!$J$2:$J$829,IncomeStatementData!$B$2:$B$829,$A64,IncomeStatementData!$I$2:$I$829,"66202")</f>
        <v>0</v>
      </c>
      <c r="AW64" s="139">
        <f>AX64/12*Occupancy!$B$65</f>
        <v>0</v>
      </c>
      <c r="AX64" s="140">
        <f>SUMIFS(AnnualFinancialData!$L$2:$L$147,AnnualFinancialData!$B$2:$B$147,$A64,AnnualFinancialData!$K$2:$K$147,"66310")+SUMIFS(AnnualFinancialData!$L$2:$L$147,AnnualFinancialData!$B$2:$B$147,$A64,AnnualFinancialData!$K$2:$K$147,"66202")</f>
        <v>0</v>
      </c>
      <c r="AY64" s="139" t="str">
        <f>IF(ISERROR(IF(AV64="","",AV64/VLOOKUP(Occupancy!$B$65,Occupancy!$B$68:$B$79,1)*12/$C64)),"-",IF(AV64="","",AV64/VLOOKUP(Occupancy!$B$65,Occupancy!$B$68:$B$79,1)*12/$C64))</f>
        <v>-</v>
      </c>
      <c r="AZ64" s="139" t="str">
        <f>IF(ISERROR(IF(AW64="","",AW64/VLOOKUP(Occupancy!$B$65,Occupancy!$B$68:$B$79,1)*12/$C64)),"-",IF(AW64="","",AW64/VLOOKUP(Occupancy!$B$65,Occupancy!$B$68:$B$79,1)*12/$C64))</f>
        <v>-</v>
      </c>
      <c r="BA64" s="144">
        <f t="shared" si="9"/>
        <v>0</v>
      </c>
      <c r="BB64" s="144" t="str">
        <f t="shared" si="10"/>
        <v>-</v>
      </c>
      <c r="BC64" s="144" t="str">
        <f t="shared" si="11"/>
        <v>-</v>
      </c>
      <c r="BD64" s="144" t="str">
        <f t="shared" si="12"/>
        <v>-</v>
      </c>
      <c r="BE64" s="145" t="str">
        <f>IF(ISERROR(IF(BB64="","",BB64/VLOOKUP(Occupancy!$B$65,Occupancy!$B$68:$B$79,1)*12/$C64)),"-",IF(BB64="","",BB64/VLOOKUP(Occupancy!$B$65,Occupancy!$B$68:$B$79,1)*12/$C64))</f>
        <v>-</v>
      </c>
    </row>
    <row r="65" spans="1:57" s="100" customFormat="1" ht="12.75" x14ac:dyDescent="0.2">
      <c r="A65" s="221" t="s">
        <v>488</v>
      </c>
      <c r="B65" s="132" t="str">
        <f>IF(ISERROR(INDEX(ProjectTypeData!$F$2:$F$76,MATCH(Operating!$A65,ProjectTypeData!$B$2:$B$76,0),MATCH(Operating!B$9,ProjectTypeData!$F$1))),"-",INDEX(ProjectTypeData!$F$2:$F$76,MATCH(Operating!$A65,ProjectTypeData!$B$2:$B$76,0),MATCH(Operating!B$9,ProjectTypeData!$F$1)))</f>
        <v>Homes</v>
      </c>
      <c r="C65" s="132">
        <f>IF(ISERROR(INDEX(ProjectTypeData!$E$2:$E$76,MATCH(Operating!$A65,ProjectTypeData!$B$2:$B$76,0),MATCH(Operating!C$9,ProjectTypeData!$E$1))),"-",INDEX(ProjectTypeData!$E$2:$E$76,MATCH(Operating!$A65,ProjectTypeData!$B$2:$B$76,0),MATCH(Operating!C$9,ProjectTypeData!$E$1)))</f>
        <v>0</v>
      </c>
      <c r="D65" s="133" t="str">
        <f>IF(ISERROR(INDEX(ProjectTypeData!$D$2:$D$76,MATCH(Operating!$A65,ProjectTypeData!$B$2:$B$76,0),MATCH(Operating!D$9,ProjectTypeData!$D$1))),"-",INDEX(ProjectTypeData!$D$2:$D$76,MATCH(Operating!$A65,ProjectTypeData!$B$2:$B$76,0),MATCH(Operating!D$9,ProjectTypeData!$D$1)))</f>
        <v>Pre-Development</v>
      </c>
      <c r="E65" s="121"/>
      <c r="F65" s="134">
        <f>SUMIFS(BalanceSheetData!$J$2:$J$829,BalanceSheetData!$B$2:$B$829,$A65,BalanceSheetData!$I$2:$I$829,"10000")</f>
        <v>0</v>
      </c>
      <c r="G65" s="134">
        <f>SUMIFS(BalanceSheetData!$J$2:$J$829,BalanceSheetData!$B$2:$B$829,$A65,BalanceSheetData!$I$2:$I$829,"10710")</f>
        <v>0</v>
      </c>
      <c r="H65" s="134">
        <f>SUMIFS(BalanceSheetData!$J$2:$J$829,BalanceSheetData!$B$2:$B$829,$A65,BalanceSheetData!$I$2:$I$829,"10700")</f>
        <v>0</v>
      </c>
      <c r="I65" s="135">
        <f>SUMIFS(BalanceSheetData!$J$2:$J$829,BalanceSheetData!$B$2:$B$829,$A65,BalanceSheetData!$I$2:$I$829,"10715")+SUMIFS(BalanceSheetData!$J$2:$J$829,BalanceSheetData!$B$2:$B$829,$A65,BalanceSheetData!$I$2:$I$829,"10720")+SUMIFS(BalanceSheetData!$J$2:$J$829,BalanceSheetData!$B$2:$B$829,$A65,BalanceSheetData!$I$2:$I$829,"19300")</f>
        <v>0</v>
      </c>
      <c r="J65" s="136">
        <f t="shared" si="0"/>
        <v>0</v>
      </c>
      <c r="K65" s="137" t="str">
        <f>IF(ISERROR(INDEX(Occupancy!$B$57:$CA$57,1,MATCH(A65,Occupancy!$B$4:$CA$4,0))),"-",INDEX(Occupancy!$B$57:$CA$57,1,MATCH(A65,Occupancy!$B$4:$CA$4,0)))</f>
        <v>-</v>
      </c>
      <c r="L65" s="137">
        <f>IF(ISERROR(INDEX(Occupancy!$B$17:$CA$17,1,MATCH(A65,Occupancy!$B$4:$CA$4,0))),"-",INDEX(Occupancy!$B$17:$CA$17,1,MATCH(A65,Occupancy!$B$4:$CA$4,0)))</f>
        <v>0</v>
      </c>
      <c r="M65" s="119"/>
      <c r="N65" s="119"/>
      <c r="O65" s="119"/>
      <c r="P65" s="125"/>
      <c r="Q65" s="138">
        <f>SUMIFS(IncomeStatementData!$J$2:$J$829,IncomeStatementData!$B$2:$B$829,$A65,IncomeStatementData!$I$2:$I$829,"45001")+SUMIFS(IncomeStatementData!$J$2:$J$829,IncomeStatementData!$B$2:$B$829,$A65,IncomeStatementData!$I$2:$I$829,"45100")+SUMIFS(IncomeStatementData!$J$2:$J$829,IncomeStatementData!$B$2:$B$829,$A65,IncomeStatementData!$I$2:$I$829,"49000")+SUMIFS(IncomeStatementData!$J$2:$J$829,IncomeStatementData!$B$2:$B$829,$A65,IncomeStatementData!$I$2:$I$829,"45200")+SUMIFS(IncomeStatementData!$J$2:$J$829,IncomeStatementData!$B$2:$B$829,$A65,IncomeStatementData!$I$2:$I$829,"45400")+SUMIFS(IncomeStatementData!$J$2:$J$829,IncomeStatementData!$B$2:$B$829,$A65,IncomeStatementData!$I$2:$I$829,"45500")+SUMIFS(IncomeStatementData!$J$2:$J$829,IncomeStatementData!$B$2:$B$829,$A65,IncomeStatementData!$I$2:$I$829,"55327")+SUMIFS(IncomeStatementData!$J$2:$J$829,IncomeStatementData!$B$2:$B$829,$A65,IncomeStatementData!$I$2:$I$829,"44100")+SUMIFS(IncomeStatementData!$J$2:$J$829,IncomeStatementData!$B$2:$B$829,$A65,IncomeStatementData!$I$2:$I$829,"42200")</f>
        <v>0</v>
      </c>
      <c r="R65" s="139">
        <f>S65/12*Occupancy!$B$65</f>
        <v>0</v>
      </c>
      <c r="S65" s="140">
        <f>SUMIFS(AnnualFinancialData!$L$2:$L$147,AnnualFinancialData!$B$2:$B$147,$A65,AnnualFinancialData!$K$2:$K$147,"45001")+SUMIFS(AnnualFinancialData!$L$2:$L$147,AnnualFinancialData!$B$2:$B$147,$A65,AnnualFinancialData!$K$2:$K$147,"45100")+SUMIFS(AnnualFinancialData!$L$2:$L$147,AnnualFinancialData!$B$2:$B$147,$A65,AnnualFinancialData!$K$2:$K$147,"49000")+SUMIFS(AnnualFinancialData!$L$2:$L$147,AnnualFinancialData!$B$2:$B$147,$A65,AnnualFinancialData!$K$2:$K$147,"45200")+SUMIFS(AnnualFinancialData!$L$2:$L$147,AnnualFinancialData!$B$2:$B$147,$A65,AnnualFinancialData!$K$2:$K$147,"45400")+SUMIFS(AnnualFinancialData!$L$2:$L$147,AnnualFinancialData!$B$2:$B$147,$A65,AnnualFinancialData!$K$2:$K$147,"45500")+SUMIFS(AnnualFinancialData!$L$2:$L$147,AnnualFinancialData!$B$2:$B$147,$A65,AnnualFinancialData!$K$2:$K$147,"55327")+SUMIFS(AnnualFinancialData!$L$2:$L$147,AnnualFinancialData!$B$2:$B$147,$A65,AnnualFinancialData!$K$2:$K$147,"44100")+SUMIFS(AnnualFinancialData!$L$2:$L$147,AnnualFinancialData!$B$2:$B$147,$A65,AnnualFinancialData!$K$2:$K$147,"42200")</f>
        <v>0</v>
      </c>
      <c r="T65" s="139" t="str">
        <f>IF(ISERROR(IF(Q65="","",Q65/VLOOKUP(Occupancy!$B$65,Occupancy!$B$68:$B$79,1)*12/$C65)),"-",IF(Q65="","",Q65/VLOOKUP(Occupancy!$B$65,Occupancy!$B$68:$B$79,1)*12/$C65))</f>
        <v>-</v>
      </c>
      <c r="U65" s="139" t="str">
        <f>IF(ISERROR(IF(R65="","",R65/VLOOKUP(Occupancy!$B$65,Occupancy!$B$68:$B$79,1)*12/$C65)),"-",IF(R65="","",R65/VLOOKUP(Occupancy!$B$65,Occupancy!$B$68:$B$79,1)*12/$C65))</f>
        <v>-</v>
      </c>
      <c r="V65" s="141">
        <f>IF(ISERROR(Expenses!BC60)," - ",Expenses!BC60)</f>
        <v>0</v>
      </c>
      <c r="W65" s="141">
        <f>IF(ISERROR(Expenses!BD60)," - ",Expenses!BD60)</f>
        <v>0</v>
      </c>
      <c r="X65" s="141">
        <f>IF(ISERROR(Expenses!BE60)," - ",Expenses!BE60)</f>
        <v>0</v>
      </c>
      <c r="Y65" s="141" t="str">
        <f>IF(ISERROR(Expenses!BF60)," - ",Expenses!BF60)</f>
        <v>-</v>
      </c>
      <c r="Z65" s="141" t="str">
        <f>IF(ISERROR(Expenses!BG60)," - ",Expenses!BG60)</f>
        <v>-</v>
      </c>
      <c r="AA65" s="142" t="str">
        <f t="shared" si="1"/>
        <v>-</v>
      </c>
      <c r="AB65" s="139">
        <f t="shared" si="2"/>
        <v>0</v>
      </c>
      <c r="AC65" s="139">
        <f t="shared" si="3"/>
        <v>0</v>
      </c>
      <c r="AD65" s="139">
        <f t="shared" si="4"/>
        <v>0</v>
      </c>
      <c r="AE65" s="139" t="str">
        <f t="shared" si="5"/>
        <v>-</v>
      </c>
      <c r="AF65" s="139" t="str">
        <f t="shared" si="6"/>
        <v>-</v>
      </c>
      <c r="AG65" s="143">
        <f>SUMIFS(IncomeStatementData!$J$2:$J$829,IncomeStatementData!$B$2:$B$829,$A65,IncomeStatementData!$I$2:$I$829,"62020")</f>
        <v>0</v>
      </c>
      <c r="AH65" s="141">
        <f>AI65/12*Occupancy!$B$65</f>
        <v>0</v>
      </c>
      <c r="AI65" s="143">
        <f>SUMIFS(AnnualFinancialData!$L$2:$L$147,AnnualFinancialData!$B$2:$B$147,$A65,AnnualFinancialData!$K$2:$K$147,"62020")</f>
        <v>0</v>
      </c>
      <c r="AJ65" s="141" t="str">
        <f>IF(ISERROR(IF(AG65="","",AG65/VLOOKUP(Occupancy!$B$65,Occupancy!$B$68:$B$79,1)*12/$C65)),"-",IF(AG65="","",AG65/VLOOKUP(Occupancy!$B$65,Occupancy!$B$68:$B$79,1)*12/$C65))</f>
        <v>-</v>
      </c>
      <c r="AK65" s="141" t="str">
        <f>IF(ISERROR(IF(AH65="","",AH65/VLOOKUP(Occupancy!$B$65,Occupancy!$B$68:$B$79,1)*12/$C65)),"-",IF(AH65="","",AH65/VLOOKUP(Occupancy!$B$65,Occupancy!$B$68:$B$79,1)*12/$C65))</f>
        <v>-</v>
      </c>
      <c r="AL65" s="140">
        <f>SUMIFS(BalanceSheetData!$J$2:$J$829,BalanceSheetData!$B$2:$B$829,$A65,BalanceSheetData!$I$2:$I$829,"10710")</f>
        <v>0</v>
      </c>
      <c r="AM65" s="139" t="str">
        <f>IF(ISERROR(AN65/12*Occupancy!$B$65),"-",AN65/12*Occupancy!$B$65)</f>
        <v>-</v>
      </c>
      <c r="AN65" s="140" t="str">
        <f>IF(ISERROR(INDEX(ReserveData!$B$2:$B$2239,MATCH($A65,ReserveData!$A$2:$A$2250,0),0)),"-",INDEX(ReserveData!$B$2:$B2304,MATCH($A65,ReserveData!$A$2:$A$2250,0),0))</f>
        <v>-</v>
      </c>
      <c r="AO65" s="139" t="str">
        <f t="shared" si="7"/>
        <v>-</v>
      </c>
      <c r="AP65" s="139" t="str">
        <f t="shared" si="8"/>
        <v>-</v>
      </c>
      <c r="AQ65" s="143">
        <f>SUMIFS(IncomeStatementData!$J$2:$J$829,IncomeStatementData!$B$2:$B$829,$A65,IncomeStatementData!$I$2:$I$829,"55740")+SUMIFS(IncomeStatementData!$J$2:$J$829,IncomeStatementData!$B$2:$B$829,$A65,IncomeStatementData!$I$2:$I$829,"55730")</f>
        <v>0</v>
      </c>
      <c r="AR65" s="141">
        <f>AS65/12*Occupancy!$B$65</f>
        <v>0</v>
      </c>
      <c r="AS65" s="143">
        <f>SUMIFS(AnnualFinancialData!$L$2:$L$147,AnnualFinancialData!$B$2:$B$147,$A65,AnnualFinancialData!$K$2:$K$147,"55740")+SUMIFS(AnnualFinancialData!$L$2:$L$147,AnnualFinancialData!$B$2:$B$147,$A65,AnnualFinancialData!$K$2:$K$147,"55730")</f>
        <v>0</v>
      </c>
      <c r="AT65" s="141" t="str">
        <f>IF(ISERROR(IF(AQ65="","",AQ65/VLOOKUP(Occupancy!$B$65,Occupancy!$B$68:$B$79,1)*12/$C65)),"-",IF(AQ65="","",AQ65/VLOOKUP(Occupancy!$B$65,Occupancy!$B$68:$B$79,1)*12/$C65))</f>
        <v>-</v>
      </c>
      <c r="AU65" s="141" t="str">
        <f>IF(ISERROR(IF(AR65="","",AR65/VLOOKUP(Occupancy!$B$65,Occupancy!$B$68:$B$79,1)*12/$C65)),"-",IF(AR65="","",AR65/VLOOKUP(Occupancy!$B$65,Occupancy!$B$68:$B$79,1)*12/$C65))</f>
        <v>-</v>
      </c>
      <c r="AV65" s="140">
        <f>SUMIFS(IncomeStatementData!$J$2:$J$829,IncomeStatementData!$B$2:$B$829,$A65,IncomeStatementData!$I$2:$I$829,"66310")+SUMIFS(IncomeStatementData!$J$2:$J$829,IncomeStatementData!$B$2:$B$829,$A65,IncomeStatementData!$I$2:$I$829,"66202")</f>
        <v>0</v>
      </c>
      <c r="AW65" s="139">
        <f>AX65/12*Occupancy!$B$65</f>
        <v>0</v>
      </c>
      <c r="AX65" s="140">
        <f>SUMIFS(AnnualFinancialData!$L$2:$L$147,AnnualFinancialData!$B$2:$B$147,$A65,AnnualFinancialData!$K$2:$K$147,"66310")+SUMIFS(AnnualFinancialData!$L$2:$L$147,AnnualFinancialData!$B$2:$B$147,$A65,AnnualFinancialData!$K$2:$K$147,"66202")</f>
        <v>0</v>
      </c>
      <c r="AY65" s="139" t="str">
        <f>IF(ISERROR(IF(AV65="","",AV65/VLOOKUP(Occupancy!$B$65,Occupancy!$B$68:$B$79,1)*12/$C65)),"-",IF(AV65="","",AV65/VLOOKUP(Occupancy!$B$65,Occupancy!$B$68:$B$79,1)*12/$C65))</f>
        <v>-</v>
      </c>
      <c r="AZ65" s="139" t="str">
        <f>IF(ISERROR(IF(AW65="","",AW65/VLOOKUP(Occupancy!$B$65,Occupancy!$B$68:$B$79,1)*12/$C65)),"-",IF(AW65="","",AW65/VLOOKUP(Occupancy!$B$65,Occupancy!$B$68:$B$79,1)*12/$C65))</f>
        <v>-</v>
      </c>
      <c r="BA65" s="144">
        <f t="shared" si="9"/>
        <v>0</v>
      </c>
      <c r="BB65" s="144" t="str">
        <f t="shared" si="10"/>
        <v>-</v>
      </c>
      <c r="BC65" s="144" t="str">
        <f t="shared" si="11"/>
        <v>-</v>
      </c>
      <c r="BD65" s="144" t="str">
        <f t="shared" si="12"/>
        <v>-</v>
      </c>
      <c r="BE65" s="145" t="str">
        <f>IF(ISERROR(IF(BB65="","",BB65/VLOOKUP(Occupancy!$B$65,Occupancy!$B$68:$B$79,1)*12/$C65)),"-",IF(BB65="","",BB65/VLOOKUP(Occupancy!$B$65,Occupancy!$B$68:$B$79,1)*12/$C65))</f>
        <v>-</v>
      </c>
    </row>
    <row r="66" spans="1:57" s="100" customFormat="1" ht="12.75" x14ac:dyDescent="0.2">
      <c r="A66" s="221" t="s">
        <v>490</v>
      </c>
      <c r="B66" s="132" t="str">
        <f>IF(ISERROR(INDEX(ProjectTypeData!$F$2:$F$76,MATCH(Operating!$A66,ProjectTypeData!$B$2:$B$76,0),MATCH(Operating!B$9,ProjectTypeData!$F$1))),"-",INDEX(ProjectTypeData!$F$2:$F$76,MATCH(Operating!$A66,ProjectTypeData!$B$2:$B$76,0),MATCH(Operating!B$9,ProjectTypeData!$F$1)))</f>
        <v>Homes</v>
      </c>
      <c r="C66" s="132">
        <f>IF(ISERROR(INDEX(ProjectTypeData!$E$2:$E$76,MATCH(Operating!$A66,ProjectTypeData!$B$2:$B$76,0),MATCH(Operating!C$9,ProjectTypeData!$E$1))),"-",INDEX(ProjectTypeData!$E$2:$E$76,MATCH(Operating!$A66,ProjectTypeData!$B$2:$B$76,0),MATCH(Operating!C$9,ProjectTypeData!$E$1)))</f>
        <v>0</v>
      </c>
      <c r="D66" s="133" t="str">
        <f>IF(ISERROR(INDEX(ProjectTypeData!$D$2:$D$76,MATCH(Operating!$A66,ProjectTypeData!$B$2:$B$76,0),MATCH(Operating!D$9,ProjectTypeData!$D$1))),"-",INDEX(ProjectTypeData!$D$2:$D$76,MATCH(Operating!$A66,ProjectTypeData!$B$2:$B$76,0),MATCH(Operating!D$9,ProjectTypeData!$D$1)))</f>
        <v>Pre-Development</v>
      </c>
      <c r="E66" s="121"/>
      <c r="F66" s="134">
        <f>SUMIFS(BalanceSheetData!$J$2:$J$829,BalanceSheetData!$B$2:$B$829,$A66,BalanceSheetData!$I$2:$I$829,"10000")</f>
        <v>0</v>
      </c>
      <c r="G66" s="134">
        <f>SUMIFS(BalanceSheetData!$J$2:$J$829,BalanceSheetData!$B$2:$B$829,$A66,BalanceSheetData!$I$2:$I$829,"10710")</f>
        <v>0</v>
      </c>
      <c r="H66" s="134">
        <f>SUMIFS(BalanceSheetData!$J$2:$J$829,BalanceSheetData!$B$2:$B$829,$A66,BalanceSheetData!$I$2:$I$829,"10700")</f>
        <v>0</v>
      </c>
      <c r="I66" s="135">
        <f>SUMIFS(BalanceSheetData!$J$2:$J$829,BalanceSheetData!$B$2:$B$829,$A66,BalanceSheetData!$I$2:$I$829,"10715")+SUMIFS(BalanceSheetData!$J$2:$J$829,BalanceSheetData!$B$2:$B$829,$A66,BalanceSheetData!$I$2:$I$829,"10720")+SUMIFS(BalanceSheetData!$J$2:$J$829,BalanceSheetData!$B$2:$B$829,$A66,BalanceSheetData!$I$2:$I$829,"19300")</f>
        <v>0</v>
      </c>
      <c r="J66" s="136">
        <f t="shared" si="0"/>
        <v>0</v>
      </c>
      <c r="K66" s="137" t="str">
        <f>IF(ISERROR(INDEX(Occupancy!$B$57:$CA$57,1,MATCH(A66,Occupancy!$B$4:$CA$4,0))),"-",INDEX(Occupancy!$B$57:$CA$57,1,MATCH(A66,Occupancy!$B$4:$CA$4,0)))</f>
        <v>-</v>
      </c>
      <c r="L66" s="137">
        <f>IF(ISERROR(INDEX(Occupancy!$B$17:$CA$17,1,MATCH(A66,Occupancy!$B$4:$CA$4,0))),"-",INDEX(Occupancy!$B$17:$CA$17,1,MATCH(A66,Occupancy!$B$4:$CA$4,0)))</f>
        <v>0</v>
      </c>
      <c r="M66" s="119"/>
      <c r="N66" s="119"/>
      <c r="O66" s="119"/>
      <c r="P66" s="125"/>
      <c r="Q66" s="138">
        <f>SUMIFS(IncomeStatementData!$J$2:$J$829,IncomeStatementData!$B$2:$B$829,$A66,IncomeStatementData!$I$2:$I$829,"45001")+SUMIFS(IncomeStatementData!$J$2:$J$829,IncomeStatementData!$B$2:$B$829,$A66,IncomeStatementData!$I$2:$I$829,"45100")+SUMIFS(IncomeStatementData!$J$2:$J$829,IncomeStatementData!$B$2:$B$829,$A66,IncomeStatementData!$I$2:$I$829,"49000")+SUMIFS(IncomeStatementData!$J$2:$J$829,IncomeStatementData!$B$2:$B$829,$A66,IncomeStatementData!$I$2:$I$829,"45200")+SUMIFS(IncomeStatementData!$J$2:$J$829,IncomeStatementData!$B$2:$B$829,$A66,IncomeStatementData!$I$2:$I$829,"45400")+SUMIFS(IncomeStatementData!$J$2:$J$829,IncomeStatementData!$B$2:$B$829,$A66,IncomeStatementData!$I$2:$I$829,"45500")+SUMIFS(IncomeStatementData!$J$2:$J$829,IncomeStatementData!$B$2:$B$829,$A66,IncomeStatementData!$I$2:$I$829,"55327")+SUMIFS(IncomeStatementData!$J$2:$J$829,IncomeStatementData!$B$2:$B$829,$A66,IncomeStatementData!$I$2:$I$829,"44100")+SUMIFS(IncomeStatementData!$J$2:$J$829,IncomeStatementData!$B$2:$B$829,$A66,IncomeStatementData!$I$2:$I$829,"42200")</f>
        <v>0</v>
      </c>
      <c r="R66" s="139">
        <f>S66/12*Occupancy!$B$65</f>
        <v>0</v>
      </c>
      <c r="S66" s="140">
        <f>SUMIFS(AnnualFinancialData!$L$2:$L$147,AnnualFinancialData!$B$2:$B$147,$A66,AnnualFinancialData!$K$2:$K$147,"45001")+SUMIFS(AnnualFinancialData!$L$2:$L$147,AnnualFinancialData!$B$2:$B$147,$A66,AnnualFinancialData!$K$2:$K$147,"45100")+SUMIFS(AnnualFinancialData!$L$2:$L$147,AnnualFinancialData!$B$2:$B$147,$A66,AnnualFinancialData!$K$2:$K$147,"49000")+SUMIFS(AnnualFinancialData!$L$2:$L$147,AnnualFinancialData!$B$2:$B$147,$A66,AnnualFinancialData!$K$2:$K$147,"45200")+SUMIFS(AnnualFinancialData!$L$2:$L$147,AnnualFinancialData!$B$2:$B$147,$A66,AnnualFinancialData!$K$2:$K$147,"45400")+SUMIFS(AnnualFinancialData!$L$2:$L$147,AnnualFinancialData!$B$2:$B$147,$A66,AnnualFinancialData!$K$2:$K$147,"45500")+SUMIFS(AnnualFinancialData!$L$2:$L$147,AnnualFinancialData!$B$2:$B$147,$A66,AnnualFinancialData!$K$2:$K$147,"55327")+SUMIFS(AnnualFinancialData!$L$2:$L$147,AnnualFinancialData!$B$2:$B$147,$A66,AnnualFinancialData!$K$2:$K$147,"44100")+SUMIFS(AnnualFinancialData!$L$2:$L$147,AnnualFinancialData!$B$2:$B$147,$A66,AnnualFinancialData!$K$2:$K$147,"42200")</f>
        <v>0</v>
      </c>
      <c r="T66" s="139" t="str">
        <f>IF(ISERROR(IF(Q66="","",Q66/VLOOKUP(Occupancy!$B$65,Occupancy!$B$68:$B$79,1)*12/$C66)),"-",IF(Q66="","",Q66/VLOOKUP(Occupancy!$B$65,Occupancy!$B$68:$B$79,1)*12/$C66))</f>
        <v>-</v>
      </c>
      <c r="U66" s="139" t="str">
        <f>IF(ISERROR(IF(R66="","",R66/VLOOKUP(Occupancy!$B$65,Occupancy!$B$68:$B$79,1)*12/$C66)),"-",IF(R66="","",R66/VLOOKUP(Occupancy!$B$65,Occupancy!$B$68:$B$79,1)*12/$C66))</f>
        <v>-</v>
      </c>
      <c r="V66" s="141">
        <f>IF(ISERROR(Expenses!BC61)," - ",Expenses!BC61)</f>
        <v>0</v>
      </c>
      <c r="W66" s="141">
        <f>IF(ISERROR(Expenses!BD61)," - ",Expenses!BD61)</f>
        <v>0</v>
      </c>
      <c r="X66" s="141">
        <f>IF(ISERROR(Expenses!BE61)," - ",Expenses!BE61)</f>
        <v>0</v>
      </c>
      <c r="Y66" s="141" t="str">
        <f>IF(ISERROR(Expenses!BF61)," - ",Expenses!BF61)</f>
        <v>-</v>
      </c>
      <c r="Z66" s="141" t="str">
        <f>IF(ISERROR(Expenses!BG61)," - ",Expenses!BG61)</f>
        <v>-</v>
      </c>
      <c r="AA66" s="142" t="str">
        <f t="shared" si="1"/>
        <v>-</v>
      </c>
      <c r="AB66" s="139">
        <f t="shared" si="2"/>
        <v>0</v>
      </c>
      <c r="AC66" s="139">
        <f t="shared" si="3"/>
        <v>0</v>
      </c>
      <c r="AD66" s="139">
        <f t="shared" si="4"/>
        <v>0</v>
      </c>
      <c r="AE66" s="139" t="str">
        <f t="shared" si="5"/>
        <v>-</v>
      </c>
      <c r="AF66" s="139" t="str">
        <f t="shared" si="6"/>
        <v>-</v>
      </c>
      <c r="AG66" s="143">
        <f>SUMIFS(IncomeStatementData!$J$2:$J$829,IncomeStatementData!$B$2:$B$829,$A66,IncomeStatementData!$I$2:$I$829,"62020")</f>
        <v>0</v>
      </c>
      <c r="AH66" s="141">
        <f>AI66/12*Occupancy!$B$65</f>
        <v>0</v>
      </c>
      <c r="AI66" s="143">
        <f>SUMIFS(AnnualFinancialData!$L$2:$L$147,AnnualFinancialData!$B$2:$B$147,$A66,AnnualFinancialData!$K$2:$K$147,"62020")</f>
        <v>0</v>
      </c>
      <c r="AJ66" s="141" t="str">
        <f>IF(ISERROR(IF(AG66="","",AG66/VLOOKUP(Occupancy!$B$65,Occupancy!$B$68:$B$79,1)*12/$C66)),"-",IF(AG66="","",AG66/VLOOKUP(Occupancy!$B$65,Occupancy!$B$68:$B$79,1)*12/$C66))</f>
        <v>-</v>
      </c>
      <c r="AK66" s="141" t="str">
        <f>IF(ISERROR(IF(AH66="","",AH66/VLOOKUP(Occupancy!$B$65,Occupancy!$B$68:$B$79,1)*12/$C66)),"-",IF(AH66="","",AH66/VLOOKUP(Occupancy!$B$65,Occupancy!$B$68:$B$79,1)*12/$C66))</f>
        <v>-</v>
      </c>
      <c r="AL66" s="140">
        <f>SUMIFS(BalanceSheetData!$J$2:$J$829,BalanceSheetData!$B$2:$B$829,$A66,BalanceSheetData!$I$2:$I$829,"10710")</f>
        <v>0</v>
      </c>
      <c r="AM66" s="139" t="str">
        <f>IF(ISERROR(AN66/12*Occupancy!$B$65),"-",AN66/12*Occupancy!$B$65)</f>
        <v>-</v>
      </c>
      <c r="AN66" s="140" t="str">
        <f>IF(ISERROR(INDEX(ReserveData!$B$2:$B$2239,MATCH($A66,ReserveData!$A$2:$A$2250,0),0)),"-",INDEX(ReserveData!$B$2:$B2305,MATCH($A66,ReserveData!$A$2:$A$2250,0),0))</f>
        <v>-</v>
      </c>
      <c r="AO66" s="139" t="str">
        <f t="shared" si="7"/>
        <v>-</v>
      </c>
      <c r="AP66" s="139" t="str">
        <f t="shared" si="8"/>
        <v>-</v>
      </c>
      <c r="AQ66" s="143">
        <f>SUMIFS(IncomeStatementData!$J$2:$J$829,IncomeStatementData!$B$2:$B$829,$A66,IncomeStatementData!$I$2:$I$829,"55740")+SUMIFS(IncomeStatementData!$J$2:$J$829,IncomeStatementData!$B$2:$B$829,$A66,IncomeStatementData!$I$2:$I$829,"55730")</f>
        <v>0</v>
      </c>
      <c r="AR66" s="141">
        <f>AS66/12*Occupancy!$B$65</f>
        <v>0</v>
      </c>
      <c r="AS66" s="143">
        <f>SUMIFS(AnnualFinancialData!$L$2:$L$147,AnnualFinancialData!$B$2:$B$147,$A66,AnnualFinancialData!$K$2:$K$147,"55740")+SUMIFS(AnnualFinancialData!$L$2:$L$147,AnnualFinancialData!$B$2:$B$147,$A66,AnnualFinancialData!$K$2:$K$147,"55730")</f>
        <v>0</v>
      </c>
      <c r="AT66" s="141" t="str">
        <f>IF(ISERROR(IF(AQ66="","",AQ66/VLOOKUP(Occupancy!$B$65,Occupancy!$B$68:$B$79,1)*12/$C66)),"-",IF(AQ66="","",AQ66/VLOOKUP(Occupancy!$B$65,Occupancy!$B$68:$B$79,1)*12/$C66))</f>
        <v>-</v>
      </c>
      <c r="AU66" s="141" t="str">
        <f>IF(ISERROR(IF(AR66="","",AR66/VLOOKUP(Occupancy!$B$65,Occupancy!$B$68:$B$79,1)*12/$C66)),"-",IF(AR66="","",AR66/VLOOKUP(Occupancy!$B$65,Occupancy!$B$68:$B$79,1)*12/$C66))</f>
        <v>-</v>
      </c>
      <c r="AV66" s="140">
        <f>SUMIFS(IncomeStatementData!$J$2:$J$829,IncomeStatementData!$B$2:$B$829,$A66,IncomeStatementData!$I$2:$I$829,"66310")+SUMIFS(IncomeStatementData!$J$2:$J$829,IncomeStatementData!$B$2:$B$829,$A66,IncomeStatementData!$I$2:$I$829,"66202")</f>
        <v>0</v>
      </c>
      <c r="AW66" s="139">
        <f>AX66/12*Occupancy!$B$65</f>
        <v>0</v>
      </c>
      <c r="AX66" s="140">
        <f>SUMIFS(AnnualFinancialData!$L$2:$L$147,AnnualFinancialData!$B$2:$B$147,$A66,AnnualFinancialData!$K$2:$K$147,"66310")+SUMIFS(AnnualFinancialData!$L$2:$L$147,AnnualFinancialData!$B$2:$B$147,$A66,AnnualFinancialData!$K$2:$K$147,"66202")</f>
        <v>0</v>
      </c>
      <c r="AY66" s="139" t="str">
        <f>IF(ISERROR(IF(AV66="","",AV66/VLOOKUP(Occupancy!$B$65,Occupancy!$B$68:$B$79,1)*12/$C66)),"-",IF(AV66="","",AV66/VLOOKUP(Occupancy!$B$65,Occupancy!$B$68:$B$79,1)*12/$C66))</f>
        <v>-</v>
      </c>
      <c r="AZ66" s="139" t="str">
        <f>IF(ISERROR(IF(AW66="","",AW66/VLOOKUP(Occupancy!$B$65,Occupancy!$B$68:$B$79,1)*12/$C66)),"-",IF(AW66="","",AW66/VLOOKUP(Occupancy!$B$65,Occupancy!$B$68:$B$79,1)*12/$C66))</f>
        <v>-</v>
      </c>
      <c r="BA66" s="144">
        <f t="shared" si="9"/>
        <v>0</v>
      </c>
      <c r="BB66" s="144" t="str">
        <f t="shared" si="10"/>
        <v>-</v>
      </c>
      <c r="BC66" s="144" t="str">
        <f t="shared" si="11"/>
        <v>-</v>
      </c>
      <c r="BD66" s="144" t="str">
        <f t="shared" si="12"/>
        <v>-</v>
      </c>
      <c r="BE66" s="145" t="str">
        <f>IF(ISERROR(IF(BB66="","",BB66/VLOOKUP(Occupancy!$B$65,Occupancy!$B$68:$B$79,1)*12/$C66)),"-",IF(BB66="","",BB66/VLOOKUP(Occupancy!$B$65,Occupancy!$B$68:$B$79,1)*12/$C66))</f>
        <v>-</v>
      </c>
    </row>
    <row r="67" spans="1:57" s="100" customFormat="1" ht="12.75" x14ac:dyDescent="0.2">
      <c r="A67" s="221" t="s">
        <v>374</v>
      </c>
      <c r="B67" s="132" t="str">
        <f>IF(ISERROR(INDEX(ProjectTypeData!$F$2:$F$76,MATCH(Operating!$A67,ProjectTypeData!$B$2:$B$76,0),MATCH(Operating!B$9,ProjectTypeData!$F$1))),"-",INDEX(ProjectTypeData!$F$2:$F$76,MATCH(Operating!$A67,ProjectTypeData!$B$2:$B$76,0),MATCH(Operating!B$9,ProjectTypeData!$F$1)))</f>
        <v>Homes</v>
      </c>
      <c r="C67" s="132">
        <f>IF(ISERROR(INDEX(ProjectTypeData!$E$2:$E$76,MATCH(Operating!$A67,ProjectTypeData!$B$2:$B$76,0),MATCH(Operating!C$9,ProjectTypeData!$E$1))),"-",INDEX(ProjectTypeData!$E$2:$E$76,MATCH(Operating!$A67,ProjectTypeData!$B$2:$B$76,0),MATCH(Operating!C$9,ProjectTypeData!$E$1)))</f>
        <v>0</v>
      </c>
      <c r="D67" s="133" t="str">
        <f>IF(ISERROR(INDEX(ProjectTypeData!$D$2:$D$76,MATCH(Operating!$A67,ProjectTypeData!$B$2:$B$76,0),MATCH(Operating!D$9,ProjectTypeData!$D$1))),"-",INDEX(ProjectTypeData!$D$2:$D$76,MATCH(Operating!$A67,ProjectTypeData!$B$2:$B$76,0),MATCH(Operating!D$9,ProjectTypeData!$D$1)))</f>
        <v>Loan Closing/Construction</v>
      </c>
      <c r="E67" s="121"/>
      <c r="F67" s="134">
        <f>SUMIFS(BalanceSheetData!$J$2:$J$829,BalanceSheetData!$B$2:$B$829,$A67,BalanceSheetData!$I$2:$I$829,"10000")</f>
        <v>0</v>
      </c>
      <c r="G67" s="134">
        <f>SUMIFS(BalanceSheetData!$J$2:$J$829,BalanceSheetData!$B$2:$B$829,$A67,BalanceSheetData!$I$2:$I$829,"10710")</f>
        <v>0</v>
      </c>
      <c r="H67" s="134">
        <f>SUMIFS(BalanceSheetData!$J$2:$J$829,BalanceSheetData!$B$2:$B$829,$A67,BalanceSheetData!$I$2:$I$829,"10700")</f>
        <v>0</v>
      </c>
      <c r="I67" s="135">
        <f>SUMIFS(BalanceSheetData!$J$2:$J$829,BalanceSheetData!$B$2:$B$829,$A67,BalanceSheetData!$I$2:$I$829,"10715")+SUMIFS(BalanceSheetData!$J$2:$J$829,BalanceSheetData!$B$2:$B$829,$A67,BalanceSheetData!$I$2:$I$829,"10720")+SUMIFS(BalanceSheetData!$J$2:$J$829,BalanceSheetData!$B$2:$B$829,$A67,BalanceSheetData!$I$2:$I$829,"19300")</f>
        <v>0</v>
      </c>
      <c r="J67" s="136">
        <f t="shared" si="0"/>
        <v>0</v>
      </c>
      <c r="K67" s="137" t="str">
        <f>IF(ISERROR(INDEX(Occupancy!$B$57:$CA$57,1,MATCH(A67,Occupancy!$B$4:$CA$4,0))),"-",INDEX(Occupancy!$B$57:$CA$57,1,MATCH(A67,Occupancy!$B$4:$CA$4,0)))</f>
        <v>-</v>
      </c>
      <c r="L67" s="137">
        <f>IF(ISERROR(INDEX(Occupancy!$B$17:$CA$17,1,MATCH(A67,Occupancy!$B$4:$CA$4,0))),"-",INDEX(Occupancy!$B$17:$CA$17,1,MATCH(A67,Occupancy!$B$4:$CA$4,0)))</f>
        <v>0</v>
      </c>
      <c r="M67" s="119"/>
      <c r="N67" s="119"/>
      <c r="O67" s="119"/>
      <c r="P67" s="125"/>
      <c r="Q67" s="138">
        <f>SUMIFS(IncomeStatementData!$J$2:$J$829,IncomeStatementData!$B$2:$B$829,$A67,IncomeStatementData!$I$2:$I$829,"45001")+SUMIFS(IncomeStatementData!$J$2:$J$829,IncomeStatementData!$B$2:$B$829,$A67,IncomeStatementData!$I$2:$I$829,"45100")+SUMIFS(IncomeStatementData!$J$2:$J$829,IncomeStatementData!$B$2:$B$829,$A67,IncomeStatementData!$I$2:$I$829,"49000")+SUMIFS(IncomeStatementData!$J$2:$J$829,IncomeStatementData!$B$2:$B$829,$A67,IncomeStatementData!$I$2:$I$829,"45200")+SUMIFS(IncomeStatementData!$J$2:$J$829,IncomeStatementData!$B$2:$B$829,$A67,IncomeStatementData!$I$2:$I$829,"45400")+SUMIFS(IncomeStatementData!$J$2:$J$829,IncomeStatementData!$B$2:$B$829,$A67,IncomeStatementData!$I$2:$I$829,"45500")+SUMIFS(IncomeStatementData!$J$2:$J$829,IncomeStatementData!$B$2:$B$829,$A67,IncomeStatementData!$I$2:$I$829,"55327")+SUMIFS(IncomeStatementData!$J$2:$J$829,IncomeStatementData!$B$2:$B$829,$A67,IncomeStatementData!$I$2:$I$829,"44100")+SUMIFS(IncomeStatementData!$J$2:$J$829,IncomeStatementData!$B$2:$B$829,$A67,IncomeStatementData!$I$2:$I$829,"42200")</f>
        <v>0</v>
      </c>
      <c r="R67" s="139">
        <f>S67/12*Occupancy!$B$65</f>
        <v>0</v>
      </c>
      <c r="S67" s="140">
        <f>SUMIFS(AnnualFinancialData!$L$2:$L$147,AnnualFinancialData!$B$2:$B$147,$A67,AnnualFinancialData!$K$2:$K$147,"45001")+SUMIFS(AnnualFinancialData!$L$2:$L$147,AnnualFinancialData!$B$2:$B$147,$A67,AnnualFinancialData!$K$2:$K$147,"45100")+SUMIFS(AnnualFinancialData!$L$2:$L$147,AnnualFinancialData!$B$2:$B$147,$A67,AnnualFinancialData!$K$2:$K$147,"49000")+SUMIFS(AnnualFinancialData!$L$2:$L$147,AnnualFinancialData!$B$2:$B$147,$A67,AnnualFinancialData!$K$2:$K$147,"45200")+SUMIFS(AnnualFinancialData!$L$2:$L$147,AnnualFinancialData!$B$2:$B$147,$A67,AnnualFinancialData!$K$2:$K$147,"45400")+SUMIFS(AnnualFinancialData!$L$2:$L$147,AnnualFinancialData!$B$2:$B$147,$A67,AnnualFinancialData!$K$2:$K$147,"45500")+SUMIFS(AnnualFinancialData!$L$2:$L$147,AnnualFinancialData!$B$2:$B$147,$A67,AnnualFinancialData!$K$2:$K$147,"55327")+SUMIFS(AnnualFinancialData!$L$2:$L$147,AnnualFinancialData!$B$2:$B$147,$A67,AnnualFinancialData!$K$2:$K$147,"44100")+SUMIFS(AnnualFinancialData!$L$2:$L$147,AnnualFinancialData!$B$2:$B$147,$A67,AnnualFinancialData!$K$2:$K$147,"42200")</f>
        <v>0</v>
      </c>
      <c r="T67" s="139" t="str">
        <f>IF(ISERROR(IF(Q67="","",Q67/VLOOKUP(Occupancy!$B$65,Occupancy!$B$68:$B$79,1)*12/$C67)),"-",IF(Q67="","",Q67/VLOOKUP(Occupancy!$B$65,Occupancy!$B$68:$B$79,1)*12/$C67))</f>
        <v>-</v>
      </c>
      <c r="U67" s="139" t="str">
        <f>IF(ISERROR(IF(R67="","",R67/VLOOKUP(Occupancy!$B$65,Occupancy!$B$68:$B$79,1)*12/$C67)),"-",IF(R67="","",R67/VLOOKUP(Occupancy!$B$65,Occupancy!$B$68:$B$79,1)*12/$C67))</f>
        <v>-</v>
      </c>
      <c r="V67" s="141">
        <f>IF(ISERROR(Expenses!BC62)," - ",Expenses!BC62)</f>
        <v>0</v>
      </c>
      <c r="W67" s="141">
        <f>IF(ISERROR(Expenses!BD62)," - ",Expenses!BD62)</f>
        <v>0</v>
      </c>
      <c r="X67" s="141">
        <f>IF(ISERROR(Expenses!BE62)," - ",Expenses!BE62)</f>
        <v>0</v>
      </c>
      <c r="Y67" s="141" t="str">
        <f>IF(ISERROR(Expenses!BF62)," - ",Expenses!BF62)</f>
        <v>-</v>
      </c>
      <c r="Z67" s="141" t="str">
        <f>IF(ISERROR(Expenses!BG62)," - ",Expenses!BG62)</f>
        <v>-</v>
      </c>
      <c r="AA67" s="142" t="str">
        <f t="shared" si="1"/>
        <v>-</v>
      </c>
      <c r="AB67" s="139">
        <f t="shared" si="2"/>
        <v>0</v>
      </c>
      <c r="AC67" s="139">
        <f t="shared" si="3"/>
        <v>0</v>
      </c>
      <c r="AD67" s="139">
        <f t="shared" si="4"/>
        <v>0</v>
      </c>
      <c r="AE67" s="139" t="str">
        <f t="shared" si="5"/>
        <v>-</v>
      </c>
      <c r="AF67" s="139" t="str">
        <f t="shared" si="6"/>
        <v>-</v>
      </c>
      <c r="AG67" s="143">
        <f>SUMIFS(IncomeStatementData!$J$2:$J$829,IncomeStatementData!$B$2:$B$829,$A67,IncomeStatementData!$I$2:$I$829,"62020")</f>
        <v>0</v>
      </c>
      <c r="AH67" s="141">
        <f>AI67/12*Occupancy!$B$65</f>
        <v>0</v>
      </c>
      <c r="AI67" s="143">
        <f>SUMIFS(AnnualFinancialData!$L$2:$L$147,AnnualFinancialData!$B$2:$B$147,$A67,AnnualFinancialData!$K$2:$K$147,"62020")</f>
        <v>0</v>
      </c>
      <c r="AJ67" s="141" t="str">
        <f>IF(ISERROR(IF(AG67="","",AG67/VLOOKUP(Occupancy!$B$65,Occupancy!$B$68:$B$79,1)*12/$C67)),"-",IF(AG67="","",AG67/VLOOKUP(Occupancy!$B$65,Occupancy!$B$68:$B$79,1)*12/$C67))</f>
        <v>-</v>
      </c>
      <c r="AK67" s="141" t="str">
        <f>IF(ISERROR(IF(AH67="","",AH67/VLOOKUP(Occupancy!$B$65,Occupancy!$B$68:$B$79,1)*12/$C67)),"-",IF(AH67="","",AH67/VLOOKUP(Occupancy!$B$65,Occupancy!$B$68:$B$79,1)*12/$C67))</f>
        <v>-</v>
      </c>
      <c r="AL67" s="140">
        <f>SUMIFS(BalanceSheetData!$J$2:$J$829,BalanceSheetData!$B$2:$B$829,$A67,BalanceSheetData!$I$2:$I$829,"10710")</f>
        <v>0</v>
      </c>
      <c r="AM67" s="139" t="str">
        <f>IF(ISERROR(AN67/12*Occupancy!$B$65),"-",AN67/12*Occupancy!$B$65)</f>
        <v>-</v>
      </c>
      <c r="AN67" s="140" t="str">
        <f>IF(ISERROR(INDEX(ReserveData!$B$2:$B$2239,MATCH($A67,ReserveData!$A$2:$A$2250,0),0)),"-",INDEX(ReserveData!$B$2:$B2306,MATCH($A67,ReserveData!$A$2:$A$2250,0),0))</f>
        <v>-</v>
      </c>
      <c r="AO67" s="139" t="str">
        <f t="shared" si="7"/>
        <v>-</v>
      </c>
      <c r="AP67" s="139" t="str">
        <f t="shared" si="8"/>
        <v>-</v>
      </c>
      <c r="AQ67" s="143">
        <f>SUMIFS(IncomeStatementData!$J$2:$J$829,IncomeStatementData!$B$2:$B$829,$A67,IncomeStatementData!$I$2:$I$829,"55740")+SUMIFS(IncomeStatementData!$J$2:$J$829,IncomeStatementData!$B$2:$B$829,$A67,IncomeStatementData!$I$2:$I$829,"55730")</f>
        <v>0</v>
      </c>
      <c r="AR67" s="141">
        <f>AS67/12*Occupancy!$B$65</f>
        <v>0</v>
      </c>
      <c r="AS67" s="143">
        <f>SUMIFS(AnnualFinancialData!$L$2:$L$147,AnnualFinancialData!$B$2:$B$147,$A67,AnnualFinancialData!$K$2:$K$147,"55740")+SUMIFS(AnnualFinancialData!$L$2:$L$147,AnnualFinancialData!$B$2:$B$147,$A67,AnnualFinancialData!$K$2:$K$147,"55730")</f>
        <v>0</v>
      </c>
      <c r="AT67" s="141" t="str">
        <f>IF(ISERROR(IF(AQ67="","",AQ67/VLOOKUP(Occupancy!$B$65,Occupancy!$B$68:$B$79,1)*12/$C67)),"-",IF(AQ67="","",AQ67/VLOOKUP(Occupancy!$B$65,Occupancy!$B$68:$B$79,1)*12/$C67))</f>
        <v>-</v>
      </c>
      <c r="AU67" s="141" t="str">
        <f>IF(ISERROR(IF(AR67="","",AR67/VLOOKUP(Occupancy!$B$65,Occupancy!$B$68:$B$79,1)*12/$C67)),"-",IF(AR67="","",AR67/VLOOKUP(Occupancy!$B$65,Occupancy!$B$68:$B$79,1)*12/$C67))</f>
        <v>-</v>
      </c>
      <c r="AV67" s="140">
        <f>SUMIFS(IncomeStatementData!$J$2:$J$829,IncomeStatementData!$B$2:$B$829,$A67,IncomeStatementData!$I$2:$I$829,"66310")+SUMIFS(IncomeStatementData!$J$2:$J$829,IncomeStatementData!$B$2:$B$829,$A67,IncomeStatementData!$I$2:$I$829,"66202")</f>
        <v>0</v>
      </c>
      <c r="AW67" s="139">
        <f>AX67/12*Occupancy!$B$65</f>
        <v>0</v>
      </c>
      <c r="AX67" s="140">
        <f>SUMIFS(AnnualFinancialData!$L$2:$L$147,AnnualFinancialData!$B$2:$B$147,$A67,AnnualFinancialData!$K$2:$K$147,"66310")+SUMIFS(AnnualFinancialData!$L$2:$L$147,AnnualFinancialData!$B$2:$B$147,$A67,AnnualFinancialData!$K$2:$K$147,"66202")</f>
        <v>0</v>
      </c>
      <c r="AY67" s="139" t="str">
        <f>IF(ISERROR(IF(AV67="","",AV67/VLOOKUP(Occupancy!$B$65,Occupancy!$B$68:$B$79,1)*12/$C67)),"-",IF(AV67="","",AV67/VLOOKUP(Occupancy!$B$65,Occupancy!$B$68:$B$79,1)*12/$C67))</f>
        <v>-</v>
      </c>
      <c r="AZ67" s="139" t="str">
        <f>IF(ISERROR(IF(AW67="","",AW67/VLOOKUP(Occupancy!$B$65,Occupancy!$B$68:$B$79,1)*12/$C67)),"-",IF(AW67="","",AW67/VLOOKUP(Occupancy!$B$65,Occupancy!$B$68:$B$79,1)*12/$C67))</f>
        <v>-</v>
      </c>
      <c r="BA67" s="144">
        <f t="shared" si="9"/>
        <v>0</v>
      </c>
      <c r="BB67" s="144" t="str">
        <f t="shared" si="10"/>
        <v>-</v>
      </c>
      <c r="BC67" s="144" t="str">
        <f t="shared" si="11"/>
        <v>-</v>
      </c>
      <c r="BD67" s="144" t="str">
        <f t="shared" si="12"/>
        <v>-</v>
      </c>
      <c r="BE67" s="145" t="str">
        <f>IF(ISERROR(IF(BB67="","",BB67/VLOOKUP(Occupancy!$B$65,Occupancy!$B$68:$B$79,1)*12/$C67)),"-",IF(BB67="","",BB67/VLOOKUP(Occupancy!$B$65,Occupancy!$B$68:$B$79,1)*12/$C67))</f>
        <v>-</v>
      </c>
    </row>
    <row r="68" spans="1:57" s="100" customFormat="1" ht="12.75" x14ac:dyDescent="0.2">
      <c r="A68" s="221" t="s">
        <v>492</v>
      </c>
      <c r="B68" s="132" t="str">
        <f>IF(ISERROR(INDEX(ProjectTypeData!$F$2:$F$76,MATCH(Operating!$A68,ProjectTypeData!$B$2:$B$76,0),MATCH(Operating!B$9,ProjectTypeData!$F$1))),"-",INDEX(ProjectTypeData!$F$2:$F$76,MATCH(Operating!$A68,ProjectTypeData!$B$2:$B$76,0),MATCH(Operating!B$9,ProjectTypeData!$F$1)))</f>
        <v>Homes</v>
      </c>
      <c r="C68" s="132">
        <f>IF(ISERROR(INDEX(ProjectTypeData!$E$2:$E$76,MATCH(Operating!$A68,ProjectTypeData!$B$2:$B$76,0),MATCH(Operating!C$9,ProjectTypeData!$E$1))),"-",INDEX(ProjectTypeData!$E$2:$E$76,MATCH(Operating!$A68,ProjectTypeData!$B$2:$B$76,0),MATCH(Operating!C$9,ProjectTypeData!$E$1)))</f>
        <v>0</v>
      </c>
      <c r="D68" s="133" t="str">
        <f>IF(ISERROR(INDEX(ProjectTypeData!$D$2:$D$76,MATCH(Operating!$A68,ProjectTypeData!$B$2:$B$76,0),MATCH(Operating!D$9,ProjectTypeData!$D$1))),"-",INDEX(ProjectTypeData!$D$2:$D$76,MATCH(Operating!$A68,ProjectTypeData!$B$2:$B$76,0),MATCH(Operating!D$9,ProjectTypeData!$D$1)))</f>
        <v>Pre-Development</v>
      </c>
      <c r="E68" s="121"/>
      <c r="F68" s="134">
        <f>SUMIFS(BalanceSheetData!$J$2:$J$829,BalanceSheetData!$B$2:$B$829,$A68,BalanceSheetData!$I$2:$I$829,"10000")</f>
        <v>0</v>
      </c>
      <c r="G68" s="134">
        <f>SUMIFS(BalanceSheetData!$J$2:$J$829,BalanceSheetData!$B$2:$B$829,$A68,BalanceSheetData!$I$2:$I$829,"10710")</f>
        <v>0</v>
      </c>
      <c r="H68" s="134">
        <f>SUMIFS(BalanceSheetData!$J$2:$J$829,BalanceSheetData!$B$2:$B$829,$A68,BalanceSheetData!$I$2:$I$829,"10700")</f>
        <v>0</v>
      </c>
      <c r="I68" s="135">
        <f>SUMIFS(BalanceSheetData!$J$2:$J$829,BalanceSheetData!$B$2:$B$829,$A68,BalanceSheetData!$I$2:$I$829,"10715")+SUMIFS(BalanceSheetData!$J$2:$J$829,BalanceSheetData!$B$2:$B$829,$A68,BalanceSheetData!$I$2:$I$829,"10720")+SUMIFS(BalanceSheetData!$J$2:$J$829,BalanceSheetData!$B$2:$B$829,$A68,BalanceSheetData!$I$2:$I$829,"19300")</f>
        <v>0</v>
      </c>
      <c r="J68" s="136">
        <f t="shared" si="0"/>
        <v>0</v>
      </c>
      <c r="K68" s="137" t="str">
        <f>IF(ISERROR(INDEX(Occupancy!$B$57:$CA$57,1,MATCH(A68,Occupancy!$B$4:$CA$4,0))),"-",INDEX(Occupancy!$B$57:$CA$57,1,MATCH(A68,Occupancy!$B$4:$CA$4,0)))</f>
        <v>-</v>
      </c>
      <c r="L68" s="137">
        <f>IF(ISERROR(INDEX(Occupancy!$B$17:$CA$17,1,MATCH(A68,Occupancy!$B$4:$CA$4,0))),"-",INDEX(Occupancy!$B$17:$CA$17,1,MATCH(A68,Occupancy!$B$4:$CA$4,0)))</f>
        <v>0</v>
      </c>
      <c r="M68" s="119"/>
      <c r="N68" s="119"/>
      <c r="O68" s="119"/>
      <c r="P68" s="125"/>
      <c r="Q68" s="138">
        <f>SUMIFS(IncomeStatementData!$J$2:$J$829,IncomeStatementData!$B$2:$B$829,$A68,IncomeStatementData!$I$2:$I$829,"45001")+SUMIFS(IncomeStatementData!$J$2:$J$829,IncomeStatementData!$B$2:$B$829,$A68,IncomeStatementData!$I$2:$I$829,"45100")+SUMIFS(IncomeStatementData!$J$2:$J$829,IncomeStatementData!$B$2:$B$829,$A68,IncomeStatementData!$I$2:$I$829,"49000")+SUMIFS(IncomeStatementData!$J$2:$J$829,IncomeStatementData!$B$2:$B$829,$A68,IncomeStatementData!$I$2:$I$829,"45200")+SUMIFS(IncomeStatementData!$J$2:$J$829,IncomeStatementData!$B$2:$B$829,$A68,IncomeStatementData!$I$2:$I$829,"45400")+SUMIFS(IncomeStatementData!$J$2:$J$829,IncomeStatementData!$B$2:$B$829,$A68,IncomeStatementData!$I$2:$I$829,"45500")+SUMIFS(IncomeStatementData!$J$2:$J$829,IncomeStatementData!$B$2:$B$829,$A68,IncomeStatementData!$I$2:$I$829,"55327")+SUMIFS(IncomeStatementData!$J$2:$J$829,IncomeStatementData!$B$2:$B$829,$A68,IncomeStatementData!$I$2:$I$829,"44100")+SUMIFS(IncomeStatementData!$J$2:$J$829,IncomeStatementData!$B$2:$B$829,$A68,IncomeStatementData!$I$2:$I$829,"42200")</f>
        <v>0</v>
      </c>
      <c r="R68" s="139">
        <f>S68/12*Occupancy!$B$65</f>
        <v>0</v>
      </c>
      <c r="S68" s="140">
        <f>SUMIFS(AnnualFinancialData!$L$2:$L$147,AnnualFinancialData!$B$2:$B$147,$A68,AnnualFinancialData!$K$2:$K$147,"45001")+SUMIFS(AnnualFinancialData!$L$2:$L$147,AnnualFinancialData!$B$2:$B$147,$A68,AnnualFinancialData!$K$2:$K$147,"45100")+SUMIFS(AnnualFinancialData!$L$2:$L$147,AnnualFinancialData!$B$2:$B$147,$A68,AnnualFinancialData!$K$2:$K$147,"49000")+SUMIFS(AnnualFinancialData!$L$2:$L$147,AnnualFinancialData!$B$2:$B$147,$A68,AnnualFinancialData!$K$2:$K$147,"45200")+SUMIFS(AnnualFinancialData!$L$2:$L$147,AnnualFinancialData!$B$2:$B$147,$A68,AnnualFinancialData!$K$2:$K$147,"45400")+SUMIFS(AnnualFinancialData!$L$2:$L$147,AnnualFinancialData!$B$2:$B$147,$A68,AnnualFinancialData!$K$2:$K$147,"45500")+SUMIFS(AnnualFinancialData!$L$2:$L$147,AnnualFinancialData!$B$2:$B$147,$A68,AnnualFinancialData!$K$2:$K$147,"55327")+SUMIFS(AnnualFinancialData!$L$2:$L$147,AnnualFinancialData!$B$2:$B$147,$A68,AnnualFinancialData!$K$2:$K$147,"44100")+SUMIFS(AnnualFinancialData!$L$2:$L$147,AnnualFinancialData!$B$2:$B$147,$A68,AnnualFinancialData!$K$2:$K$147,"42200")</f>
        <v>0</v>
      </c>
      <c r="T68" s="139" t="str">
        <f>IF(ISERROR(IF(Q68="","",Q68/VLOOKUP(Occupancy!$B$65,Occupancy!$B$68:$B$79,1)*12/$C68)),"-",IF(Q68="","",Q68/VLOOKUP(Occupancy!$B$65,Occupancy!$B$68:$B$79,1)*12/$C68))</f>
        <v>-</v>
      </c>
      <c r="U68" s="139" t="str">
        <f>IF(ISERROR(IF(R68="","",R68/VLOOKUP(Occupancy!$B$65,Occupancy!$B$68:$B$79,1)*12/$C68)),"-",IF(R68="","",R68/VLOOKUP(Occupancy!$B$65,Occupancy!$B$68:$B$79,1)*12/$C68))</f>
        <v>-</v>
      </c>
      <c r="V68" s="141">
        <f>IF(ISERROR(Expenses!BC63)," - ",Expenses!BC63)</f>
        <v>0</v>
      </c>
      <c r="W68" s="141">
        <f>IF(ISERROR(Expenses!BD63)," - ",Expenses!BD63)</f>
        <v>0</v>
      </c>
      <c r="X68" s="141">
        <f>IF(ISERROR(Expenses!BE63)," - ",Expenses!BE63)</f>
        <v>0</v>
      </c>
      <c r="Y68" s="141" t="str">
        <f>IF(ISERROR(Expenses!BF63)," - ",Expenses!BF63)</f>
        <v>-</v>
      </c>
      <c r="Z68" s="141" t="str">
        <f>IF(ISERROR(Expenses!BG63)," - ",Expenses!BG63)</f>
        <v>-</v>
      </c>
      <c r="AA68" s="142" t="str">
        <f t="shared" si="1"/>
        <v>-</v>
      </c>
      <c r="AB68" s="139">
        <f t="shared" si="2"/>
        <v>0</v>
      </c>
      <c r="AC68" s="139">
        <f t="shared" si="3"/>
        <v>0</v>
      </c>
      <c r="AD68" s="139">
        <f t="shared" si="4"/>
        <v>0</v>
      </c>
      <c r="AE68" s="139" t="str">
        <f t="shared" si="5"/>
        <v>-</v>
      </c>
      <c r="AF68" s="139" t="str">
        <f t="shared" si="6"/>
        <v>-</v>
      </c>
      <c r="AG68" s="143">
        <f>SUMIFS(IncomeStatementData!$J$2:$J$829,IncomeStatementData!$B$2:$B$829,$A68,IncomeStatementData!$I$2:$I$829,"62020")</f>
        <v>0</v>
      </c>
      <c r="AH68" s="141">
        <f>AI68/12*Occupancy!$B$65</f>
        <v>0</v>
      </c>
      <c r="AI68" s="143">
        <f>SUMIFS(AnnualFinancialData!$L$2:$L$147,AnnualFinancialData!$B$2:$B$147,$A68,AnnualFinancialData!$K$2:$K$147,"62020")</f>
        <v>0</v>
      </c>
      <c r="AJ68" s="141" t="str">
        <f>IF(ISERROR(IF(AG68="","",AG68/VLOOKUP(Occupancy!$B$65,Occupancy!$B$68:$B$79,1)*12/$C68)),"-",IF(AG68="","",AG68/VLOOKUP(Occupancy!$B$65,Occupancy!$B$68:$B$79,1)*12/$C68))</f>
        <v>-</v>
      </c>
      <c r="AK68" s="141" t="str">
        <f>IF(ISERROR(IF(AH68="","",AH68/VLOOKUP(Occupancy!$B$65,Occupancy!$B$68:$B$79,1)*12/$C68)),"-",IF(AH68="","",AH68/VLOOKUP(Occupancy!$B$65,Occupancy!$B$68:$B$79,1)*12/$C68))</f>
        <v>-</v>
      </c>
      <c r="AL68" s="140">
        <f>SUMIFS(BalanceSheetData!$J$2:$J$829,BalanceSheetData!$B$2:$B$829,$A68,BalanceSheetData!$I$2:$I$829,"10710")</f>
        <v>0</v>
      </c>
      <c r="AM68" s="139" t="str">
        <f>IF(ISERROR(AN68/12*Occupancy!$B$65),"-",AN68/12*Occupancy!$B$65)</f>
        <v>-</v>
      </c>
      <c r="AN68" s="140" t="str">
        <f>IF(ISERROR(INDEX(ReserveData!$B$2:$B$2239,MATCH($A68,ReserveData!$A$2:$A$2250,0),0)),"-",INDEX(ReserveData!$B$2:$B2307,MATCH($A68,ReserveData!$A$2:$A$2250,0),0))</f>
        <v>-</v>
      </c>
      <c r="AO68" s="139" t="str">
        <f t="shared" si="7"/>
        <v>-</v>
      </c>
      <c r="AP68" s="139" t="str">
        <f t="shared" si="8"/>
        <v>-</v>
      </c>
      <c r="AQ68" s="143">
        <f>SUMIFS(IncomeStatementData!$J$2:$J$829,IncomeStatementData!$B$2:$B$829,$A68,IncomeStatementData!$I$2:$I$829,"55740")+SUMIFS(IncomeStatementData!$J$2:$J$829,IncomeStatementData!$B$2:$B$829,$A68,IncomeStatementData!$I$2:$I$829,"55730")</f>
        <v>0</v>
      </c>
      <c r="AR68" s="141">
        <f>AS68/12*Occupancy!$B$65</f>
        <v>0</v>
      </c>
      <c r="AS68" s="143">
        <f>SUMIFS(AnnualFinancialData!$L$2:$L$147,AnnualFinancialData!$B$2:$B$147,$A68,AnnualFinancialData!$K$2:$K$147,"55740")+SUMIFS(AnnualFinancialData!$L$2:$L$147,AnnualFinancialData!$B$2:$B$147,$A68,AnnualFinancialData!$K$2:$K$147,"55730")</f>
        <v>0</v>
      </c>
      <c r="AT68" s="141" t="str">
        <f>IF(ISERROR(IF(AQ68="","",AQ68/VLOOKUP(Occupancy!$B$65,Occupancy!$B$68:$B$79,1)*12/$C68)),"-",IF(AQ68="","",AQ68/VLOOKUP(Occupancy!$B$65,Occupancy!$B$68:$B$79,1)*12/$C68))</f>
        <v>-</v>
      </c>
      <c r="AU68" s="141" t="str">
        <f>IF(ISERROR(IF(AR68="","",AR68/VLOOKUP(Occupancy!$B$65,Occupancy!$B$68:$B$79,1)*12/$C68)),"-",IF(AR68="","",AR68/VLOOKUP(Occupancy!$B$65,Occupancy!$B$68:$B$79,1)*12/$C68))</f>
        <v>-</v>
      </c>
      <c r="AV68" s="140">
        <f>SUMIFS(IncomeStatementData!$J$2:$J$829,IncomeStatementData!$B$2:$B$829,$A68,IncomeStatementData!$I$2:$I$829,"66310")+SUMIFS(IncomeStatementData!$J$2:$J$829,IncomeStatementData!$B$2:$B$829,$A68,IncomeStatementData!$I$2:$I$829,"66202")</f>
        <v>0</v>
      </c>
      <c r="AW68" s="139">
        <f>AX68/12*Occupancy!$B$65</f>
        <v>0</v>
      </c>
      <c r="AX68" s="140">
        <f>SUMIFS(AnnualFinancialData!$L$2:$L$147,AnnualFinancialData!$B$2:$B$147,$A68,AnnualFinancialData!$K$2:$K$147,"66310")+SUMIFS(AnnualFinancialData!$L$2:$L$147,AnnualFinancialData!$B$2:$B$147,$A68,AnnualFinancialData!$K$2:$K$147,"66202")</f>
        <v>0</v>
      </c>
      <c r="AY68" s="139" t="str">
        <f>IF(ISERROR(IF(AV68="","",AV68/VLOOKUP(Occupancy!$B$65,Occupancy!$B$68:$B$79,1)*12/$C68)),"-",IF(AV68="","",AV68/VLOOKUP(Occupancy!$B$65,Occupancy!$B$68:$B$79,1)*12/$C68))</f>
        <v>-</v>
      </c>
      <c r="AZ68" s="139" t="str">
        <f>IF(ISERROR(IF(AW68="","",AW68/VLOOKUP(Occupancy!$B$65,Occupancy!$B$68:$B$79,1)*12/$C68)),"-",IF(AW68="","",AW68/VLOOKUP(Occupancy!$B$65,Occupancy!$B$68:$B$79,1)*12/$C68))</f>
        <v>-</v>
      </c>
      <c r="BA68" s="144">
        <f t="shared" si="9"/>
        <v>0</v>
      </c>
      <c r="BB68" s="144" t="str">
        <f t="shared" si="10"/>
        <v>-</v>
      </c>
      <c r="BC68" s="144" t="str">
        <f t="shared" si="11"/>
        <v>-</v>
      </c>
      <c r="BD68" s="144" t="str">
        <f t="shared" si="12"/>
        <v>-</v>
      </c>
      <c r="BE68" s="145" t="str">
        <f>IF(ISERROR(IF(BB68="","",BB68/VLOOKUP(Occupancy!$B$65,Occupancy!$B$68:$B$79,1)*12/$C68)),"-",IF(BB68="","",BB68/VLOOKUP(Occupancy!$B$65,Occupancy!$B$68:$B$79,1)*12/$C68))</f>
        <v>-</v>
      </c>
    </row>
    <row r="69" spans="1:57" s="100" customFormat="1" ht="12.75" x14ac:dyDescent="0.2">
      <c r="A69" s="221" t="s">
        <v>494</v>
      </c>
      <c r="B69" s="132" t="str">
        <f>IF(ISERROR(INDEX(ProjectTypeData!$F$2:$F$76,MATCH(Operating!$A69,ProjectTypeData!$B$2:$B$76,0),MATCH(Operating!B$9,ProjectTypeData!$F$1))),"-",INDEX(ProjectTypeData!$F$2:$F$76,MATCH(Operating!$A69,ProjectTypeData!$B$2:$B$76,0),MATCH(Operating!B$9,ProjectTypeData!$F$1)))</f>
        <v>Homes</v>
      </c>
      <c r="C69" s="132">
        <f>IF(ISERROR(INDEX(ProjectTypeData!$E$2:$E$76,MATCH(Operating!$A69,ProjectTypeData!$B$2:$B$76,0),MATCH(Operating!C$9,ProjectTypeData!$E$1))),"-",INDEX(ProjectTypeData!$E$2:$E$76,MATCH(Operating!$A69,ProjectTypeData!$B$2:$B$76,0),MATCH(Operating!C$9,ProjectTypeData!$E$1)))</f>
        <v>0</v>
      </c>
      <c r="D69" s="133" t="str">
        <f>IF(ISERROR(INDEX(ProjectTypeData!$D$2:$D$76,MATCH(Operating!$A69,ProjectTypeData!$B$2:$B$76,0),MATCH(Operating!D$9,ProjectTypeData!$D$1))),"-",INDEX(ProjectTypeData!$D$2:$D$76,MATCH(Operating!$A69,ProjectTypeData!$B$2:$B$76,0),MATCH(Operating!D$9,ProjectTypeData!$D$1)))</f>
        <v>Corporate/Overhead</v>
      </c>
      <c r="E69" s="121"/>
      <c r="F69" s="134">
        <f>SUMIFS(BalanceSheetData!$J$2:$J$829,BalanceSheetData!$B$2:$B$829,$A69,BalanceSheetData!$I$2:$I$829,"10000")</f>
        <v>0</v>
      </c>
      <c r="G69" s="134">
        <f>SUMIFS(BalanceSheetData!$J$2:$J$829,BalanceSheetData!$B$2:$B$829,$A69,BalanceSheetData!$I$2:$I$829,"10710")</f>
        <v>0</v>
      </c>
      <c r="H69" s="134">
        <f>SUMIFS(BalanceSheetData!$J$2:$J$829,BalanceSheetData!$B$2:$B$829,$A69,BalanceSheetData!$I$2:$I$829,"10700")</f>
        <v>0</v>
      </c>
      <c r="I69" s="135">
        <f>SUMIFS(BalanceSheetData!$J$2:$J$829,BalanceSheetData!$B$2:$B$829,$A69,BalanceSheetData!$I$2:$I$829,"10715")+SUMIFS(BalanceSheetData!$J$2:$J$829,BalanceSheetData!$B$2:$B$829,$A69,BalanceSheetData!$I$2:$I$829,"10720")+SUMIFS(BalanceSheetData!$J$2:$J$829,BalanceSheetData!$B$2:$B$829,$A69,BalanceSheetData!$I$2:$I$829,"19300")</f>
        <v>0</v>
      </c>
      <c r="J69" s="136">
        <f t="shared" si="0"/>
        <v>0</v>
      </c>
      <c r="K69" s="137" t="str">
        <f>IF(ISERROR(INDEX(Occupancy!$B$57:$CA$57,1,MATCH(A69,Occupancy!$B$4:$CA$4,0))),"-",INDEX(Occupancy!$B$57:$CA$57,1,MATCH(A69,Occupancy!$B$4:$CA$4,0)))</f>
        <v>-</v>
      </c>
      <c r="L69" s="137">
        <f>IF(ISERROR(INDEX(Occupancy!$B$17:$CA$17,1,MATCH(A69,Occupancy!$B$4:$CA$4,0))),"-",INDEX(Occupancy!$B$17:$CA$17,1,MATCH(A69,Occupancy!$B$4:$CA$4,0)))</f>
        <v>0</v>
      </c>
      <c r="M69" s="119"/>
      <c r="N69" s="119"/>
      <c r="O69" s="119"/>
      <c r="P69" s="125"/>
      <c r="Q69" s="138">
        <f>SUMIFS(IncomeStatementData!$J$2:$J$829,IncomeStatementData!$B$2:$B$829,$A69,IncomeStatementData!$I$2:$I$829,"45001")+SUMIFS(IncomeStatementData!$J$2:$J$829,IncomeStatementData!$B$2:$B$829,$A69,IncomeStatementData!$I$2:$I$829,"45100")+SUMIFS(IncomeStatementData!$J$2:$J$829,IncomeStatementData!$B$2:$B$829,$A69,IncomeStatementData!$I$2:$I$829,"49000")+SUMIFS(IncomeStatementData!$J$2:$J$829,IncomeStatementData!$B$2:$B$829,$A69,IncomeStatementData!$I$2:$I$829,"45200")+SUMIFS(IncomeStatementData!$J$2:$J$829,IncomeStatementData!$B$2:$B$829,$A69,IncomeStatementData!$I$2:$I$829,"45400")+SUMIFS(IncomeStatementData!$J$2:$J$829,IncomeStatementData!$B$2:$B$829,$A69,IncomeStatementData!$I$2:$I$829,"45500")+SUMIFS(IncomeStatementData!$J$2:$J$829,IncomeStatementData!$B$2:$B$829,$A69,IncomeStatementData!$I$2:$I$829,"55327")+SUMIFS(IncomeStatementData!$J$2:$J$829,IncomeStatementData!$B$2:$B$829,$A69,IncomeStatementData!$I$2:$I$829,"44100")+SUMIFS(IncomeStatementData!$J$2:$J$829,IncomeStatementData!$B$2:$B$829,$A69,IncomeStatementData!$I$2:$I$829,"42200")</f>
        <v>0</v>
      </c>
      <c r="R69" s="139">
        <f>S69/12*Occupancy!$B$65</f>
        <v>0</v>
      </c>
      <c r="S69" s="140">
        <f>SUMIFS(AnnualFinancialData!$L$2:$L$147,AnnualFinancialData!$B$2:$B$147,$A69,AnnualFinancialData!$K$2:$K$147,"45001")+SUMIFS(AnnualFinancialData!$L$2:$L$147,AnnualFinancialData!$B$2:$B$147,$A69,AnnualFinancialData!$K$2:$K$147,"45100")+SUMIFS(AnnualFinancialData!$L$2:$L$147,AnnualFinancialData!$B$2:$B$147,$A69,AnnualFinancialData!$K$2:$K$147,"49000")+SUMIFS(AnnualFinancialData!$L$2:$L$147,AnnualFinancialData!$B$2:$B$147,$A69,AnnualFinancialData!$K$2:$K$147,"45200")+SUMIFS(AnnualFinancialData!$L$2:$L$147,AnnualFinancialData!$B$2:$B$147,$A69,AnnualFinancialData!$K$2:$K$147,"45400")+SUMIFS(AnnualFinancialData!$L$2:$L$147,AnnualFinancialData!$B$2:$B$147,$A69,AnnualFinancialData!$K$2:$K$147,"45500")+SUMIFS(AnnualFinancialData!$L$2:$L$147,AnnualFinancialData!$B$2:$B$147,$A69,AnnualFinancialData!$K$2:$K$147,"55327")+SUMIFS(AnnualFinancialData!$L$2:$L$147,AnnualFinancialData!$B$2:$B$147,$A69,AnnualFinancialData!$K$2:$K$147,"44100")+SUMIFS(AnnualFinancialData!$L$2:$L$147,AnnualFinancialData!$B$2:$B$147,$A69,AnnualFinancialData!$K$2:$K$147,"42200")</f>
        <v>0</v>
      </c>
      <c r="T69" s="139" t="str">
        <f>IF(ISERROR(IF(Q69="","",Q69/VLOOKUP(Occupancy!$B$65,Occupancy!$B$68:$B$79,1)*12/$C69)),"-",IF(Q69="","",Q69/VLOOKUP(Occupancy!$B$65,Occupancy!$B$68:$B$79,1)*12/$C69))</f>
        <v>-</v>
      </c>
      <c r="U69" s="139" t="str">
        <f>IF(ISERROR(IF(R69="","",R69/VLOOKUP(Occupancy!$B$65,Occupancy!$B$68:$B$79,1)*12/$C69)),"-",IF(R69="","",R69/VLOOKUP(Occupancy!$B$65,Occupancy!$B$68:$B$79,1)*12/$C69))</f>
        <v>-</v>
      </c>
      <c r="V69" s="141">
        <f>IF(ISERROR(Expenses!BC64)," - ",Expenses!BC64)</f>
        <v>0</v>
      </c>
      <c r="W69" s="141">
        <f>IF(ISERROR(Expenses!BD64)," - ",Expenses!BD64)</f>
        <v>0</v>
      </c>
      <c r="X69" s="141">
        <f>IF(ISERROR(Expenses!BE64)," - ",Expenses!BE64)</f>
        <v>0</v>
      </c>
      <c r="Y69" s="141" t="str">
        <f>IF(ISERROR(Expenses!BF64)," - ",Expenses!BF64)</f>
        <v>-</v>
      </c>
      <c r="Z69" s="141" t="str">
        <f>IF(ISERROR(Expenses!BG64)," - ",Expenses!BG64)</f>
        <v>-</v>
      </c>
      <c r="AA69" s="142" t="str">
        <f t="shared" si="1"/>
        <v>-</v>
      </c>
      <c r="AB69" s="139">
        <f t="shared" si="2"/>
        <v>0</v>
      </c>
      <c r="AC69" s="139">
        <f t="shared" si="3"/>
        <v>0</v>
      </c>
      <c r="AD69" s="139">
        <f t="shared" si="4"/>
        <v>0</v>
      </c>
      <c r="AE69" s="139" t="str">
        <f t="shared" si="5"/>
        <v>-</v>
      </c>
      <c r="AF69" s="139" t="str">
        <f t="shared" si="6"/>
        <v>-</v>
      </c>
      <c r="AG69" s="143">
        <f>SUMIFS(IncomeStatementData!$J$2:$J$829,IncomeStatementData!$B$2:$B$829,$A69,IncomeStatementData!$I$2:$I$829,"62020")</f>
        <v>0</v>
      </c>
      <c r="AH69" s="141">
        <f>AI69/12*Occupancy!$B$65</f>
        <v>0</v>
      </c>
      <c r="AI69" s="143">
        <f>SUMIFS(AnnualFinancialData!$L$2:$L$147,AnnualFinancialData!$B$2:$B$147,$A69,AnnualFinancialData!$K$2:$K$147,"62020")</f>
        <v>0</v>
      </c>
      <c r="AJ69" s="141" t="str">
        <f>IF(ISERROR(IF(AG69="","",AG69/VLOOKUP(Occupancy!$B$65,Occupancy!$B$68:$B$79,1)*12/$C69)),"-",IF(AG69="","",AG69/VLOOKUP(Occupancy!$B$65,Occupancy!$B$68:$B$79,1)*12/$C69))</f>
        <v>-</v>
      </c>
      <c r="AK69" s="141" t="str">
        <f>IF(ISERROR(IF(AH69="","",AH69/VLOOKUP(Occupancy!$B$65,Occupancy!$B$68:$B$79,1)*12/$C69)),"-",IF(AH69="","",AH69/VLOOKUP(Occupancy!$B$65,Occupancy!$B$68:$B$79,1)*12/$C69))</f>
        <v>-</v>
      </c>
      <c r="AL69" s="140">
        <f>SUMIFS(BalanceSheetData!$J$2:$J$829,BalanceSheetData!$B$2:$B$829,$A69,BalanceSheetData!$I$2:$I$829,"10710")</f>
        <v>0</v>
      </c>
      <c r="AM69" s="139" t="str">
        <f>IF(ISERROR(AN69/12*Occupancy!$B$65),"-",AN69/12*Occupancy!$B$65)</f>
        <v>-</v>
      </c>
      <c r="AN69" s="140" t="str">
        <f>IF(ISERROR(INDEX(ReserveData!$B$2:$B$2239,MATCH($A69,ReserveData!$A$2:$A$2250,0),0)),"-",INDEX(ReserveData!$B$2:$B2308,MATCH($A69,ReserveData!$A$2:$A$2250,0),0))</f>
        <v>-</v>
      </c>
      <c r="AO69" s="139" t="str">
        <f t="shared" si="7"/>
        <v>-</v>
      </c>
      <c r="AP69" s="139" t="str">
        <f t="shared" si="8"/>
        <v>-</v>
      </c>
      <c r="AQ69" s="143">
        <f>SUMIFS(IncomeStatementData!$J$2:$J$829,IncomeStatementData!$B$2:$B$829,$A69,IncomeStatementData!$I$2:$I$829,"55740")+SUMIFS(IncomeStatementData!$J$2:$J$829,IncomeStatementData!$B$2:$B$829,$A69,IncomeStatementData!$I$2:$I$829,"55730")</f>
        <v>0</v>
      </c>
      <c r="AR69" s="141">
        <f>AS69/12*Occupancy!$B$65</f>
        <v>0</v>
      </c>
      <c r="AS69" s="143">
        <f>SUMIFS(AnnualFinancialData!$L$2:$L$147,AnnualFinancialData!$B$2:$B$147,$A69,AnnualFinancialData!$K$2:$K$147,"55740")+SUMIFS(AnnualFinancialData!$L$2:$L$147,AnnualFinancialData!$B$2:$B$147,$A69,AnnualFinancialData!$K$2:$K$147,"55730")</f>
        <v>0</v>
      </c>
      <c r="AT69" s="141" t="str">
        <f>IF(ISERROR(IF(AQ69="","",AQ69/VLOOKUP(Occupancy!$B$65,Occupancy!$B$68:$B$79,1)*12/$C69)),"-",IF(AQ69="","",AQ69/VLOOKUP(Occupancy!$B$65,Occupancy!$B$68:$B$79,1)*12/$C69))</f>
        <v>-</v>
      </c>
      <c r="AU69" s="141" t="str">
        <f>IF(ISERROR(IF(AR69="","",AR69/VLOOKUP(Occupancy!$B$65,Occupancy!$B$68:$B$79,1)*12/$C69)),"-",IF(AR69="","",AR69/VLOOKUP(Occupancy!$B$65,Occupancy!$B$68:$B$79,1)*12/$C69))</f>
        <v>-</v>
      </c>
      <c r="AV69" s="140">
        <f>SUMIFS(IncomeStatementData!$J$2:$J$829,IncomeStatementData!$B$2:$B$829,$A69,IncomeStatementData!$I$2:$I$829,"66310")+SUMIFS(IncomeStatementData!$J$2:$J$829,IncomeStatementData!$B$2:$B$829,$A69,IncomeStatementData!$I$2:$I$829,"66202")</f>
        <v>0</v>
      </c>
      <c r="AW69" s="139">
        <f>AX69/12*Occupancy!$B$65</f>
        <v>0</v>
      </c>
      <c r="AX69" s="140">
        <f>SUMIFS(AnnualFinancialData!$L$2:$L$147,AnnualFinancialData!$B$2:$B$147,$A69,AnnualFinancialData!$K$2:$K$147,"66310")+SUMIFS(AnnualFinancialData!$L$2:$L$147,AnnualFinancialData!$B$2:$B$147,$A69,AnnualFinancialData!$K$2:$K$147,"66202")</f>
        <v>0</v>
      </c>
      <c r="AY69" s="139" t="str">
        <f>IF(ISERROR(IF(AV69="","",AV69/VLOOKUP(Occupancy!$B$65,Occupancy!$B$68:$B$79,1)*12/$C69)),"-",IF(AV69="","",AV69/VLOOKUP(Occupancy!$B$65,Occupancy!$B$68:$B$79,1)*12/$C69))</f>
        <v>-</v>
      </c>
      <c r="AZ69" s="139" t="str">
        <f>IF(ISERROR(IF(AW69="","",AW69/VLOOKUP(Occupancy!$B$65,Occupancy!$B$68:$B$79,1)*12/$C69)),"-",IF(AW69="","",AW69/VLOOKUP(Occupancy!$B$65,Occupancy!$B$68:$B$79,1)*12/$C69))</f>
        <v>-</v>
      </c>
      <c r="BA69" s="144">
        <f t="shared" si="9"/>
        <v>0</v>
      </c>
      <c r="BB69" s="144" t="str">
        <f t="shared" si="10"/>
        <v>-</v>
      </c>
      <c r="BC69" s="144" t="str">
        <f t="shared" si="11"/>
        <v>-</v>
      </c>
      <c r="BD69" s="144" t="str">
        <f t="shared" si="12"/>
        <v>-</v>
      </c>
      <c r="BE69" s="145" t="str">
        <f>IF(ISERROR(IF(BB69="","",BB69/VLOOKUP(Occupancy!$B$65,Occupancy!$B$68:$B$79,1)*12/$C69)),"-",IF(BB69="","",BB69/VLOOKUP(Occupancy!$B$65,Occupancy!$B$68:$B$79,1)*12/$C69))</f>
        <v>-</v>
      </c>
    </row>
    <row r="70" spans="1:57" s="100" customFormat="1" ht="12.75" x14ac:dyDescent="0.2">
      <c r="A70" s="221" t="s">
        <v>497</v>
      </c>
      <c r="B70" s="132" t="str">
        <f>IF(ISERROR(INDEX(ProjectTypeData!$F$2:$F$76,MATCH(Operating!$A70,ProjectTypeData!$B$2:$B$76,0),MATCH(Operating!B$9,ProjectTypeData!$F$1))),"-",INDEX(ProjectTypeData!$F$2:$F$76,MATCH(Operating!$A70,ProjectTypeData!$B$2:$B$76,0),MATCH(Operating!B$9,ProjectTypeData!$F$1)))</f>
        <v>Homes</v>
      </c>
      <c r="C70" s="132">
        <f>IF(ISERROR(INDEX(ProjectTypeData!$E$2:$E$76,MATCH(Operating!$A70,ProjectTypeData!$B$2:$B$76,0),MATCH(Operating!C$9,ProjectTypeData!$E$1))),"-",INDEX(ProjectTypeData!$E$2:$E$76,MATCH(Operating!$A70,ProjectTypeData!$B$2:$B$76,0),MATCH(Operating!C$9,ProjectTypeData!$E$1)))</f>
        <v>0</v>
      </c>
      <c r="D70" s="133" t="str">
        <f>IF(ISERROR(INDEX(ProjectTypeData!$D$2:$D$76,MATCH(Operating!$A70,ProjectTypeData!$B$2:$B$76,0),MATCH(Operating!D$9,ProjectTypeData!$D$1))),"-",INDEX(ProjectTypeData!$D$2:$D$76,MATCH(Operating!$A70,ProjectTypeData!$B$2:$B$76,0),MATCH(Operating!D$9,ProjectTypeData!$D$1)))</f>
        <v>Pre-Development</v>
      </c>
      <c r="E70" s="121"/>
      <c r="F70" s="134">
        <f>SUMIFS(BalanceSheetData!$J$2:$J$829,BalanceSheetData!$B$2:$B$829,$A70,BalanceSheetData!$I$2:$I$829,"10000")</f>
        <v>0</v>
      </c>
      <c r="G70" s="134">
        <f>SUMIFS(BalanceSheetData!$J$2:$J$829,BalanceSheetData!$B$2:$B$829,$A70,BalanceSheetData!$I$2:$I$829,"10710")</f>
        <v>0</v>
      </c>
      <c r="H70" s="134">
        <f>SUMIFS(BalanceSheetData!$J$2:$J$829,BalanceSheetData!$B$2:$B$829,$A70,BalanceSheetData!$I$2:$I$829,"10700")</f>
        <v>0</v>
      </c>
      <c r="I70" s="135">
        <f>SUMIFS(BalanceSheetData!$J$2:$J$829,BalanceSheetData!$B$2:$B$829,$A70,BalanceSheetData!$I$2:$I$829,"10715")+SUMIFS(BalanceSheetData!$J$2:$J$829,BalanceSheetData!$B$2:$B$829,$A70,BalanceSheetData!$I$2:$I$829,"10720")+SUMIFS(BalanceSheetData!$J$2:$J$829,BalanceSheetData!$B$2:$B$829,$A70,BalanceSheetData!$I$2:$I$829,"19300")</f>
        <v>0</v>
      </c>
      <c r="J70" s="136">
        <f t="shared" si="0"/>
        <v>0</v>
      </c>
      <c r="K70" s="137" t="str">
        <f>IF(ISERROR(INDEX(Occupancy!$B$57:$CA$57,1,MATCH(A70,Occupancy!$B$4:$CA$4,0))),"-",INDEX(Occupancy!$B$57:$CA$57,1,MATCH(A70,Occupancy!$B$4:$CA$4,0)))</f>
        <v>-</v>
      </c>
      <c r="L70" s="137">
        <f>IF(ISERROR(INDEX(Occupancy!$B$17:$CA$17,1,MATCH(A70,Occupancy!$B$4:$CA$4,0))),"-",INDEX(Occupancy!$B$17:$CA$17,1,MATCH(A70,Occupancy!$B$4:$CA$4,0)))</f>
        <v>0</v>
      </c>
      <c r="M70" s="119"/>
      <c r="N70" s="119"/>
      <c r="O70" s="119"/>
      <c r="P70" s="125"/>
      <c r="Q70" s="138">
        <f>SUMIFS(IncomeStatementData!$J$2:$J$829,IncomeStatementData!$B$2:$B$829,$A70,IncomeStatementData!$I$2:$I$829,"45001")+SUMIFS(IncomeStatementData!$J$2:$J$829,IncomeStatementData!$B$2:$B$829,$A70,IncomeStatementData!$I$2:$I$829,"45100")+SUMIFS(IncomeStatementData!$J$2:$J$829,IncomeStatementData!$B$2:$B$829,$A70,IncomeStatementData!$I$2:$I$829,"49000")+SUMIFS(IncomeStatementData!$J$2:$J$829,IncomeStatementData!$B$2:$B$829,$A70,IncomeStatementData!$I$2:$I$829,"45200")+SUMIFS(IncomeStatementData!$J$2:$J$829,IncomeStatementData!$B$2:$B$829,$A70,IncomeStatementData!$I$2:$I$829,"45400")+SUMIFS(IncomeStatementData!$J$2:$J$829,IncomeStatementData!$B$2:$B$829,$A70,IncomeStatementData!$I$2:$I$829,"45500")+SUMIFS(IncomeStatementData!$J$2:$J$829,IncomeStatementData!$B$2:$B$829,$A70,IncomeStatementData!$I$2:$I$829,"55327")+SUMIFS(IncomeStatementData!$J$2:$J$829,IncomeStatementData!$B$2:$B$829,$A70,IncomeStatementData!$I$2:$I$829,"44100")+SUMIFS(IncomeStatementData!$J$2:$J$829,IncomeStatementData!$B$2:$B$829,$A70,IncomeStatementData!$I$2:$I$829,"42200")</f>
        <v>0</v>
      </c>
      <c r="R70" s="139">
        <f>S70/12*Occupancy!$B$65</f>
        <v>0</v>
      </c>
      <c r="S70" s="140">
        <f>SUMIFS(AnnualFinancialData!$L$2:$L$147,AnnualFinancialData!$B$2:$B$147,$A70,AnnualFinancialData!$K$2:$K$147,"45001")+SUMIFS(AnnualFinancialData!$L$2:$L$147,AnnualFinancialData!$B$2:$B$147,$A70,AnnualFinancialData!$K$2:$K$147,"45100")+SUMIFS(AnnualFinancialData!$L$2:$L$147,AnnualFinancialData!$B$2:$B$147,$A70,AnnualFinancialData!$K$2:$K$147,"49000")+SUMIFS(AnnualFinancialData!$L$2:$L$147,AnnualFinancialData!$B$2:$B$147,$A70,AnnualFinancialData!$K$2:$K$147,"45200")+SUMIFS(AnnualFinancialData!$L$2:$L$147,AnnualFinancialData!$B$2:$B$147,$A70,AnnualFinancialData!$K$2:$K$147,"45400")+SUMIFS(AnnualFinancialData!$L$2:$L$147,AnnualFinancialData!$B$2:$B$147,$A70,AnnualFinancialData!$K$2:$K$147,"45500")+SUMIFS(AnnualFinancialData!$L$2:$L$147,AnnualFinancialData!$B$2:$B$147,$A70,AnnualFinancialData!$K$2:$K$147,"55327")+SUMIFS(AnnualFinancialData!$L$2:$L$147,AnnualFinancialData!$B$2:$B$147,$A70,AnnualFinancialData!$K$2:$K$147,"44100")+SUMIFS(AnnualFinancialData!$L$2:$L$147,AnnualFinancialData!$B$2:$B$147,$A70,AnnualFinancialData!$K$2:$K$147,"42200")</f>
        <v>0</v>
      </c>
      <c r="T70" s="139" t="str">
        <f>IF(ISERROR(IF(Q70="","",Q70/VLOOKUP(Occupancy!$B$65,Occupancy!$B$68:$B$79,1)*12/$C70)),"-",IF(Q70="","",Q70/VLOOKUP(Occupancy!$B$65,Occupancy!$B$68:$B$79,1)*12/$C70))</f>
        <v>-</v>
      </c>
      <c r="U70" s="139" t="str">
        <f>IF(ISERROR(IF(R70="","",R70/VLOOKUP(Occupancy!$B$65,Occupancy!$B$68:$B$79,1)*12/$C70)),"-",IF(R70="","",R70/VLOOKUP(Occupancy!$B$65,Occupancy!$B$68:$B$79,1)*12/$C70))</f>
        <v>-</v>
      </c>
      <c r="V70" s="141">
        <f>IF(ISERROR(Expenses!BC65)," - ",Expenses!BC65)</f>
        <v>0</v>
      </c>
      <c r="W70" s="141">
        <f>IF(ISERROR(Expenses!BD65)," - ",Expenses!BD65)</f>
        <v>0</v>
      </c>
      <c r="X70" s="141">
        <f>IF(ISERROR(Expenses!BE65)," - ",Expenses!BE65)</f>
        <v>0</v>
      </c>
      <c r="Y70" s="141" t="str">
        <f>IF(ISERROR(Expenses!BF65)," - ",Expenses!BF65)</f>
        <v>-</v>
      </c>
      <c r="Z70" s="141" t="str">
        <f>IF(ISERROR(Expenses!BG65)," - ",Expenses!BG65)</f>
        <v>-</v>
      </c>
      <c r="AA70" s="142" t="str">
        <f t="shared" si="1"/>
        <v>-</v>
      </c>
      <c r="AB70" s="139">
        <f t="shared" si="2"/>
        <v>0</v>
      </c>
      <c r="AC70" s="139">
        <f t="shared" si="3"/>
        <v>0</v>
      </c>
      <c r="AD70" s="139">
        <f t="shared" si="4"/>
        <v>0</v>
      </c>
      <c r="AE70" s="139" t="str">
        <f t="shared" si="5"/>
        <v>-</v>
      </c>
      <c r="AF70" s="139" t="str">
        <f t="shared" si="6"/>
        <v>-</v>
      </c>
      <c r="AG70" s="143">
        <f>SUMIFS(IncomeStatementData!$J$2:$J$829,IncomeStatementData!$B$2:$B$829,$A70,IncomeStatementData!$I$2:$I$829,"62020")</f>
        <v>0</v>
      </c>
      <c r="AH70" s="141">
        <f>AI70/12*Occupancy!$B$65</f>
        <v>0</v>
      </c>
      <c r="AI70" s="143">
        <f>SUMIFS(AnnualFinancialData!$L$2:$L$147,AnnualFinancialData!$B$2:$B$147,$A70,AnnualFinancialData!$K$2:$K$147,"62020")</f>
        <v>0</v>
      </c>
      <c r="AJ70" s="141" t="str">
        <f>IF(ISERROR(IF(AG70="","",AG70/VLOOKUP(Occupancy!$B$65,Occupancy!$B$68:$B$79,1)*12/$C70)),"-",IF(AG70="","",AG70/VLOOKUP(Occupancy!$B$65,Occupancy!$B$68:$B$79,1)*12/$C70))</f>
        <v>-</v>
      </c>
      <c r="AK70" s="141" t="str">
        <f>IF(ISERROR(IF(AH70="","",AH70/VLOOKUP(Occupancy!$B$65,Occupancy!$B$68:$B$79,1)*12/$C70)),"-",IF(AH70="","",AH70/VLOOKUP(Occupancy!$B$65,Occupancy!$B$68:$B$79,1)*12/$C70))</f>
        <v>-</v>
      </c>
      <c r="AL70" s="140">
        <f>SUMIFS(BalanceSheetData!$J$2:$J$829,BalanceSheetData!$B$2:$B$829,$A70,BalanceSheetData!$I$2:$I$829,"10710")</f>
        <v>0</v>
      </c>
      <c r="AM70" s="139" t="str">
        <f>IF(ISERROR(AN70/12*Occupancy!$B$65),"-",AN70/12*Occupancy!$B$65)</f>
        <v>-</v>
      </c>
      <c r="AN70" s="140" t="str">
        <f>IF(ISERROR(INDEX(ReserveData!$B$2:$B$2239,MATCH($A70,ReserveData!$A$2:$A$2250,0),0)),"-",INDEX(ReserveData!$B$2:$B2309,MATCH($A70,ReserveData!$A$2:$A$2250,0),0))</f>
        <v>-</v>
      </c>
      <c r="AO70" s="139" t="str">
        <f t="shared" si="7"/>
        <v>-</v>
      </c>
      <c r="AP70" s="139" t="str">
        <f t="shared" si="8"/>
        <v>-</v>
      </c>
      <c r="AQ70" s="143">
        <f>SUMIFS(IncomeStatementData!$J$2:$J$829,IncomeStatementData!$B$2:$B$829,$A70,IncomeStatementData!$I$2:$I$829,"55740")+SUMIFS(IncomeStatementData!$J$2:$J$829,IncomeStatementData!$B$2:$B$829,$A70,IncomeStatementData!$I$2:$I$829,"55730")</f>
        <v>0</v>
      </c>
      <c r="AR70" s="141">
        <f>AS70/12*Occupancy!$B$65</f>
        <v>0</v>
      </c>
      <c r="AS70" s="143">
        <f>SUMIFS(AnnualFinancialData!$L$2:$L$147,AnnualFinancialData!$B$2:$B$147,$A70,AnnualFinancialData!$K$2:$K$147,"55740")+SUMIFS(AnnualFinancialData!$L$2:$L$147,AnnualFinancialData!$B$2:$B$147,$A70,AnnualFinancialData!$K$2:$K$147,"55730")</f>
        <v>0</v>
      </c>
      <c r="AT70" s="141" t="str">
        <f>IF(ISERROR(IF(AQ70="","",AQ70/VLOOKUP(Occupancy!$B$65,Occupancy!$B$68:$B$79,1)*12/$C70)),"-",IF(AQ70="","",AQ70/VLOOKUP(Occupancy!$B$65,Occupancy!$B$68:$B$79,1)*12/$C70))</f>
        <v>-</v>
      </c>
      <c r="AU70" s="141" t="str">
        <f>IF(ISERROR(IF(AR70="","",AR70/VLOOKUP(Occupancy!$B$65,Occupancy!$B$68:$B$79,1)*12/$C70)),"-",IF(AR70="","",AR70/VLOOKUP(Occupancy!$B$65,Occupancy!$B$68:$B$79,1)*12/$C70))</f>
        <v>-</v>
      </c>
      <c r="AV70" s="140">
        <f>SUMIFS(IncomeStatementData!$J$2:$J$829,IncomeStatementData!$B$2:$B$829,$A70,IncomeStatementData!$I$2:$I$829,"66310")+SUMIFS(IncomeStatementData!$J$2:$J$829,IncomeStatementData!$B$2:$B$829,$A70,IncomeStatementData!$I$2:$I$829,"66202")</f>
        <v>0</v>
      </c>
      <c r="AW70" s="139">
        <f>AX70/12*Occupancy!$B$65</f>
        <v>0</v>
      </c>
      <c r="AX70" s="140">
        <f>SUMIFS(AnnualFinancialData!$L$2:$L$147,AnnualFinancialData!$B$2:$B$147,$A70,AnnualFinancialData!$K$2:$K$147,"66310")+SUMIFS(AnnualFinancialData!$L$2:$L$147,AnnualFinancialData!$B$2:$B$147,$A70,AnnualFinancialData!$K$2:$K$147,"66202")</f>
        <v>0</v>
      </c>
      <c r="AY70" s="139" t="str">
        <f>IF(ISERROR(IF(AV70="","",AV70/VLOOKUP(Occupancy!$B$65,Occupancy!$B$68:$B$79,1)*12/$C70)),"-",IF(AV70="","",AV70/VLOOKUP(Occupancy!$B$65,Occupancy!$B$68:$B$79,1)*12/$C70))</f>
        <v>-</v>
      </c>
      <c r="AZ70" s="139" t="str">
        <f>IF(ISERROR(IF(AW70="","",AW70/VLOOKUP(Occupancy!$B$65,Occupancy!$B$68:$B$79,1)*12/$C70)),"-",IF(AW70="","",AW70/VLOOKUP(Occupancy!$B$65,Occupancy!$B$68:$B$79,1)*12/$C70))</f>
        <v>-</v>
      </c>
      <c r="BA70" s="144">
        <f t="shared" si="9"/>
        <v>0</v>
      </c>
      <c r="BB70" s="144" t="str">
        <f t="shared" si="10"/>
        <v>-</v>
      </c>
      <c r="BC70" s="144" t="str">
        <f t="shared" si="11"/>
        <v>-</v>
      </c>
      <c r="BD70" s="144" t="str">
        <f t="shared" si="12"/>
        <v>-</v>
      </c>
      <c r="BE70" s="145" t="str">
        <f>IF(ISERROR(IF(BB70="","",BB70/VLOOKUP(Occupancy!$B$65,Occupancy!$B$68:$B$79,1)*12/$C70)),"-",IF(BB70="","",BB70/VLOOKUP(Occupancy!$B$65,Occupancy!$B$68:$B$79,1)*12/$C70))</f>
        <v>-</v>
      </c>
    </row>
    <row r="71" spans="1:57" s="100" customFormat="1" ht="12.75" x14ac:dyDescent="0.2">
      <c r="A71" s="221" t="s">
        <v>499</v>
      </c>
      <c r="B71" s="132" t="str">
        <f>IF(ISERROR(INDEX(ProjectTypeData!$F$2:$F$76,MATCH(Operating!$A71,ProjectTypeData!$B$2:$B$76,0),MATCH(Operating!B$9,ProjectTypeData!$F$1))),"-",INDEX(ProjectTypeData!$F$2:$F$76,MATCH(Operating!$A71,ProjectTypeData!$B$2:$B$76,0),MATCH(Operating!B$9,ProjectTypeData!$F$1)))</f>
        <v>Homes</v>
      </c>
      <c r="C71" s="132">
        <f>IF(ISERROR(INDEX(ProjectTypeData!$E$2:$E$76,MATCH(Operating!$A71,ProjectTypeData!$B$2:$B$76,0),MATCH(Operating!C$9,ProjectTypeData!$E$1))),"-",INDEX(ProjectTypeData!$E$2:$E$76,MATCH(Operating!$A71,ProjectTypeData!$B$2:$B$76,0),MATCH(Operating!C$9,ProjectTypeData!$E$1)))</f>
        <v>0</v>
      </c>
      <c r="D71" s="133" t="str">
        <f>IF(ISERROR(INDEX(ProjectTypeData!$D$2:$D$76,MATCH(Operating!$A71,ProjectTypeData!$B$2:$B$76,0),MATCH(Operating!D$9,ProjectTypeData!$D$1))),"-",INDEX(ProjectTypeData!$D$2:$D$76,MATCH(Operating!$A71,ProjectTypeData!$B$2:$B$76,0),MATCH(Operating!D$9,ProjectTypeData!$D$1)))</f>
        <v>Corporate/Overhead</v>
      </c>
      <c r="E71" s="121"/>
      <c r="F71" s="134">
        <f>SUMIFS(BalanceSheetData!$J$2:$J$829,BalanceSheetData!$B$2:$B$829,$A71,BalanceSheetData!$I$2:$I$829,"10000")</f>
        <v>0</v>
      </c>
      <c r="G71" s="134">
        <f>SUMIFS(BalanceSheetData!$J$2:$J$829,BalanceSheetData!$B$2:$B$829,$A71,BalanceSheetData!$I$2:$I$829,"10710")</f>
        <v>0</v>
      </c>
      <c r="H71" s="134">
        <f>SUMIFS(BalanceSheetData!$J$2:$J$829,BalanceSheetData!$B$2:$B$829,$A71,BalanceSheetData!$I$2:$I$829,"10700")</f>
        <v>0</v>
      </c>
      <c r="I71" s="135">
        <f>SUMIFS(BalanceSheetData!$J$2:$J$829,BalanceSheetData!$B$2:$B$829,$A71,BalanceSheetData!$I$2:$I$829,"10715")+SUMIFS(BalanceSheetData!$J$2:$J$829,BalanceSheetData!$B$2:$B$829,$A71,BalanceSheetData!$I$2:$I$829,"10720")+SUMIFS(BalanceSheetData!$J$2:$J$829,BalanceSheetData!$B$2:$B$829,$A71,BalanceSheetData!$I$2:$I$829,"19300")</f>
        <v>0</v>
      </c>
      <c r="J71" s="136">
        <f t="shared" si="0"/>
        <v>0</v>
      </c>
      <c r="K71" s="137" t="str">
        <f>IF(ISERROR(INDEX(Occupancy!$B$57:$CA$57,1,MATCH(A71,Occupancy!$B$4:$CA$4,0))),"-",INDEX(Occupancy!$B$57:$CA$57,1,MATCH(A71,Occupancy!$B$4:$CA$4,0)))</f>
        <v>-</v>
      </c>
      <c r="L71" s="137">
        <f>IF(ISERROR(INDEX(Occupancy!$B$17:$CA$17,1,MATCH(A71,Occupancy!$B$4:$CA$4,0))),"-",INDEX(Occupancy!$B$17:$CA$17,1,MATCH(A71,Occupancy!$B$4:$CA$4,0)))</f>
        <v>0</v>
      </c>
      <c r="M71" s="119"/>
      <c r="N71" s="119"/>
      <c r="O71" s="119"/>
      <c r="P71" s="125"/>
      <c r="Q71" s="138">
        <f>SUMIFS(IncomeStatementData!$J$2:$J$829,IncomeStatementData!$B$2:$B$829,$A71,IncomeStatementData!$I$2:$I$829,"45001")+SUMIFS(IncomeStatementData!$J$2:$J$829,IncomeStatementData!$B$2:$B$829,$A71,IncomeStatementData!$I$2:$I$829,"45100")+SUMIFS(IncomeStatementData!$J$2:$J$829,IncomeStatementData!$B$2:$B$829,$A71,IncomeStatementData!$I$2:$I$829,"49000")+SUMIFS(IncomeStatementData!$J$2:$J$829,IncomeStatementData!$B$2:$B$829,$A71,IncomeStatementData!$I$2:$I$829,"45200")+SUMIFS(IncomeStatementData!$J$2:$J$829,IncomeStatementData!$B$2:$B$829,$A71,IncomeStatementData!$I$2:$I$829,"45400")+SUMIFS(IncomeStatementData!$J$2:$J$829,IncomeStatementData!$B$2:$B$829,$A71,IncomeStatementData!$I$2:$I$829,"45500")+SUMIFS(IncomeStatementData!$J$2:$J$829,IncomeStatementData!$B$2:$B$829,$A71,IncomeStatementData!$I$2:$I$829,"55327")+SUMIFS(IncomeStatementData!$J$2:$J$829,IncomeStatementData!$B$2:$B$829,$A71,IncomeStatementData!$I$2:$I$829,"44100")+SUMIFS(IncomeStatementData!$J$2:$J$829,IncomeStatementData!$B$2:$B$829,$A71,IncomeStatementData!$I$2:$I$829,"42200")</f>
        <v>0</v>
      </c>
      <c r="R71" s="139">
        <f>S71/12*Occupancy!$B$65</f>
        <v>0</v>
      </c>
      <c r="S71" s="140">
        <f>SUMIFS(AnnualFinancialData!$L$2:$L$147,AnnualFinancialData!$B$2:$B$147,$A71,AnnualFinancialData!$K$2:$K$147,"45001")+SUMIFS(AnnualFinancialData!$L$2:$L$147,AnnualFinancialData!$B$2:$B$147,$A71,AnnualFinancialData!$K$2:$K$147,"45100")+SUMIFS(AnnualFinancialData!$L$2:$L$147,AnnualFinancialData!$B$2:$B$147,$A71,AnnualFinancialData!$K$2:$K$147,"49000")+SUMIFS(AnnualFinancialData!$L$2:$L$147,AnnualFinancialData!$B$2:$B$147,$A71,AnnualFinancialData!$K$2:$K$147,"45200")+SUMIFS(AnnualFinancialData!$L$2:$L$147,AnnualFinancialData!$B$2:$B$147,$A71,AnnualFinancialData!$K$2:$K$147,"45400")+SUMIFS(AnnualFinancialData!$L$2:$L$147,AnnualFinancialData!$B$2:$B$147,$A71,AnnualFinancialData!$K$2:$K$147,"45500")+SUMIFS(AnnualFinancialData!$L$2:$L$147,AnnualFinancialData!$B$2:$B$147,$A71,AnnualFinancialData!$K$2:$K$147,"55327")+SUMIFS(AnnualFinancialData!$L$2:$L$147,AnnualFinancialData!$B$2:$B$147,$A71,AnnualFinancialData!$K$2:$K$147,"44100")+SUMIFS(AnnualFinancialData!$L$2:$L$147,AnnualFinancialData!$B$2:$B$147,$A71,AnnualFinancialData!$K$2:$K$147,"42200")</f>
        <v>0</v>
      </c>
      <c r="T71" s="139" t="str">
        <f>IF(ISERROR(IF(Q71="","",Q71/VLOOKUP(Occupancy!$B$65,Occupancy!$B$68:$B$79,1)*12/$C71)),"-",IF(Q71="","",Q71/VLOOKUP(Occupancy!$B$65,Occupancy!$B$68:$B$79,1)*12/$C71))</f>
        <v>-</v>
      </c>
      <c r="U71" s="139" t="str">
        <f>IF(ISERROR(IF(R71="","",R71/VLOOKUP(Occupancy!$B$65,Occupancy!$B$68:$B$79,1)*12/$C71)),"-",IF(R71="","",R71/VLOOKUP(Occupancy!$B$65,Occupancy!$B$68:$B$79,1)*12/$C71))</f>
        <v>-</v>
      </c>
      <c r="V71" s="141">
        <f>IF(ISERROR(Expenses!BC66)," - ",Expenses!BC66)</f>
        <v>0</v>
      </c>
      <c r="W71" s="141">
        <f>IF(ISERROR(Expenses!BD66)," - ",Expenses!BD66)</f>
        <v>0</v>
      </c>
      <c r="X71" s="141">
        <f>IF(ISERROR(Expenses!BE66)," - ",Expenses!BE66)</f>
        <v>0</v>
      </c>
      <c r="Y71" s="141" t="str">
        <f>IF(ISERROR(Expenses!BF66)," - ",Expenses!BF66)</f>
        <v>-</v>
      </c>
      <c r="Z71" s="141" t="str">
        <f>IF(ISERROR(Expenses!BG66)," - ",Expenses!BG66)</f>
        <v>-</v>
      </c>
      <c r="AA71" s="142" t="str">
        <f t="shared" si="1"/>
        <v>-</v>
      </c>
      <c r="AB71" s="139">
        <f t="shared" si="2"/>
        <v>0</v>
      </c>
      <c r="AC71" s="139">
        <f t="shared" si="3"/>
        <v>0</v>
      </c>
      <c r="AD71" s="139">
        <f t="shared" si="4"/>
        <v>0</v>
      </c>
      <c r="AE71" s="139" t="str">
        <f t="shared" si="5"/>
        <v>-</v>
      </c>
      <c r="AF71" s="139" t="str">
        <f t="shared" si="6"/>
        <v>-</v>
      </c>
      <c r="AG71" s="143">
        <f>SUMIFS(IncomeStatementData!$J$2:$J$829,IncomeStatementData!$B$2:$B$829,$A71,IncomeStatementData!$I$2:$I$829,"62020")</f>
        <v>0</v>
      </c>
      <c r="AH71" s="141">
        <f>AI71/12*Occupancy!$B$65</f>
        <v>0</v>
      </c>
      <c r="AI71" s="143">
        <f>SUMIFS(AnnualFinancialData!$L$2:$L$147,AnnualFinancialData!$B$2:$B$147,$A71,AnnualFinancialData!$K$2:$K$147,"62020")</f>
        <v>0</v>
      </c>
      <c r="AJ71" s="141" t="str">
        <f>IF(ISERROR(IF(AG71="","",AG71/VLOOKUP(Occupancy!$B$65,Occupancy!$B$68:$B$79,1)*12/$C71)),"-",IF(AG71="","",AG71/VLOOKUP(Occupancy!$B$65,Occupancy!$B$68:$B$79,1)*12/$C71))</f>
        <v>-</v>
      </c>
      <c r="AK71" s="141" t="str">
        <f>IF(ISERROR(IF(AH71="","",AH71/VLOOKUP(Occupancy!$B$65,Occupancy!$B$68:$B$79,1)*12/$C71)),"-",IF(AH71="","",AH71/VLOOKUP(Occupancy!$B$65,Occupancy!$B$68:$B$79,1)*12/$C71))</f>
        <v>-</v>
      </c>
      <c r="AL71" s="140">
        <f>SUMIFS(BalanceSheetData!$J$2:$J$829,BalanceSheetData!$B$2:$B$829,$A71,BalanceSheetData!$I$2:$I$829,"10710")</f>
        <v>0</v>
      </c>
      <c r="AM71" s="139" t="str">
        <f>IF(ISERROR(AN71/12*Occupancy!$B$65),"-",AN71/12*Occupancy!$B$65)</f>
        <v>-</v>
      </c>
      <c r="AN71" s="140" t="str">
        <f>IF(ISERROR(INDEX(ReserveData!$B$2:$B$2239,MATCH($A71,ReserveData!$A$2:$A$2250,0),0)),"-",INDEX(ReserveData!$B$2:$B2310,MATCH($A71,ReserveData!$A$2:$A$2250,0),0))</f>
        <v>-</v>
      </c>
      <c r="AO71" s="139" t="str">
        <f t="shared" si="7"/>
        <v>-</v>
      </c>
      <c r="AP71" s="139" t="str">
        <f t="shared" si="8"/>
        <v>-</v>
      </c>
      <c r="AQ71" s="143">
        <f>SUMIFS(IncomeStatementData!$J$2:$J$829,IncomeStatementData!$B$2:$B$829,$A71,IncomeStatementData!$I$2:$I$829,"55740")+SUMIFS(IncomeStatementData!$J$2:$J$829,IncomeStatementData!$B$2:$B$829,$A71,IncomeStatementData!$I$2:$I$829,"55730")</f>
        <v>0</v>
      </c>
      <c r="AR71" s="141">
        <f>AS71/12*Occupancy!$B$65</f>
        <v>0</v>
      </c>
      <c r="AS71" s="143">
        <f>SUMIFS(AnnualFinancialData!$L$2:$L$147,AnnualFinancialData!$B$2:$B$147,$A71,AnnualFinancialData!$K$2:$K$147,"55740")+SUMIFS(AnnualFinancialData!$L$2:$L$147,AnnualFinancialData!$B$2:$B$147,$A71,AnnualFinancialData!$K$2:$K$147,"55730")</f>
        <v>0</v>
      </c>
      <c r="AT71" s="141" t="str">
        <f>IF(ISERROR(IF(AQ71="","",AQ71/VLOOKUP(Occupancy!$B$65,Occupancy!$B$68:$B$79,1)*12/$C71)),"-",IF(AQ71="","",AQ71/VLOOKUP(Occupancy!$B$65,Occupancy!$B$68:$B$79,1)*12/$C71))</f>
        <v>-</v>
      </c>
      <c r="AU71" s="141" t="str">
        <f>IF(ISERROR(IF(AR71="","",AR71/VLOOKUP(Occupancy!$B$65,Occupancy!$B$68:$B$79,1)*12/$C71)),"-",IF(AR71="","",AR71/VLOOKUP(Occupancy!$B$65,Occupancy!$B$68:$B$79,1)*12/$C71))</f>
        <v>-</v>
      </c>
      <c r="AV71" s="140">
        <f>SUMIFS(IncomeStatementData!$J$2:$J$829,IncomeStatementData!$B$2:$B$829,$A71,IncomeStatementData!$I$2:$I$829,"66310")+SUMIFS(IncomeStatementData!$J$2:$J$829,IncomeStatementData!$B$2:$B$829,$A71,IncomeStatementData!$I$2:$I$829,"66202")</f>
        <v>0</v>
      </c>
      <c r="AW71" s="139">
        <f>AX71/12*Occupancy!$B$65</f>
        <v>0</v>
      </c>
      <c r="AX71" s="140">
        <f>SUMIFS(AnnualFinancialData!$L$2:$L$147,AnnualFinancialData!$B$2:$B$147,$A71,AnnualFinancialData!$K$2:$K$147,"66310")+SUMIFS(AnnualFinancialData!$L$2:$L$147,AnnualFinancialData!$B$2:$B$147,$A71,AnnualFinancialData!$K$2:$K$147,"66202")</f>
        <v>0</v>
      </c>
      <c r="AY71" s="139" t="str">
        <f>IF(ISERROR(IF(AV71="","",AV71/VLOOKUP(Occupancy!$B$65,Occupancy!$B$68:$B$79,1)*12/$C71)),"-",IF(AV71="","",AV71/VLOOKUP(Occupancy!$B$65,Occupancy!$B$68:$B$79,1)*12/$C71))</f>
        <v>-</v>
      </c>
      <c r="AZ71" s="139" t="str">
        <f>IF(ISERROR(IF(AW71="","",AW71/VLOOKUP(Occupancy!$B$65,Occupancy!$B$68:$B$79,1)*12/$C71)),"-",IF(AW71="","",AW71/VLOOKUP(Occupancy!$B$65,Occupancy!$B$68:$B$79,1)*12/$C71))</f>
        <v>-</v>
      </c>
      <c r="BA71" s="144">
        <f t="shared" si="9"/>
        <v>0</v>
      </c>
      <c r="BB71" s="144" t="str">
        <f t="shared" si="10"/>
        <v>-</v>
      </c>
      <c r="BC71" s="144" t="str">
        <f t="shared" si="11"/>
        <v>-</v>
      </c>
      <c r="BD71" s="144" t="str">
        <f t="shared" si="12"/>
        <v>-</v>
      </c>
      <c r="BE71" s="145" t="str">
        <f>IF(ISERROR(IF(BB71="","",BB71/VLOOKUP(Occupancy!$B$65,Occupancy!$B$68:$B$79,1)*12/$C71)),"-",IF(BB71="","",BB71/VLOOKUP(Occupancy!$B$65,Occupancy!$B$68:$B$79,1)*12/$C71))</f>
        <v>-</v>
      </c>
    </row>
    <row r="72" spans="1:57" s="100" customFormat="1" ht="12.75" x14ac:dyDescent="0.2">
      <c r="A72" s="221" t="s">
        <v>501</v>
      </c>
      <c r="B72" s="132" t="str">
        <f>IF(ISERROR(INDEX(ProjectTypeData!$F$2:$F$76,MATCH(Operating!$A72,ProjectTypeData!$B$2:$B$76,0),MATCH(Operating!B$9,ProjectTypeData!$F$1))),"-",INDEX(ProjectTypeData!$F$2:$F$76,MATCH(Operating!$A72,ProjectTypeData!$B$2:$B$76,0),MATCH(Operating!B$9,ProjectTypeData!$F$1)))</f>
        <v>Homes</v>
      </c>
      <c r="C72" s="132">
        <f>IF(ISERROR(INDEX(ProjectTypeData!$E$2:$E$76,MATCH(Operating!$A72,ProjectTypeData!$B$2:$B$76,0),MATCH(Operating!C$9,ProjectTypeData!$E$1))),"-",INDEX(ProjectTypeData!$E$2:$E$76,MATCH(Operating!$A72,ProjectTypeData!$B$2:$B$76,0),MATCH(Operating!C$9,ProjectTypeData!$E$1)))</f>
        <v>0</v>
      </c>
      <c r="D72" s="133" t="str">
        <f>IF(ISERROR(INDEX(ProjectTypeData!$D$2:$D$76,MATCH(Operating!$A72,ProjectTypeData!$B$2:$B$76,0),MATCH(Operating!D$9,ProjectTypeData!$D$1))),"-",INDEX(ProjectTypeData!$D$2:$D$76,MATCH(Operating!$A72,ProjectTypeData!$B$2:$B$76,0),MATCH(Operating!D$9,ProjectTypeData!$D$1)))</f>
        <v>Pending Business Committee Approval</v>
      </c>
      <c r="E72" s="121"/>
      <c r="F72" s="134">
        <f>SUMIFS(BalanceSheetData!$J$2:$J$829,BalanceSheetData!$B$2:$B$829,$A72,BalanceSheetData!$I$2:$I$829,"10000")</f>
        <v>0</v>
      </c>
      <c r="G72" s="134">
        <f>SUMIFS(BalanceSheetData!$J$2:$J$829,BalanceSheetData!$B$2:$B$829,$A72,BalanceSheetData!$I$2:$I$829,"10710")</f>
        <v>0</v>
      </c>
      <c r="H72" s="134">
        <f>SUMIFS(BalanceSheetData!$J$2:$J$829,BalanceSheetData!$B$2:$B$829,$A72,BalanceSheetData!$I$2:$I$829,"10700")</f>
        <v>0</v>
      </c>
      <c r="I72" s="135">
        <f>SUMIFS(BalanceSheetData!$J$2:$J$829,BalanceSheetData!$B$2:$B$829,$A72,BalanceSheetData!$I$2:$I$829,"10715")+SUMIFS(BalanceSheetData!$J$2:$J$829,BalanceSheetData!$B$2:$B$829,$A72,BalanceSheetData!$I$2:$I$829,"10720")+SUMIFS(BalanceSheetData!$J$2:$J$829,BalanceSheetData!$B$2:$B$829,$A72,BalanceSheetData!$I$2:$I$829,"19300")</f>
        <v>0</v>
      </c>
      <c r="J72" s="136">
        <f t="shared" si="0"/>
        <v>0</v>
      </c>
      <c r="K72" s="137" t="str">
        <f>IF(ISERROR(INDEX(Occupancy!$B$57:$CA$57,1,MATCH(A72,Occupancy!$B$4:$CA$4,0))),"-",INDEX(Occupancy!$B$57:$CA$57,1,MATCH(A72,Occupancy!$B$4:$CA$4,0)))</f>
        <v>-</v>
      </c>
      <c r="L72" s="137">
        <f>IF(ISERROR(INDEX(Occupancy!$B$17:$CA$17,1,MATCH(A72,Occupancy!$B$4:$CA$4,0))),"-",INDEX(Occupancy!$B$17:$CA$17,1,MATCH(A72,Occupancy!$B$4:$CA$4,0)))</f>
        <v>0</v>
      </c>
      <c r="M72" s="119"/>
      <c r="N72" s="119"/>
      <c r="O72" s="119"/>
      <c r="P72" s="125"/>
      <c r="Q72" s="138">
        <f>SUMIFS(IncomeStatementData!$J$2:$J$829,IncomeStatementData!$B$2:$B$829,$A72,IncomeStatementData!$I$2:$I$829,"45001")+SUMIFS(IncomeStatementData!$J$2:$J$829,IncomeStatementData!$B$2:$B$829,$A72,IncomeStatementData!$I$2:$I$829,"45100")+SUMIFS(IncomeStatementData!$J$2:$J$829,IncomeStatementData!$B$2:$B$829,$A72,IncomeStatementData!$I$2:$I$829,"49000")+SUMIFS(IncomeStatementData!$J$2:$J$829,IncomeStatementData!$B$2:$B$829,$A72,IncomeStatementData!$I$2:$I$829,"45200")+SUMIFS(IncomeStatementData!$J$2:$J$829,IncomeStatementData!$B$2:$B$829,$A72,IncomeStatementData!$I$2:$I$829,"45400")+SUMIFS(IncomeStatementData!$J$2:$J$829,IncomeStatementData!$B$2:$B$829,$A72,IncomeStatementData!$I$2:$I$829,"45500")+SUMIFS(IncomeStatementData!$J$2:$J$829,IncomeStatementData!$B$2:$B$829,$A72,IncomeStatementData!$I$2:$I$829,"55327")+SUMIFS(IncomeStatementData!$J$2:$J$829,IncomeStatementData!$B$2:$B$829,$A72,IncomeStatementData!$I$2:$I$829,"44100")+SUMIFS(IncomeStatementData!$J$2:$J$829,IncomeStatementData!$B$2:$B$829,$A72,IncomeStatementData!$I$2:$I$829,"42200")</f>
        <v>0</v>
      </c>
      <c r="R72" s="139">
        <f>S72/12*Occupancy!$B$65</f>
        <v>0</v>
      </c>
      <c r="S72" s="140">
        <f>SUMIFS(AnnualFinancialData!$L$2:$L$147,AnnualFinancialData!$B$2:$B$147,$A72,AnnualFinancialData!$K$2:$K$147,"45001")+SUMIFS(AnnualFinancialData!$L$2:$L$147,AnnualFinancialData!$B$2:$B$147,$A72,AnnualFinancialData!$K$2:$K$147,"45100")+SUMIFS(AnnualFinancialData!$L$2:$L$147,AnnualFinancialData!$B$2:$B$147,$A72,AnnualFinancialData!$K$2:$K$147,"49000")+SUMIFS(AnnualFinancialData!$L$2:$L$147,AnnualFinancialData!$B$2:$B$147,$A72,AnnualFinancialData!$K$2:$K$147,"45200")+SUMIFS(AnnualFinancialData!$L$2:$L$147,AnnualFinancialData!$B$2:$B$147,$A72,AnnualFinancialData!$K$2:$K$147,"45400")+SUMIFS(AnnualFinancialData!$L$2:$L$147,AnnualFinancialData!$B$2:$B$147,$A72,AnnualFinancialData!$K$2:$K$147,"45500")+SUMIFS(AnnualFinancialData!$L$2:$L$147,AnnualFinancialData!$B$2:$B$147,$A72,AnnualFinancialData!$K$2:$K$147,"55327")+SUMIFS(AnnualFinancialData!$L$2:$L$147,AnnualFinancialData!$B$2:$B$147,$A72,AnnualFinancialData!$K$2:$K$147,"44100")+SUMIFS(AnnualFinancialData!$L$2:$L$147,AnnualFinancialData!$B$2:$B$147,$A72,AnnualFinancialData!$K$2:$K$147,"42200")</f>
        <v>0</v>
      </c>
      <c r="T72" s="139" t="str">
        <f>IF(ISERROR(IF(Q72="","",Q72/VLOOKUP(Occupancy!$B$65,Occupancy!$B$68:$B$79,1)*12/$C72)),"-",IF(Q72="","",Q72/VLOOKUP(Occupancy!$B$65,Occupancy!$B$68:$B$79,1)*12/$C72))</f>
        <v>-</v>
      </c>
      <c r="U72" s="139" t="str">
        <f>IF(ISERROR(IF(R72="","",R72/VLOOKUP(Occupancy!$B$65,Occupancy!$B$68:$B$79,1)*12/$C72)),"-",IF(R72="","",R72/VLOOKUP(Occupancy!$B$65,Occupancy!$B$68:$B$79,1)*12/$C72))</f>
        <v>-</v>
      </c>
      <c r="V72" s="141">
        <f>IF(ISERROR(Expenses!BC67)," - ",Expenses!BC67)</f>
        <v>0</v>
      </c>
      <c r="W72" s="141">
        <f>IF(ISERROR(Expenses!BD67)," - ",Expenses!BD67)</f>
        <v>0</v>
      </c>
      <c r="X72" s="141">
        <f>IF(ISERROR(Expenses!BE67)," - ",Expenses!BE67)</f>
        <v>0</v>
      </c>
      <c r="Y72" s="141" t="str">
        <f>IF(ISERROR(Expenses!BF67)," - ",Expenses!BF67)</f>
        <v>-</v>
      </c>
      <c r="Z72" s="141" t="str">
        <f>IF(ISERROR(Expenses!BG67)," - ",Expenses!BG67)</f>
        <v>-</v>
      </c>
      <c r="AA72" s="142" t="str">
        <f t="shared" si="1"/>
        <v>-</v>
      </c>
      <c r="AB72" s="139">
        <f t="shared" si="2"/>
        <v>0</v>
      </c>
      <c r="AC72" s="139">
        <f t="shared" si="3"/>
        <v>0</v>
      </c>
      <c r="AD72" s="139">
        <f t="shared" si="4"/>
        <v>0</v>
      </c>
      <c r="AE72" s="139" t="str">
        <f t="shared" si="5"/>
        <v>-</v>
      </c>
      <c r="AF72" s="139" t="str">
        <f t="shared" si="6"/>
        <v>-</v>
      </c>
      <c r="AG72" s="143">
        <f>SUMIFS(IncomeStatementData!$J$2:$J$829,IncomeStatementData!$B$2:$B$829,$A72,IncomeStatementData!$I$2:$I$829,"62020")</f>
        <v>0</v>
      </c>
      <c r="AH72" s="141">
        <f>AI72/12*Occupancy!$B$65</f>
        <v>0</v>
      </c>
      <c r="AI72" s="143">
        <f>SUMIFS(AnnualFinancialData!$L$2:$L$147,AnnualFinancialData!$B$2:$B$147,$A72,AnnualFinancialData!$K$2:$K$147,"62020")</f>
        <v>0</v>
      </c>
      <c r="AJ72" s="141" t="str">
        <f>IF(ISERROR(IF(AG72="","",AG72/VLOOKUP(Occupancy!$B$65,Occupancy!$B$68:$B$79,1)*12/$C72)),"-",IF(AG72="","",AG72/VLOOKUP(Occupancy!$B$65,Occupancy!$B$68:$B$79,1)*12/$C72))</f>
        <v>-</v>
      </c>
      <c r="AK72" s="141" t="str">
        <f>IF(ISERROR(IF(AH72="","",AH72/VLOOKUP(Occupancy!$B$65,Occupancy!$B$68:$B$79,1)*12/$C72)),"-",IF(AH72="","",AH72/VLOOKUP(Occupancy!$B$65,Occupancy!$B$68:$B$79,1)*12/$C72))</f>
        <v>-</v>
      </c>
      <c r="AL72" s="140">
        <f>SUMIFS(BalanceSheetData!$J$2:$J$829,BalanceSheetData!$B$2:$B$829,$A72,BalanceSheetData!$I$2:$I$829,"10710")</f>
        <v>0</v>
      </c>
      <c r="AM72" s="139" t="str">
        <f>IF(ISERROR(AN72/12*Occupancy!$B$65),"-",AN72/12*Occupancy!$B$65)</f>
        <v>-</v>
      </c>
      <c r="AN72" s="140" t="str">
        <f>IF(ISERROR(INDEX(ReserveData!$B$2:$B$2239,MATCH($A72,ReserveData!$A$2:$A$2250,0),0)),"-",INDEX(ReserveData!$B$2:$B2311,MATCH($A72,ReserveData!$A$2:$A$2250,0),0))</f>
        <v>-</v>
      </c>
      <c r="AO72" s="139" t="str">
        <f t="shared" si="7"/>
        <v>-</v>
      </c>
      <c r="AP72" s="139" t="str">
        <f t="shared" si="8"/>
        <v>-</v>
      </c>
      <c r="AQ72" s="143">
        <f>SUMIFS(IncomeStatementData!$J$2:$J$829,IncomeStatementData!$B$2:$B$829,$A72,IncomeStatementData!$I$2:$I$829,"55740")+SUMIFS(IncomeStatementData!$J$2:$J$829,IncomeStatementData!$B$2:$B$829,$A72,IncomeStatementData!$I$2:$I$829,"55730")</f>
        <v>0</v>
      </c>
      <c r="AR72" s="141">
        <f>AS72/12*Occupancy!$B$65</f>
        <v>0</v>
      </c>
      <c r="AS72" s="143">
        <f>SUMIFS(AnnualFinancialData!$L$2:$L$147,AnnualFinancialData!$B$2:$B$147,$A72,AnnualFinancialData!$K$2:$K$147,"55740")+SUMIFS(AnnualFinancialData!$L$2:$L$147,AnnualFinancialData!$B$2:$B$147,$A72,AnnualFinancialData!$K$2:$K$147,"55730")</f>
        <v>0</v>
      </c>
      <c r="AT72" s="141" t="str">
        <f>IF(ISERROR(IF(AQ72="","",AQ72/VLOOKUP(Occupancy!$B$65,Occupancy!$B$68:$B$79,1)*12/$C72)),"-",IF(AQ72="","",AQ72/VLOOKUP(Occupancy!$B$65,Occupancy!$B$68:$B$79,1)*12/$C72))</f>
        <v>-</v>
      </c>
      <c r="AU72" s="141" t="str">
        <f>IF(ISERROR(IF(AR72="","",AR72/VLOOKUP(Occupancy!$B$65,Occupancy!$B$68:$B$79,1)*12/$C72)),"-",IF(AR72="","",AR72/VLOOKUP(Occupancy!$B$65,Occupancy!$B$68:$B$79,1)*12/$C72))</f>
        <v>-</v>
      </c>
      <c r="AV72" s="140">
        <f>SUMIFS(IncomeStatementData!$J$2:$J$829,IncomeStatementData!$B$2:$B$829,$A72,IncomeStatementData!$I$2:$I$829,"66310")+SUMIFS(IncomeStatementData!$J$2:$J$829,IncomeStatementData!$B$2:$B$829,$A72,IncomeStatementData!$I$2:$I$829,"66202")</f>
        <v>0</v>
      </c>
      <c r="AW72" s="139">
        <f>AX72/12*Occupancy!$B$65</f>
        <v>0</v>
      </c>
      <c r="AX72" s="140">
        <f>SUMIFS(AnnualFinancialData!$L$2:$L$147,AnnualFinancialData!$B$2:$B$147,$A72,AnnualFinancialData!$K$2:$K$147,"66310")+SUMIFS(AnnualFinancialData!$L$2:$L$147,AnnualFinancialData!$B$2:$B$147,$A72,AnnualFinancialData!$K$2:$K$147,"66202")</f>
        <v>0</v>
      </c>
      <c r="AY72" s="139" t="str">
        <f>IF(ISERROR(IF(AV72="","",AV72/VLOOKUP(Occupancy!$B$65,Occupancy!$B$68:$B$79,1)*12/$C72)),"-",IF(AV72="","",AV72/VLOOKUP(Occupancy!$B$65,Occupancy!$B$68:$B$79,1)*12/$C72))</f>
        <v>-</v>
      </c>
      <c r="AZ72" s="139" t="str">
        <f>IF(ISERROR(IF(AW72="","",AW72/VLOOKUP(Occupancy!$B$65,Occupancy!$B$68:$B$79,1)*12/$C72)),"-",IF(AW72="","",AW72/VLOOKUP(Occupancy!$B$65,Occupancy!$B$68:$B$79,1)*12/$C72))</f>
        <v>-</v>
      </c>
      <c r="BA72" s="144">
        <f t="shared" si="9"/>
        <v>0</v>
      </c>
      <c r="BB72" s="144" t="str">
        <f t="shared" si="10"/>
        <v>-</v>
      </c>
      <c r="BC72" s="144" t="str">
        <f t="shared" si="11"/>
        <v>-</v>
      </c>
      <c r="BD72" s="144" t="str">
        <f t="shared" si="12"/>
        <v>-</v>
      </c>
      <c r="BE72" s="145" t="str">
        <f>IF(ISERROR(IF(BB72="","",BB72/VLOOKUP(Occupancy!$B$65,Occupancy!$B$68:$B$79,1)*12/$C72)),"-",IF(BB72="","",BB72/VLOOKUP(Occupancy!$B$65,Occupancy!$B$68:$B$79,1)*12/$C72))</f>
        <v>-</v>
      </c>
    </row>
    <row r="73" spans="1:57" s="100" customFormat="1" ht="12.75" x14ac:dyDescent="0.2">
      <c r="A73" s="221" t="s">
        <v>503</v>
      </c>
      <c r="B73" s="132" t="str">
        <f>IF(ISERROR(INDEX(ProjectTypeData!$F$2:$F$76,MATCH(Operating!$A73,ProjectTypeData!$B$2:$B$76,0),MATCH(Operating!B$9,ProjectTypeData!$F$1))),"-",INDEX(ProjectTypeData!$F$2:$F$76,MATCH(Operating!$A73,ProjectTypeData!$B$2:$B$76,0),MATCH(Operating!B$9,ProjectTypeData!$F$1)))</f>
        <v>Homes</v>
      </c>
      <c r="C73" s="132">
        <f>IF(ISERROR(INDEX(ProjectTypeData!$E$2:$E$76,MATCH(Operating!$A73,ProjectTypeData!$B$2:$B$76,0),MATCH(Operating!C$9,ProjectTypeData!$E$1))),"-",INDEX(ProjectTypeData!$E$2:$E$76,MATCH(Operating!$A73,ProjectTypeData!$B$2:$B$76,0),MATCH(Operating!C$9,ProjectTypeData!$E$1)))</f>
        <v>0</v>
      </c>
      <c r="D73" s="133" t="str">
        <f>IF(ISERROR(INDEX(ProjectTypeData!$D$2:$D$76,MATCH(Operating!$A73,ProjectTypeData!$B$2:$B$76,0),MATCH(Operating!D$9,ProjectTypeData!$D$1))),"-",INDEX(ProjectTypeData!$D$2:$D$76,MATCH(Operating!$A73,ProjectTypeData!$B$2:$B$76,0),MATCH(Operating!D$9,ProjectTypeData!$D$1)))</f>
        <v>Corporate/Overhead</v>
      </c>
      <c r="E73" s="121"/>
      <c r="F73" s="134">
        <f>SUMIFS(BalanceSheetData!$J$2:$J$829,BalanceSheetData!$B$2:$B$829,$A73,BalanceSheetData!$I$2:$I$829,"10000")</f>
        <v>0</v>
      </c>
      <c r="G73" s="134">
        <f>SUMIFS(BalanceSheetData!$J$2:$J$829,BalanceSheetData!$B$2:$B$829,$A73,BalanceSheetData!$I$2:$I$829,"10710")</f>
        <v>0</v>
      </c>
      <c r="H73" s="134">
        <f>SUMIFS(BalanceSheetData!$J$2:$J$829,BalanceSheetData!$B$2:$B$829,$A73,BalanceSheetData!$I$2:$I$829,"10700")</f>
        <v>0</v>
      </c>
      <c r="I73" s="135">
        <f>SUMIFS(BalanceSheetData!$J$2:$J$829,BalanceSheetData!$B$2:$B$829,$A73,BalanceSheetData!$I$2:$I$829,"10715")+SUMIFS(BalanceSheetData!$J$2:$J$829,BalanceSheetData!$B$2:$B$829,$A73,BalanceSheetData!$I$2:$I$829,"10720")+SUMIFS(BalanceSheetData!$J$2:$J$829,BalanceSheetData!$B$2:$B$829,$A73,BalanceSheetData!$I$2:$I$829,"19300")</f>
        <v>0</v>
      </c>
      <c r="J73" s="136">
        <f t="shared" si="0"/>
        <v>0</v>
      </c>
      <c r="K73" s="137" t="str">
        <f>IF(ISERROR(INDEX(Occupancy!$B$57:$CA$57,1,MATCH(A73,Occupancy!$B$4:$CA$4,0))),"-",INDEX(Occupancy!$B$57:$CA$57,1,MATCH(A73,Occupancy!$B$4:$CA$4,0)))</f>
        <v>-</v>
      </c>
      <c r="L73" s="137">
        <f>IF(ISERROR(INDEX(Occupancy!$B$17:$CA$17,1,MATCH(A73,Occupancy!$B$4:$CA$4,0))),"-",INDEX(Occupancy!$B$17:$CA$17,1,MATCH(A73,Occupancy!$B$4:$CA$4,0)))</f>
        <v>0</v>
      </c>
      <c r="M73" s="119"/>
      <c r="N73" s="119"/>
      <c r="O73" s="119"/>
      <c r="P73" s="125"/>
      <c r="Q73" s="138">
        <f>SUMIFS(IncomeStatementData!$J$2:$J$829,IncomeStatementData!$B$2:$B$829,$A73,IncomeStatementData!$I$2:$I$829,"45001")+SUMIFS(IncomeStatementData!$J$2:$J$829,IncomeStatementData!$B$2:$B$829,$A73,IncomeStatementData!$I$2:$I$829,"45100")+SUMIFS(IncomeStatementData!$J$2:$J$829,IncomeStatementData!$B$2:$B$829,$A73,IncomeStatementData!$I$2:$I$829,"49000")+SUMIFS(IncomeStatementData!$J$2:$J$829,IncomeStatementData!$B$2:$B$829,$A73,IncomeStatementData!$I$2:$I$829,"45200")+SUMIFS(IncomeStatementData!$J$2:$J$829,IncomeStatementData!$B$2:$B$829,$A73,IncomeStatementData!$I$2:$I$829,"45400")+SUMIFS(IncomeStatementData!$J$2:$J$829,IncomeStatementData!$B$2:$B$829,$A73,IncomeStatementData!$I$2:$I$829,"45500")+SUMIFS(IncomeStatementData!$J$2:$J$829,IncomeStatementData!$B$2:$B$829,$A73,IncomeStatementData!$I$2:$I$829,"55327")+SUMIFS(IncomeStatementData!$J$2:$J$829,IncomeStatementData!$B$2:$B$829,$A73,IncomeStatementData!$I$2:$I$829,"44100")+SUMIFS(IncomeStatementData!$J$2:$J$829,IncomeStatementData!$B$2:$B$829,$A73,IncomeStatementData!$I$2:$I$829,"42200")</f>
        <v>0</v>
      </c>
      <c r="R73" s="139">
        <f>S73/12*Occupancy!$B$65</f>
        <v>0</v>
      </c>
      <c r="S73" s="140">
        <f>SUMIFS(AnnualFinancialData!$L$2:$L$147,AnnualFinancialData!$B$2:$B$147,$A73,AnnualFinancialData!$K$2:$K$147,"45001")+SUMIFS(AnnualFinancialData!$L$2:$L$147,AnnualFinancialData!$B$2:$B$147,$A73,AnnualFinancialData!$K$2:$K$147,"45100")+SUMIFS(AnnualFinancialData!$L$2:$L$147,AnnualFinancialData!$B$2:$B$147,$A73,AnnualFinancialData!$K$2:$K$147,"49000")+SUMIFS(AnnualFinancialData!$L$2:$L$147,AnnualFinancialData!$B$2:$B$147,$A73,AnnualFinancialData!$K$2:$K$147,"45200")+SUMIFS(AnnualFinancialData!$L$2:$L$147,AnnualFinancialData!$B$2:$B$147,$A73,AnnualFinancialData!$K$2:$K$147,"45400")+SUMIFS(AnnualFinancialData!$L$2:$L$147,AnnualFinancialData!$B$2:$B$147,$A73,AnnualFinancialData!$K$2:$K$147,"45500")+SUMIFS(AnnualFinancialData!$L$2:$L$147,AnnualFinancialData!$B$2:$B$147,$A73,AnnualFinancialData!$K$2:$K$147,"55327")+SUMIFS(AnnualFinancialData!$L$2:$L$147,AnnualFinancialData!$B$2:$B$147,$A73,AnnualFinancialData!$K$2:$K$147,"44100")+SUMIFS(AnnualFinancialData!$L$2:$L$147,AnnualFinancialData!$B$2:$B$147,$A73,AnnualFinancialData!$K$2:$K$147,"42200")</f>
        <v>0</v>
      </c>
      <c r="T73" s="139" t="str">
        <f>IF(ISERROR(IF(Q73="","",Q73/VLOOKUP(Occupancy!$B$65,Occupancy!$B$68:$B$79,1)*12/$C73)),"-",IF(Q73="","",Q73/VLOOKUP(Occupancy!$B$65,Occupancy!$B$68:$B$79,1)*12/$C73))</f>
        <v>-</v>
      </c>
      <c r="U73" s="139" t="str">
        <f>IF(ISERROR(IF(R73="","",R73/VLOOKUP(Occupancy!$B$65,Occupancy!$B$68:$B$79,1)*12/$C73)),"-",IF(R73="","",R73/VLOOKUP(Occupancy!$B$65,Occupancy!$B$68:$B$79,1)*12/$C73))</f>
        <v>-</v>
      </c>
      <c r="V73" s="141">
        <f>IF(ISERROR(Expenses!BC68)," - ",Expenses!BC68)</f>
        <v>0</v>
      </c>
      <c r="W73" s="141">
        <f>IF(ISERROR(Expenses!BD68)," - ",Expenses!BD68)</f>
        <v>0</v>
      </c>
      <c r="X73" s="141">
        <f>IF(ISERROR(Expenses!BE68)," - ",Expenses!BE68)</f>
        <v>0</v>
      </c>
      <c r="Y73" s="141" t="str">
        <f>IF(ISERROR(Expenses!BF68)," - ",Expenses!BF68)</f>
        <v>-</v>
      </c>
      <c r="Z73" s="141" t="str">
        <f>IF(ISERROR(Expenses!BG68)," - ",Expenses!BG68)</f>
        <v>-</v>
      </c>
      <c r="AA73" s="142" t="str">
        <f t="shared" si="1"/>
        <v>-</v>
      </c>
      <c r="AB73" s="139">
        <f t="shared" si="2"/>
        <v>0</v>
      </c>
      <c r="AC73" s="139">
        <f t="shared" si="3"/>
        <v>0</v>
      </c>
      <c r="AD73" s="139">
        <f t="shared" si="4"/>
        <v>0</v>
      </c>
      <c r="AE73" s="139" t="str">
        <f t="shared" si="5"/>
        <v>-</v>
      </c>
      <c r="AF73" s="139" t="str">
        <f t="shared" si="6"/>
        <v>-</v>
      </c>
      <c r="AG73" s="143">
        <f>SUMIFS(IncomeStatementData!$J$2:$J$829,IncomeStatementData!$B$2:$B$829,$A73,IncomeStatementData!$I$2:$I$829,"62020")</f>
        <v>0</v>
      </c>
      <c r="AH73" s="141">
        <f>AI73/12*Occupancy!$B$65</f>
        <v>0</v>
      </c>
      <c r="AI73" s="143">
        <f>SUMIFS(AnnualFinancialData!$L$2:$L$147,AnnualFinancialData!$B$2:$B$147,$A73,AnnualFinancialData!$K$2:$K$147,"62020")</f>
        <v>0</v>
      </c>
      <c r="AJ73" s="141" t="str">
        <f>IF(ISERROR(IF(AG73="","",AG73/VLOOKUP(Occupancy!$B$65,Occupancy!$B$68:$B$79,1)*12/$C73)),"-",IF(AG73="","",AG73/VLOOKUP(Occupancy!$B$65,Occupancy!$B$68:$B$79,1)*12/$C73))</f>
        <v>-</v>
      </c>
      <c r="AK73" s="141" t="str">
        <f>IF(ISERROR(IF(AH73="","",AH73/VLOOKUP(Occupancy!$B$65,Occupancy!$B$68:$B$79,1)*12/$C73)),"-",IF(AH73="","",AH73/VLOOKUP(Occupancy!$B$65,Occupancy!$B$68:$B$79,1)*12/$C73))</f>
        <v>-</v>
      </c>
      <c r="AL73" s="140">
        <f>SUMIFS(BalanceSheetData!$J$2:$J$829,BalanceSheetData!$B$2:$B$829,$A73,BalanceSheetData!$I$2:$I$829,"10710")</f>
        <v>0</v>
      </c>
      <c r="AM73" s="139" t="str">
        <f>IF(ISERROR(AN73/12*Occupancy!$B$65),"-",AN73/12*Occupancy!$B$65)</f>
        <v>-</v>
      </c>
      <c r="AN73" s="140" t="str">
        <f>IF(ISERROR(INDEX(ReserveData!$B$2:$B$2239,MATCH($A73,ReserveData!$A$2:$A$2250,0),0)),"-",INDEX(ReserveData!$B$2:$B2312,MATCH($A73,ReserveData!$A$2:$A$2250,0),0))</f>
        <v>-</v>
      </c>
      <c r="AO73" s="139" t="str">
        <f t="shared" si="7"/>
        <v>-</v>
      </c>
      <c r="AP73" s="139" t="str">
        <f t="shared" si="8"/>
        <v>-</v>
      </c>
      <c r="AQ73" s="143">
        <f>SUMIFS(IncomeStatementData!$J$2:$J$829,IncomeStatementData!$B$2:$B$829,$A73,IncomeStatementData!$I$2:$I$829,"55740")+SUMIFS(IncomeStatementData!$J$2:$J$829,IncomeStatementData!$B$2:$B$829,$A73,IncomeStatementData!$I$2:$I$829,"55730")</f>
        <v>0</v>
      </c>
      <c r="AR73" s="141">
        <f>AS73/12*Occupancy!$B$65</f>
        <v>0</v>
      </c>
      <c r="AS73" s="143">
        <f>SUMIFS(AnnualFinancialData!$L$2:$L$147,AnnualFinancialData!$B$2:$B$147,$A73,AnnualFinancialData!$K$2:$K$147,"55740")+SUMIFS(AnnualFinancialData!$L$2:$L$147,AnnualFinancialData!$B$2:$B$147,$A73,AnnualFinancialData!$K$2:$K$147,"55730")</f>
        <v>0</v>
      </c>
      <c r="AT73" s="141" t="str">
        <f>IF(ISERROR(IF(AQ73="","",AQ73/VLOOKUP(Occupancy!$B$65,Occupancy!$B$68:$B$79,1)*12/$C73)),"-",IF(AQ73="","",AQ73/VLOOKUP(Occupancy!$B$65,Occupancy!$B$68:$B$79,1)*12/$C73))</f>
        <v>-</v>
      </c>
      <c r="AU73" s="141" t="str">
        <f>IF(ISERROR(IF(AR73="","",AR73/VLOOKUP(Occupancy!$B$65,Occupancy!$B$68:$B$79,1)*12/$C73)),"-",IF(AR73="","",AR73/VLOOKUP(Occupancy!$B$65,Occupancy!$B$68:$B$79,1)*12/$C73))</f>
        <v>-</v>
      </c>
      <c r="AV73" s="140">
        <f>SUMIFS(IncomeStatementData!$J$2:$J$829,IncomeStatementData!$B$2:$B$829,$A73,IncomeStatementData!$I$2:$I$829,"66310")+SUMIFS(IncomeStatementData!$J$2:$J$829,IncomeStatementData!$B$2:$B$829,$A73,IncomeStatementData!$I$2:$I$829,"66202")</f>
        <v>0</v>
      </c>
      <c r="AW73" s="139">
        <f>AX73/12*Occupancy!$B$65</f>
        <v>0</v>
      </c>
      <c r="AX73" s="140">
        <f>SUMIFS(AnnualFinancialData!$L$2:$L$147,AnnualFinancialData!$B$2:$B$147,$A73,AnnualFinancialData!$K$2:$K$147,"66310")+SUMIFS(AnnualFinancialData!$L$2:$L$147,AnnualFinancialData!$B$2:$B$147,$A73,AnnualFinancialData!$K$2:$K$147,"66202")</f>
        <v>0</v>
      </c>
      <c r="AY73" s="139" t="str">
        <f>IF(ISERROR(IF(AV73="","",AV73/VLOOKUP(Occupancy!$B$65,Occupancy!$B$68:$B$79,1)*12/$C73)),"-",IF(AV73="","",AV73/VLOOKUP(Occupancy!$B$65,Occupancy!$B$68:$B$79,1)*12/$C73))</f>
        <v>-</v>
      </c>
      <c r="AZ73" s="139" t="str">
        <f>IF(ISERROR(IF(AW73="","",AW73/VLOOKUP(Occupancy!$B$65,Occupancy!$B$68:$B$79,1)*12/$C73)),"-",IF(AW73="","",AW73/VLOOKUP(Occupancy!$B$65,Occupancy!$B$68:$B$79,1)*12/$C73))</f>
        <v>-</v>
      </c>
      <c r="BA73" s="144">
        <f t="shared" si="9"/>
        <v>0</v>
      </c>
      <c r="BB73" s="144" t="str">
        <f t="shared" si="10"/>
        <v>-</v>
      </c>
      <c r="BC73" s="144" t="str">
        <f t="shared" si="11"/>
        <v>-</v>
      </c>
      <c r="BD73" s="144" t="str">
        <f t="shared" si="12"/>
        <v>-</v>
      </c>
      <c r="BE73" s="145" t="str">
        <f>IF(ISERROR(IF(BB73="","",BB73/VLOOKUP(Occupancy!$B$65,Occupancy!$B$68:$B$79,1)*12/$C73)),"-",IF(BB73="","",BB73/VLOOKUP(Occupancy!$B$65,Occupancy!$B$68:$B$79,1)*12/$C73))</f>
        <v>-</v>
      </c>
    </row>
    <row r="74" spans="1:57" s="100" customFormat="1" ht="12.75" x14ac:dyDescent="0.2">
      <c r="A74" s="221" t="s">
        <v>505</v>
      </c>
      <c r="B74" s="132" t="str">
        <f>IF(ISERROR(INDEX(ProjectTypeData!$F$2:$F$76,MATCH(Operating!$A74,ProjectTypeData!$B$2:$B$76,0),MATCH(Operating!B$9,ProjectTypeData!$F$1))),"-",INDEX(ProjectTypeData!$F$2:$F$76,MATCH(Operating!$A74,ProjectTypeData!$B$2:$B$76,0),MATCH(Operating!B$9,ProjectTypeData!$F$1)))</f>
        <v>Homes</v>
      </c>
      <c r="C74" s="132">
        <f>IF(ISERROR(INDEX(ProjectTypeData!$E$2:$E$76,MATCH(Operating!$A74,ProjectTypeData!$B$2:$B$76,0),MATCH(Operating!C$9,ProjectTypeData!$E$1))),"-",INDEX(ProjectTypeData!$E$2:$E$76,MATCH(Operating!$A74,ProjectTypeData!$B$2:$B$76,0),MATCH(Operating!C$9,ProjectTypeData!$E$1)))</f>
        <v>0</v>
      </c>
      <c r="D74" s="133" t="str">
        <f>IF(ISERROR(INDEX(ProjectTypeData!$D$2:$D$76,MATCH(Operating!$A74,ProjectTypeData!$B$2:$B$76,0),MATCH(Operating!D$9,ProjectTypeData!$D$1))),"-",INDEX(ProjectTypeData!$D$2:$D$76,MATCH(Operating!$A74,ProjectTypeData!$B$2:$B$76,0),MATCH(Operating!D$9,ProjectTypeData!$D$1)))</f>
        <v>Corporate/Overhead</v>
      </c>
      <c r="E74" s="121"/>
      <c r="F74" s="134">
        <f>SUMIFS(BalanceSheetData!$J$2:$J$829,BalanceSheetData!$B$2:$B$829,$A74,BalanceSheetData!$I$2:$I$829,"10000")</f>
        <v>0</v>
      </c>
      <c r="G74" s="134">
        <f>SUMIFS(BalanceSheetData!$J$2:$J$829,BalanceSheetData!$B$2:$B$829,$A74,BalanceSheetData!$I$2:$I$829,"10710")</f>
        <v>0</v>
      </c>
      <c r="H74" s="134">
        <f>SUMIFS(BalanceSheetData!$J$2:$J$829,BalanceSheetData!$B$2:$B$829,$A74,BalanceSheetData!$I$2:$I$829,"10700")</f>
        <v>0</v>
      </c>
      <c r="I74" s="135">
        <f>SUMIFS(BalanceSheetData!$J$2:$J$829,BalanceSheetData!$B$2:$B$829,$A74,BalanceSheetData!$I$2:$I$829,"10715")+SUMIFS(BalanceSheetData!$J$2:$J$829,BalanceSheetData!$B$2:$B$829,$A74,BalanceSheetData!$I$2:$I$829,"10720")+SUMIFS(BalanceSheetData!$J$2:$J$829,BalanceSheetData!$B$2:$B$829,$A74,BalanceSheetData!$I$2:$I$829,"19300")</f>
        <v>0</v>
      </c>
      <c r="J74" s="136">
        <f t="shared" si="0"/>
        <v>0</v>
      </c>
      <c r="K74" s="137" t="str">
        <f>IF(ISERROR(INDEX(Occupancy!$B$57:$CA$57,1,MATCH(A74,Occupancy!$B$4:$CA$4,0))),"-",INDEX(Occupancy!$B$57:$CA$57,1,MATCH(A74,Occupancy!$B$4:$CA$4,0)))</f>
        <v>-</v>
      </c>
      <c r="L74" s="137">
        <f>IF(ISERROR(INDEX(Occupancy!$B$17:$CA$17,1,MATCH(A74,Occupancy!$B$4:$CA$4,0))),"-",INDEX(Occupancy!$B$17:$CA$17,1,MATCH(A74,Occupancy!$B$4:$CA$4,0)))</f>
        <v>0</v>
      </c>
      <c r="M74" s="119"/>
      <c r="N74" s="119"/>
      <c r="O74" s="119"/>
      <c r="P74" s="125"/>
      <c r="Q74" s="138">
        <f>SUMIFS(IncomeStatementData!$J$2:$J$829,IncomeStatementData!$B$2:$B$829,$A74,IncomeStatementData!$I$2:$I$829,"45001")+SUMIFS(IncomeStatementData!$J$2:$J$829,IncomeStatementData!$B$2:$B$829,$A74,IncomeStatementData!$I$2:$I$829,"45100")+SUMIFS(IncomeStatementData!$J$2:$J$829,IncomeStatementData!$B$2:$B$829,$A74,IncomeStatementData!$I$2:$I$829,"49000")+SUMIFS(IncomeStatementData!$J$2:$J$829,IncomeStatementData!$B$2:$B$829,$A74,IncomeStatementData!$I$2:$I$829,"45200")+SUMIFS(IncomeStatementData!$J$2:$J$829,IncomeStatementData!$B$2:$B$829,$A74,IncomeStatementData!$I$2:$I$829,"45400")+SUMIFS(IncomeStatementData!$J$2:$J$829,IncomeStatementData!$B$2:$B$829,$A74,IncomeStatementData!$I$2:$I$829,"45500")+SUMIFS(IncomeStatementData!$J$2:$J$829,IncomeStatementData!$B$2:$B$829,$A74,IncomeStatementData!$I$2:$I$829,"55327")+SUMIFS(IncomeStatementData!$J$2:$J$829,IncomeStatementData!$B$2:$B$829,$A74,IncomeStatementData!$I$2:$I$829,"44100")+SUMIFS(IncomeStatementData!$J$2:$J$829,IncomeStatementData!$B$2:$B$829,$A74,IncomeStatementData!$I$2:$I$829,"42200")</f>
        <v>0</v>
      </c>
      <c r="R74" s="139">
        <f>S74/12*Occupancy!$B$65</f>
        <v>0</v>
      </c>
      <c r="S74" s="140">
        <f>SUMIFS(AnnualFinancialData!$L$2:$L$147,AnnualFinancialData!$B$2:$B$147,$A74,AnnualFinancialData!$K$2:$K$147,"45001")+SUMIFS(AnnualFinancialData!$L$2:$L$147,AnnualFinancialData!$B$2:$B$147,$A74,AnnualFinancialData!$K$2:$K$147,"45100")+SUMIFS(AnnualFinancialData!$L$2:$L$147,AnnualFinancialData!$B$2:$B$147,$A74,AnnualFinancialData!$K$2:$K$147,"49000")+SUMIFS(AnnualFinancialData!$L$2:$L$147,AnnualFinancialData!$B$2:$B$147,$A74,AnnualFinancialData!$K$2:$K$147,"45200")+SUMIFS(AnnualFinancialData!$L$2:$L$147,AnnualFinancialData!$B$2:$B$147,$A74,AnnualFinancialData!$K$2:$K$147,"45400")+SUMIFS(AnnualFinancialData!$L$2:$L$147,AnnualFinancialData!$B$2:$B$147,$A74,AnnualFinancialData!$K$2:$K$147,"45500")+SUMIFS(AnnualFinancialData!$L$2:$L$147,AnnualFinancialData!$B$2:$B$147,$A74,AnnualFinancialData!$K$2:$K$147,"55327")+SUMIFS(AnnualFinancialData!$L$2:$L$147,AnnualFinancialData!$B$2:$B$147,$A74,AnnualFinancialData!$K$2:$K$147,"44100")+SUMIFS(AnnualFinancialData!$L$2:$L$147,AnnualFinancialData!$B$2:$B$147,$A74,AnnualFinancialData!$K$2:$K$147,"42200")</f>
        <v>0</v>
      </c>
      <c r="T74" s="139" t="str">
        <f>IF(ISERROR(IF(Q74="","",Q74/VLOOKUP(Occupancy!$B$65,Occupancy!$B$68:$B$79,1)*12/$C74)),"-",IF(Q74="","",Q74/VLOOKUP(Occupancy!$B$65,Occupancy!$B$68:$B$79,1)*12/$C74))</f>
        <v>-</v>
      </c>
      <c r="U74" s="139" t="str">
        <f>IF(ISERROR(IF(R74="","",R74/VLOOKUP(Occupancy!$B$65,Occupancy!$B$68:$B$79,1)*12/$C74)),"-",IF(R74="","",R74/VLOOKUP(Occupancy!$B$65,Occupancy!$B$68:$B$79,1)*12/$C74))</f>
        <v>-</v>
      </c>
      <c r="V74" s="141">
        <f>IF(ISERROR(Expenses!BC69)," - ",Expenses!BC69)</f>
        <v>0</v>
      </c>
      <c r="W74" s="141">
        <f>IF(ISERROR(Expenses!BD69)," - ",Expenses!BD69)</f>
        <v>0</v>
      </c>
      <c r="X74" s="141">
        <f>IF(ISERROR(Expenses!BE69)," - ",Expenses!BE69)</f>
        <v>0</v>
      </c>
      <c r="Y74" s="141" t="str">
        <f>IF(ISERROR(Expenses!BF69)," - ",Expenses!BF69)</f>
        <v>-</v>
      </c>
      <c r="Z74" s="141" t="str">
        <f>IF(ISERROR(Expenses!BG69)," - ",Expenses!BG69)</f>
        <v>-</v>
      </c>
      <c r="AA74" s="142" t="str">
        <f t="shared" si="1"/>
        <v>-</v>
      </c>
      <c r="AB74" s="139">
        <f t="shared" si="2"/>
        <v>0</v>
      </c>
      <c r="AC74" s="139">
        <f t="shared" si="3"/>
        <v>0</v>
      </c>
      <c r="AD74" s="139">
        <f t="shared" si="4"/>
        <v>0</v>
      </c>
      <c r="AE74" s="139" t="str">
        <f t="shared" si="5"/>
        <v>-</v>
      </c>
      <c r="AF74" s="139" t="str">
        <f t="shared" si="6"/>
        <v>-</v>
      </c>
      <c r="AG74" s="143">
        <f>SUMIFS(IncomeStatementData!$J$2:$J$829,IncomeStatementData!$B$2:$B$829,$A74,IncomeStatementData!$I$2:$I$829,"62020")</f>
        <v>0</v>
      </c>
      <c r="AH74" s="141">
        <f>AI74/12*Occupancy!$B$65</f>
        <v>0</v>
      </c>
      <c r="AI74" s="143">
        <f>SUMIFS(AnnualFinancialData!$L$2:$L$147,AnnualFinancialData!$B$2:$B$147,$A74,AnnualFinancialData!$K$2:$K$147,"62020")</f>
        <v>0</v>
      </c>
      <c r="AJ74" s="141" t="str">
        <f>IF(ISERROR(IF(AG74="","",AG74/VLOOKUP(Occupancy!$B$65,Occupancy!$B$68:$B$79,1)*12/$C74)),"-",IF(AG74="","",AG74/VLOOKUP(Occupancy!$B$65,Occupancy!$B$68:$B$79,1)*12/$C74))</f>
        <v>-</v>
      </c>
      <c r="AK74" s="141" t="str">
        <f>IF(ISERROR(IF(AH74="","",AH74/VLOOKUP(Occupancy!$B$65,Occupancy!$B$68:$B$79,1)*12/$C74)),"-",IF(AH74="","",AH74/VLOOKUP(Occupancy!$B$65,Occupancy!$B$68:$B$79,1)*12/$C74))</f>
        <v>-</v>
      </c>
      <c r="AL74" s="140">
        <f>SUMIFS(BalanceSheetData!$J$2:$J$829,BalanceSheetData!$B$2:$B$829,$A74,BalanceSheetData!$I$2:$I$829,"10710")</f>
        <v>0</v>
      </c>
      <c r="AM74" s="139" t="str">
        <f>IF(ISERROR(AN74/12*Occupancy!$B$65),"-",AN74/12*Occupancy!$B$65)</f>
        <v>-</v>
      </c>
      <c r="AN74" s="140" t="str">
        <f>IF(ISERROR(INDEX(ReserveData!$B$2:$B$2239,MATCH($A74,ReserveData!$A$2:$A$2250,0),0)),"-",INDEX(ReserveData!$B$2:$B2313,MATCH($A74,ReserveData!$A$2:$A$2250,0),0))</f>
        <v>-</v>
      </c>
      <c r="AO74" s="139" t="str">
        <f t="shared" si="7"/>
        <v>-</v>
      </c>
      <c r="AP74" s="139" t="str">
        <f t="shared" si="8"/>
        <v>-</v>
      </c>
      <c r="AQ74" s="143">
        <f>SUMIFS(IncomeStatementData!$J$2:$J$829,IncomeStatementData!$B$2:$B$829,$A74,IncomeStatementData!$I$2:$I$829,"55740")+SUMIFS(IncomeStatementData!$J$2:$J$829,IncomeStatementData!$B$2:$B$829,$A74,IncomeStatementData!$I$2:$I$829,"55730")</f>
        <v>0</v>
      </c>
      <c r="AR74" s="141">
        <f>AS74/12*Occupancy!$B$65</f>
        <v>0</v>
      </c>
      <c r="AS74" s="143">
        <f>SUMIFS(AnnualFinancialData!$L$2:$L$147,AnnualFinancialData!$B$2:$B$147,$A74,AnnualFinancialData!$K$2:$K$147,"55740")+SUMIFS(AnnualFinancialData!$L$2:$L$147,AnnualFinancialData!$B$2:$B$147,$A74,AnnualFinancialData!$K$2:$K$147,"55730")</f>
        <v>0</v>
      </c>
      <c r="AT74" s="141" t="str">
        <f>IF(ISERROR(IF(AQ74="","",AQ74/VLOOKUP(Occupancy!$B$65,Occupancy!$B$68:$B$79,1)*12/$C74)),"-",IF(AQ74="","",AQ74/VLOOKUP(Occupancy!$B$65,Occupancy!$B$68:$B$79,1)*12/$C74))</f>
        <v>-</v>
      </c>
      <c r="AU74" s="141" t="str">
        <f>IF(ISERROR(IF(AR74="","",AR74/VLOOKUP(Occupancy!$B$65,Occupancy!$B$68:$B$79,1)*12/$C74)),"-",IF(AR74="","",AR74/VLOOKUP(Occupancy!$B$65,Occupancy!$B$68:$B$79,1)*12/$C74))</f>
        <v>-</v>
      </c>
      <c r="AV74" s="140">
        <f>SUMIFS(IncomeStatementData!$J$2:$J$829,IncomeStatementData!$B$2:$B$829,$A74,IncomeStatementData!$I$2:$I$829,"66310")+SUMIFS(IncomeStatementData!$J$2:$J$829,IncomeStatementData!$B$2:$B$829,$A74,IncomeStatementData!$I$2:$I$829,"66202")</f>
        <v>0</v>
      </c>
      <c r="AW74" s="139">
        <f>AX74/12*Occupancy!$B$65</f>
        <v>0</v>
      </c>
      <c r="AX74" s="140">
        <f>SUMIFS(AnnualFinancialData!$L$2:$L$147,AnnualFinancialData!$B$2:$B$147,$A74,AnnualFinancialData!$K$2:$K$147,"66310")+SUMIFS(AnnualFinancialData!$L$2:$L$147,AnnualFinancialData!$B$2:$B$147,$A74,AnnualFinancialData!$K$2:$K$147,"66202")</f>
        <v>0</v>
      </c>
      <c r="AY74" s="139" t="str">
        <f>IF(ISERROR(IF(AV74="","",AV74/VLOOKUP(Occupancy!$B$65,Occupancy!$B$68:$B$79,1)*12/$C74)),"-",IF(AV74="","",AV74/VLOOKUP(Occupancy!$B$65,Occupancy!$B$68:$B$79,1)*12/$C74))</f>
        <v>-</v>
      </c>
      <c r="AZ74" s="139" t="str">
        <f>IF(ISERROR(IF(AW74="","",AW74/VLOOKUP(Occupancy!$B$65,Occupancy!$B$68:$B$79,1)*12/$C74)),"-",IF(AW74="","",AW74/VLOOKUP(Occupancy!$B$65,Occupancy!$B$68:$B$79,1)*12/$C74))</f>
        <v>-</v>
      </c>
      <c r="BA74" s="144">
        <f t="shared" si="9"/>
        <v>0</v>
      </c>
      <c r="BB74" s="144" t="str">
        <f t="shared" si="10"/>
        <v>-</v>
      </c>
      <c r="BC74" s="144" t="str">
        <f t="shared" si="11"/>
        <v>-</v>
      </c>
      <c r="BD74" s="144" t="str">
        <f t="shared" si="12"/>
        <v>-</v>
      </c>
      <c r="BE74" s="145" t="str">
        <f>IF(ISERROR(IF(BB74="","",BB74/VLOOKUP(Occupancy!$B$65,Occupancy!$B$68:$B$79,1)*12/$C74)),"-",IF(BB74="","",BB74/VLOOKUP(Occupancy!$B$65,Occupancy!$B$68:$B$79,1)*12/$C74))</f>
        <v>-</v>
      </c>
    </row>
    <row r="75" spans="1:57" s="100" customFormat="1" ht="12.75" x14ac:dyDescent="0.2">
      <c r="A75" s="221" t="s">
        <v>507</v>
      </c>
      <c r="B75" s="132" t="str">
        <f>IF(ISERROR(INDEX(ProjectTypeData!$F$2:$F$76,MATCH(Operating!$A75,ProjectTypeData!$B$2:$B$76,0),MATCH(Operating!B$9,ProjectTypeData!$F$1))),"-",INDEX(ProjectTypeData!$F$2:$F$76,MATCH(Operating!$A75,ProjectTypeData!$B$2:$B$76,0),MATCH(Operating!B$9,ProjectTypeData!$F$1)))</f>
        <v>Homes</v>
      </c>
      <c r="C75" s="132">
        <f>IF(ISERROR(INDEX(ProjectTypeData!$E$2:$E$76,MATCH(Operating!$A75,ProjectTypeData!$B$2:$B$76,0),MATCH(Operating!C$9,ProjectTypeData!$E$1))),"-",INDEX(ProjectTypeData!$E$2:$E$76,MATCH(Operating!$A75,ProjectTypeData!$B$2:$B$76,0),MATCH(Operating!C$9,ProjectTypeData!$E$1)))</f>
        <v>0</v>
      </c>
      <c r="D75" s="133" t="str">
        <f>IF(ISERROR(INDEX(ProjectTypeData!$D$2:$D$76,MATCH(Operating!$A75,ProjectTypeData!$B$2:$B$76,0),MATCH(Operating!D$9,ProjectTypeData!$D$1))),"-",INDEX(ProjectTypeData!$D$2:$D$76,MATCH(Operating!$A75,ProjectTypeData!$B$2:$B$76,0),MATCH(Operating!D$9,ProjectTypeData!$D$1)))</f>
        <v>Corporate/Overhead</v>
      </c>
      <c r="E75" s="121"/>
      <c r="F75" s="134">
        <f>SUMIFS(BalanceSheetData!$J$2:$J$829,BalanceSheetData!$B$2:$B$829,$A75,BalanceSheetData!$I$2:$I$829,"10000")</f>
        <v>0</v>
      </c>
      <c r="G75" s="134">
        <f>SUMIFS(BalanceSheetData!$J$2:$J$829,BalanceSheetData!$B$2:$B$829,$A75,BalanceSheetData!$I$2:$I$829,"10710")</f>
        <v>0</v>
      </c>
      <c r="H75" s="134">
        <f>SUMIFS(BalanceSheetData!$J$2:$J$829,BalanceSheetData!$B$2:$B$829,$A75,BalanceSheetData!$I$2:$I$829,"10700")</f>
        <v>0</v>
      </c>
      <c r="I75" s="135">
        <f>SUMIFS(BalanceSheetData!$J$2:$J$829,BalanceSheetData!$B$2:$B$829,$A75,BalanceSheetData!$I$2:$I$829,"10715")+SUMIFS(BalanceSheetData!$J$2:$J$829,BalanceSheetData!$B$2:$B$829,$A75,BalanceSheetData!$I$2:$I$829,"10720")+SUMIFS(BalanceSheetData!$J$2:$J$829,BalanceSheetData!$B$2:$B$829,$A75,BalanceSheetData!$I$2:$I$829,"19300")</f>
        <v>0</v>
      </c>
      <c r="J75" s="136">
        <f t="shared" si="0"/>
        <v>0</v>
      </c>
      <c r="K75" s="137" t="str">
        <f>IF(ISERROR(INDEX(Occupancy!$B$57:$CA$57,1,MATCH(A75,Occupancy!$B$4:$CA$4,0))),"-",INDEX(Occupancy!$B$57:$CA$57,1,MATCH(A75,Occupancy!$B$4:$CA$4,0)))</f>
        <v>-</v>
      </c>
      <c r="L75" s="137">
        <f>IF(ISERROR(INDEX(Occupancy!$B$17:$CA$17,1,MATCH(A75,Occupancy!$B$4:$CA$4,0))),"-",INDEX(Occupancy!$B$17:$CA$17,1,MATCH(A75,Occupancy!$B$4:$CA$4,0)))</f>
        <v>0</v>
      </c>
      <c r="M75" s="119"/>
      <c r="N75" s="119"/>
      <c r="O75" s="119"/>
      <c r="P75" s="125"/>
      <c r="Q75" s="138">
        <f>SUMIFS(IncomeStatementData!$J$2:$J$829,IncomeStatementData!$B$2:$B$829,$A75,IncomeStatementData!$I$2:$I$829,"45001")+SUMIFS(IncomeStatementData!$J$2:$J$829,IncomeStatementData!$B$2:$B$829,$A75,IncomeStatementData!$I$2:$I$829,"45100")+SUMIFS(IncomeStatementData!$J$2:$J$829,IncomeStatementData!$B$2:$B$829,$A75,IncomeStatementData!$I$2:$I$829,"49000")+SUMIFS(IncomeStatementData!$J$2:$J$829,IncomeStatementData!$B$2:$B$829,$A75,IncomeStatementData!$I$2:$I$829,"45200")+SUMIFS(IncomeStatementData!$J$2:$J$829,IncomeStatementData!$B$2:$B$829,$A75,IncomeStatementData!$I$2:$I$829,"45400")+SUMIFS(IncomeStatementData!$J$2:$J$829,IncomeStatementData!$B$2:$B$829,$A75,IncomeStatementData!$I$2:$I$829,"45500")+SUMIFS(IncomeStatementData!$J$2:$J$829,IncomeStatementData!$B$2:$B$829,$A75,IncomeStatementData!$I$2:$I$829,"55327")+SUMIFS(IncomeStatementData!$J$2:$J$829,IncomeStatementData!$B$2:$B$829,$A75,IncomeStatementData!$I$2:$I$829,"44100")+SUMIFS(IncomeStatementData!$J$2:$J$829,IncomeStatementData!$B$2:$B$829,$A75,IncomeStatementData!$I$2:$I$829,"42200")</f>
        <v>0</v>
      </c>
      <c r="R75" s="139">
        <f>S75/12*Occupancy!$B$65</f>
        <v>0</v>
      </c>
      <c r="S75" s="140">
        <f>SUMIFS(AnnualFinancialData!$L$2:$L$147,AnnualFinancialData!$B$2:$B$147,$A75,AnnualFinancialData!$K$2:$K$147,"45001")+SUMIFS(AnnualFinancialData!$L$2:$L$147,AnnualFinancialData!$B$2:$B$147,$A75,AnnualFinancialData!$K$2:$K$147,"45100")+SUMIFS(AnnualFinancialData!$L$2:$L$147,AnnualFinancialData!$B$2:$B$147,$A75,AnnualFinancialData!$K$2:$K$147,"49000")+SUMIFS(AnnualFinancialData!$L$2:$L$147,AnnualFinancialData!$B$2:$B$147,$A75,AnnualFinancialData!$K$2:$K$147,"45200")+SUMIFS(AnnualFinancialData!$L$2:$L$147,AnnualFinancialData!$B$2:$B$147,$A75,AnnualFinancialData!$K$2:$K$147,"45400")+SUMIFS(AnnualFinancialData!$L$2:$L$147,AnnualFinancialData!$B$2:$B$147,$A75,AnnualFinancialData!$K$2:$K$147,"45500")+SUMIFS(AnnualFinancialData!$L$2:$L$147,AnnualFinancialData!$B$2:$B$147,$A75,AnnualFinancialData!$K$2:$K$147,"55327")+SUMIFS(AnnualFinancialData!$L$2:$L$147,AnnualFinancialData!$B$2:$B$147,$A75,AnnualFinancialData!$K$2:$K$147,"44100")+SUMIFS(AnnualFinancialData!$L$2:$L$147,AnnualFinancialData!$B$2:$B$147,$A75,AnnualFinancialData!$K$2:$K$147,"42200")</f>
        <v>0</v>
      </c>
      <c r="T75" s="139" t="str">
        <f>IF(ISERROR(IF(Q75="","",Q75/VLOOKUP(Occupancy!$B$65,Occupancy!$B$68:$B$79,1)*12/$C75)),"-",IF(Q75="","",Q75/VLOOKUP(Occupancy!$B$65,Occupancy!$B$68:$B$79,1)*12/$C75))</f>
        <v>-</v>
      </c>
      <c r="U75" s="139" t="str">
        <f>IF(ISERROR(IF(R75="","",R75/VLOOKUP(Occupancy!$B$65,Occupancy!$B$68:$B$79,1)*12/$C75)),"-",IF(R75="","",R75/VLOOKUP(Occupancy!$B$65,Occupancy!$B$68:$B$79,1)*12/$C75))</f>
        <v>-</v>
      </c>
      <c r="V75" s="141">
        <f>IF(ISERROR(Expenses!BC70)," - ",Expenses!BC70)</f>
        <v>0</v>
      </c>
      <c r="W75" s="141">
        <f>IF(ISERROR(Expenses!BD70)," - ",Expenses!BD70)</f>
        <v>0</v>
      </c>
      <c r="X75" s="141">
        <f>IF(ISERROR(Expenses!BE70)," - ",Expenses!BE70)</f>
        <v>0</v>
      </c>
      <c r="Y75" s="141" t="str">
        <f>IF(ISERROR(Expenses!BF70)," - ",Expenses!BF70)</f>
        <v>-</v>
      </c>
      <c r="Z75" s="141" t="str">
        <f>IF(ISERROR(Expenses!BG70)," - ",Expenses!BG70)</f>
        <v>-</v>
      </c>
      <c r="AA75" s="142" t="str">
        <f t="shared" si="1"/>
        <v>-</v>
      </c>
      <c r="AB75" s="139">
        <f t="shared" si="2"/>
        <v>0</v>
      </c>
      <c r="AC75" s="139">
        <f t="shared" si="3"/>
        <v>0</v>
      </c>
      <c r="AD75" s="139">
        <f t="shared" si="4"/>
        <v>0</v>
      </c>
      <c r="AE75" s="139" t="str">
        <f t="shared" si="5"/>
        <v>-</v>
      </c>
      <c r="AF75" s="139" t="str">
        <f t="shared" si="6"/>
        <v>-</v>
      </c>
      <c r="AG75" s="143">
        <f>SUMIFS(IncomeStatementData!$J$2:$J$829,IncomeStatementData!$B$2:$B$829,$A75,IncomeStatementData!$I$2:$I$829,"62020")</f>
        <v>0</v>
      </c>
      <c r="AH75" s="141">
        <f>AI75/12*Occupancy!$B$65</f>
        <v>0</v>
      </c>
      <c r="AI75" s="143">
        <f>SUMIFS(AnnualFinancialData!$L$2:$L$147,AnnualFinancialData!$B$2:$B$147,$A75,AnnualFinancialData!$K$2:$K$147,"62020")</f>
        <v>0</v>
      </c>
      <c r="AJ75" s="141" t="str">
        <f>IF(ISERROR(IF(AG75="","",AG75/VLOOKUP(Occupancy!$B$65,Occupancy!$B$68:$B$79,1)*12/$C75)),"-",IF(AG75="","",AG75/VLOOKUP(Occupancy!$B$65,Occupancy!$B$68:$B$79,1)*12/$C75))</f>
        <v>-</v>
      </c>
      <c r="AK75" s="141" t="str">
        <f>IF(ISERROR(IF(AH75="","",AH75/VLOOKUP(Occupancy!$B$65,Occupancy!$B$68:$B$79,1)*12/$C75)),"-",IF(AH75="","",AH75/VLOOKUP(Occupancy!$B$65,Occupancy!$B$68:$B$79,1)*12/$C75))</f>
        <v>-</v>
      </c>
      <c r="AL75" s="140">
        <f>SUMIFS(BalanceSheetData!$J$2:$J$829,BalanceSheetData!$B$2:$B$829,$A75,BalanceSheetData!$I$2:$I$829,"10710")</f>
        <v>0</v>
      </c>
      <c r="AM75" s="139" t="str">
        <f>IF(ISERROR(AN75/12*Occupancy!$B$65),"-",AN75/12*Occupancy!$B$65)</f>
        <v>-</v>
      </c>
      <c r="AN75" s="140" t="str">
        <f>IF(ISERROR(INDEX(ReserveData!$B$2:$B$2239,MATCH($A75,ReserveData!$A$2:$A$2250,0),0)),"-",INDEX(ReserveData!$B$2:$B2314,MATCH($A75,ReserveData!$A$2:$A$2250,0),0))</f>
        <v>-</v>
      </c>
      <c r="AO75" s="139" t="str">
        <f t="shared" si="7"/>
        <v>-</v>
      </c>
      <c r="AP75" s="139" t="str">
        <f t="shared" si="8"/>
        <v>-</v>
      </c>
      <c r="AQ75" s="143">
        <f>SUMIFS(IncomeStatementData!$J$2:$J$829,IncomeStatementData!$B$2:$B$829,$A75,IncomeStatementData!$I$2:$I$829,"55740")+SUMIFS(IncomeStatementData!$J$2:$J$829,IncomeStatementData!$B$2:$B$829,$A75,IncomeStatementData!$I$2:$I$829,"55730")</f>
        <v>0</v>
      </c>
      <c r="AR75" s="141">
        <f>AS75/12*Occupancy!$B$65</f>
        <v>0</v>
      </c>
      <c r="AS75" s="143">
        <f>SUMIFS(AnnualFinancialData!$L$2:$L$147,AnnualFinancialData!$B$2:$B$147,$A75,AnnualFinancialData!$K$2:$K$147,"55740")+SUMIFS(AnnualFinancialData!$L$2:$L$147,AnnualFinancialData!$B$2:$B$147,$A75,AnnualFinancialData!$K$2:$K$147,"55730")</f>
        <v>0</v>
      </c>
      <c r="AT75" s="141" t="str">
        <f>IF(ISERROR(IF(AQ75="","",AQ75/VLOOKUP(Occupancy!$B$65,Occupancy!$B$68:$B$79,1)*12/$C75)),"-",IF(AQ75="","",AQ75/VLOOKUP(Occupancy!$B$65,Occupancy!$B$68:$B$79,1)*12/$C75))</f>
        <v>-</v>
      </c>
      <c r="AU75" s="141" t="str">
        <f>IF(ISERROR(IF(AR75="","",AR75/VLOOKUP(Occupancy!$B$65,Occupancy!$B$68:$B$79,1)*12/$C75)),"-",IF(AR75="","",AR75/VLOOKUP(Occupancy!$B$65,Occupancy!$B$68:$B$79,1)*12/$C75))</f>
        <v>-</v>
      </c>
      <c r="AV75" s="140">
        <f>SUMIFS(IncomeStatementData!$J$2:$J$829,IncomeStatementData!$B$2:$B$829,$A75,IncomeStatementData!$I$2:$I$829,"66310")+SUMIFS(IncomeStatementData!$J$2:$J$829,IncomeStatementData!$B$2:$B$829,$A75,IncomeStatementData!$I$2:$I$829,"66202")</f>
        <v>0</v>
      </c>
      <c r="AW75" s="139">
        <f>AX75/12*Occupancy!$B$65</f>
        <v>0</v>
      </c>
      <c r="AX75" s="140">
        <f>SUMIFS(AnnualFinancialData!$L$2:$L$147,AnnualFinancialData!$B$2:$B$147,$A75,AnnualFinancialData!$K$2:$K$147,"66310")+SUMIFS(AnnualFinancialData!$L$2:$L$147,AnnualFinancialData!$B$2:$B$147,$A75,AnnualFinancialData!$K$2:$K$147,"66202")</f>
        <v>0</v>
      </c>
      <c r="AY75" s="139" t="str">
        <f>IF(ISERROR(IF(AV75="","",AV75/VLOOKUP(Occupancy!$B$65,Occupancy!$B$68:$B$79,1)*12/$C75)),"-",IF(AV75="","",AV75/VLOOKUP(Occupancy!$B$65,Occupancy!$B$68:$B$79,1)*12/$C75))</f>
        <v>-</v>
      </c>
      <c r="AZ75" s="139" t="str">
        <f>IF(ISERROR(IF(AW75="","",AW75/VLOOKUP(Occupancy!$B$65,Occupancy!$B$68:$B$79,1)*12/$C75)),"-",IF(AW75="","",AW75/VLOOKUP(Occupancy!$B$65,Occupancy!$B$68:$B$79,1)*12/$C75))</f>
        <v>-</v>
      </c>
      <c r="BA75" s="144">
        <f t="shared" si="9"/>
        <v>0</v>
      </c>
      <c r="BB75" s="144" t="str">
        <f t="shared" si="10"/>
        <v>-</v>
      </c>
      <c r="BC75" s="144" t="str">
        <f t="shared" si="11"/>
        <v>-</v>
      </c>
      <c r="BD75" s="144" t="str">
        <f t="shared" si="12"/>
        <v>-</v>
      </c>
      <c r="BE75" s="145" t="str">
        <f>IF(ISERROR(IF(BB75="","",BB75/VLOOKUP(Occupancy!$B$65,Occupancy!$B$68:$B$79,1)*12/$C75)),"-",IF(BB75="","",BB75/VLOOKUP(Occupancy!$B$65,Occupancy!$B$68:$B$79,1)*12/$C75))</f>
        <v>-</v>
      </c>
    </row>
    <row r="76" spans="1:57" s="100" customFormat="1" ht="12.75" x14ac:dyDescent="0.2">
      <c r="A76" s="221" t="s">
        <v>509</v>
      </c>
      <c r="B76" s="132" t="str">
        <f>IF(ISERROR(INDEX(ProjectTypeData!$F$2:$F$76,MATCH(Operating!$A76,ProjectTypeData!$B$2:$B$76,0),MATCH(Operating!B$9,ProjectTypeData!$F$1))),"-",INDEX(ProjectTypeData!$F$2:$F$76,MATCH(Operating!$A76,ProjectTypeData!$B$2:$B$76,0),MATCH(Operating!B$9,ProjectTypeData!$F$1)))</f>
        <v>Homes</v>
      </c>
      <c r="C76" s="132">
        <f>IF(ISERROR(INDEX(ProjectTypeData!$E$2:$E$76,MATCH(Operating!$A76,ProjectTypeData!$B$2:$B$76,0),MATCH(Operating!C$9,ProjectTypeData!$E$1))),"-",INDEX(ProjectTypeData!$E$2:$E$76,MATCH(Operating!$A76,ProjectTypeData!$B$2:$B$76,0),MATCH(Operating!C$9,ProjectTypeData!$E$1)))</f>
        <v>0</v>
      </c>
      <c r="D76" s="133" t="str">
        <f>IF(ISERROR(INDEX(ProjectTypeData!$D$2:$D$76,MATCH(Operating!$A76,ProjectTypeData!$B$2:$B$76,0),MATCH(Operating!D$9,ProjectTypeData!$D$1))),"-",INDEX(ProjectTypeData!$D$2:$D$76,MATCH(Operating!$A76,ProjectTypeData!$B$2:$B$76,0),MATCH(Operating!D$9,ProjectTypeData!$D$1)))</f>
        <v>Financial Close-out/Lease-up</v>
      </c>
      <c r="E76" s="121"/>
      <c r="F76" s="134">
        <f>SUMIFS(BalanceSheetData!$J$2:$J$829,BalanceSheetData!$B$2:$B$829,$A76,BalanceSheetData!$I$2:$I$829,"10000")</f>
        <v>0</v>
      </c>
      <c r="G76" s="134">
        <f>SUMIFS(BalanceSheetData!$J$2:$J$829,BalanceSheetData!$B$2:$B$829,$A76,BalanceSheetData!$I$2:$I$829,"10710")</f>
        <v>0</v>
      </c>
      <c r="H76" s="134">
        <f>SUMIFS(BalanceSheetData!$J$2:$J$829,BalanceSheetData!$B$2:$B$829,$A76,BalanceSheetData!$I$2:$I$829,"10700")</f>
        <v>0</v>
      </c>
      <c r="I76" s="135">
        <f>SUMIFS(BalanceSheetData!$J$2:$J$829,BalanceSheetData!$B$2:$B$829,$A76,BalanceSheetData!$I$2:$I$829,"10715")+SUMIFS(BalanceSheetData!$J$2:$J$829,BalanceSheetData!$B$2:$B$829,$A76,BalanceSheetData!$I$2:$I$829,"10720")+SUMIFS(BalanceSheetData!$J$2:$J$829,BalanceSheetData!$B$2:$B$829,$A76,BalanceSheetData!$I$2:$I$829,"19300")</f>
        <v>0</v>
      </c>
      <c r="J76" s="136">
        <f t="shared" ref="J76:J86" si="13">SUM(E76:I76)</f>
        <v>0</v>
      </c>
      <c r="K76" s="137" t="str">
        <f>IF(ISERROR(INDEX(Occupancy!$B$57:$CA$57,1,MATCH(A76,Occupancy!$B$4:$CA$4,0))),"-",INDEX(Occupancy!$B$57:$CA$57,1,MATCH(A76,Occupancy!$B$4:$CA$4,0)))</f>
        <v>-</v>
      </c>
      <c r="L76" s="137">
        <f>IF(ISERROR(INDEX(Occupancy!$B$17:$CA$17,1,MATCH(A76,Occupancy!$B$4:$CA$4,0))),"-",INDEX(Occupancy!$B$17:$CA$17,1,MATCH(A76,Occupancy!$B$4:$CA$4,0)))</f>
        <v>0</v>
      </c>
      <c r="M76" s="119"/>
      <c r="N76" s="119"/>
      <c r="O76" s="119"/>
      <c r="P76" s="125"/>
      <c r="Q76" s="138">
        <f>SUMIFS(IncomeStatementData!$J$2:$J$829,IncomeStatementData!$B$2:$B$829,$A76,IncomeStatementData!$I$2:$I$829,"45001")+SUMIFS(IncomeStatementData!$J$2:$J$829,IncomeStatementData!$B$2:$B$829,$A76,IncomeStatementData!$I$2:$I$829,"45100")+SUMIFS(IncomeStatementData!$J$2:$J$829,IncomeStatementData!$B$2:$B$829,$A76,IncomeStatementData!$I$2:$I$829,"49000")+SUMIFS(IncomeStatementData!$J$2:$J$829,IncomeStatementData!$B$2:$B$829,$A76,IncomeStatementData!$I$2:$I$829,"45200")+SUMIFS(IncomeStatementData!$J$2:$J$829,IncomeStatementData!$B$2:$B$829,$A76,IncomeStatementData!$I$2:$I$829,"45400")+SUMIFS(IncomeStatementData!$J$2:$J$829,IncomeStatementData!$B$2:$B$829,$A76,IncomeStatementData!$I$2:$I$829,"45500")+SUMIFS(IncomeStatementData!$J$2:$J$829,IncomeStatementData!$B$2:$B$829,$A76,IncomeStatementData!$I$2:$I$829,"55327")+SUMIFS(IncomeStatementData!$J$2:$J$829,IncomeStatementData!$B$2:$B$829,$A76,IncomeStatementData!$I$2:$I$829,"44100")+SUMIFS(IncomeStatementData!$J$2:$J$829,IncomeStatementData!$B$2:$B$829,$A76,IncomeStatementData!$I$2:$I$829,"42200")</f>
        <v>0</v>
      </c>
      <c r="R76" s="139">
        <f>S76/12*Occupancy!$B$65</f>
        <v>0</v>
      </c>
      <c r="S76" s="140">
        <f>SUMIFS(AnnualFinancialData!$L$2:$L$147,AnnualFinancialData!$B$2:$B$147,$A76,AnnualFinancialData!$K$2:$K$147,"45001")+SUMIFS(AnnualFinancialData!$L$2:$L$147,AnnualFinancialData!$B$2:$B$147,$A76,AnnualFinancialData!$K$2:$K$147,"45100")+SUMIFS(AnnualFinancialData!$L$2:$L$147,AnnualFinancialData!$B$2:$B$147,$A76,AnnualFinancialData!$K$2:$K$147,"49000")+SUMIFS(AnnualFinancialData!$L$2:$L$147,AnnualFinancialData!$B$2:$B$147,$A76,AnnualFinancialData!$K$2:$K$147,"45200")+SUMIFS(AnnualFinancialData!$L$2:$L$147,AnnualFinancialData!$B$2:$B$147,$A76,AnnualFinancialData!$K$2:$K$147,"45400")+SUMIFS(AnnualFinancialData!$L$2:$L$147,AnnualFinancialData!$B$2:$B$147,$A76,AnnualFinancialData!$K$2:$K$147,"45500")+SUMIFS(AnnualFinancialData!$L$2:$L$147,AnnualFinancialData!$B$2:$B$147,$A76,AnnualFinancialData!$K$2:$K$147,"55327")+SUMIFS(AnnualFinancialData!$L$2:$L$147,AnnualFinancialData!$B$2:$B$147,$A76,AnnualFinancialData!$K$2:$K$147,"44100")+SUMIFS(AnnualFinancialData!$L$2:$L$147,AnnualFinancialData!$B$2:$B$147,$A76,AnnualFinancialData!$K$2:$K$147,"42200")</f>
        <v>0</v>
      </c>
      <c r="T76" s="139" t="str">
        <f>IF(ISERROR(IF(Q76="","",Q76/VLOOKUP(Occupancy!$B$65,Occupancy!$B$68:$B$79,1)*12/$C76)),"-",IF(Q76="","",Q76/VLOOKUP(Occupancy!$B$65,Occupancy!$B$68:$B$79,1)*12/$C76))</f>
        <v>-</v>
      </c>
      <c r="U76" s="139" t="str">
        <f>IF(ISERROR(IF(R76="","",R76/VLOOKUP(Occupancy!$B$65,Occupancy!$B$68:$B$79,1)*12/$C76)),"-",IF(R76="","",R76/VLOOKUP(Occupancy!$B$65,Occupancy!$B$68:$B$79,1)*12/$C76))</f>
        <v>-</v>
      </c>
      <c r="V76" s="141">
        <f>IF(ISERROR(Expenses!BC71)," - ",Expenses!BC71)</f>
        <v>0</v>
      </c>
      <c r="W76" s="141">
        <f>IF(ISERROR(Expenses!BD71)," - ",Expenses!BD71)</f>
        <v>0</v>
      </c>
      <c r="X76" s="141">
        <f>IF(ISERROR(Expenses!BE71)," - ",Expenses!BE71)</f>
        <v>0</v>
      </c>
      <c r="Y76" s="141" t="str">
        <f>IF(ISERROR(Expenses!BF71)," - ",Expenses!BF71)</f>
        <v>-</v>
      </c>
      <c r="Z76" s="141" t="str">
        <f>IF(ISERROR(Expenses!BG71)," - ",Expenses!BG71)</f>
        <v>-</v>
      </c>
      <c r="AA76" s="142" t="str">
        <f t="shared" ref="AA76:AA86" si="14">IF(ISERROR(V76/Q76),"-",V76/Q76)</f>
        <v>-</v>
      </c>
      <c r="AB76" s="139">
        <f t="shared" ref="AB76:AB86" si="15">IF(ISERROR(Q76-V76),"-",Q76-V76)</f>
        <v>0</v>
      </c>
      <c r="AC76" s="139">
        <f t="shared" ref="AC76:AC86" si="16">IF(ISERROR(R76-W76),"-",R76-W76)</f>
        <v>0</v>
      </c>
      <c r="AD76" s="139">
        <f t="shared" ref="AD76:AD86" si="17">IF(ISERROR(S76-X76),"-",S76-X76)</f>
        <v>0</v>
      </c>
      <c r="AE76" s="139" t="str">
        <f t="shared" ref="AE76:AE86" si="18">IF(ISERROR(T76-Y76),"-",T76-Y76)</f>
        <v>-</v>
      </c>
      <c r="AF76" s="139" t="str">
        <f t="shared" ref="AF76:AF86" si="19">IF(ISERROR(U76-Z76),"-",U76-Z76)</f>
        <v>-</v>
      </c>
      <c r="AG76" s="143">
        <f>SUMIFS(IncomeStatementData!$J$2:$J$829,IncomeStatementData!$B$2:$B$829,$A76,IncomeStatementData!$I$2:$I$829,"62020")</f>
        <v>0</v>
      </c>
      <c r="AH76" s="141">
        <f>AI76/12*Occupancy!$B$65</f>
        <v>0</v>
      </c>
      <c r="AI76" s="143">
        <f>SUMIFS(AnnualFinancialData!$L$2:$L$147,AnnualFinancialData!$B$2:$B$147,$A76,AnnualFinancialData!$K$2:$K$147,"62020")</f>
        <v>0</v>
      </c>
      <c r="AJ76" s="141" t="str">
        <f>IF(ISERROR(IF(AG76="","",AG76/VLOOKUP(Occupancy!$B$65,Occupancy!$B$68:$B$79,1)*12/$C76)),"-",IF(AG76="","",AG76/VLOOKUP(Occupancy!$B$65,Occupancy!$B$68:$B$79,1)*12/$C76))</f>
        <v>-</v>
      </c>
      <c r="AK76" s="141" t="str">
        <f>IF(ISERROR(IF(AH76="","",AH76/VLOOKUP(Occupancy!$B$65,Occupancy!$B$68:$B$79,1)*12/$C76)),"-",IF(AH76="","",AH76/VLOOKUP(Occupancy!$B$65,Occupancy!$B$68:$B$79,1)*12/$C76))</f>
        <v>-</v>
      </c>
      <c r="AL76" s="140">
        <f>SUMIFS(BalanceSheetData!$J$2:$J$829,BalanceSheetData!$B$2:$B$829,$A76,BalanceSheetData!$I$2:$I$829,"10710")</f>
        <v>0</v>
      </c>
      <c r="AM76" s="139" t="str">
        <f>IF(ISERROR(AN76/12*Occupancy!$B$65),"-",AN76/12*Occupancy!$B$65)</f>
        <v>-</v>
      </c>
      <c r="AN76" s="140" t="str">
        <f>IF(ISERROR(INDEX(ReserveData!$B$2:$B$2239,MATCH($A76,ReserveData!$A$2:$A$2250,0),0)),"-",INDEX(ReserveData!$B$2:$B2315,MATCH($A76,ReserveData!$A$2:$A$2250,0),0))</f>
        <v>-</v>
      </c>
      <c r="AO76" s="139" t="str">
        <f t="shared" ref="AO76:AO86" si="20">IF(ISERROR($AK76/$B76),"-",$AK76/$B76)</f>
        <v>-</v>
      </c>
      <c r="AP76" s="139" t="str">
        <f t="shared" ref="AP76:AP86" si="21">IF(ISERROR($AL76/$B76),"-",$AL76/$B76)</f>
        <v>-</v>
      </c>
      <c r="AQ76" s="143">
        <f>SUMIFS(IncomeStatementData!$J$2:$J$829,IncomeStatementData!$B$2:$B$829,$A76,IncomeStatementData!$I$2:$I$829,"55740")+SUMIFS(IncomeStatementData!$J$2:$J$829,IncomeStatementData!$B$2:$B$829,$A76,IncomeStatementData!$I$2:$I$829,"55730")</f>
        <v>0</v>
      </c>
      <c r="AR76" s="141">
        <f>AS76/12*Occupancy!$B$65</f>
        <v>0</v>
      </c>
      <c r="AS76" s="143">
        <f>SUMIFS(AnnualFinancialData!$L$2:$L$147,AnnualFinancialData!$B$2:$B$147,$A76,AnnualFinancialData!$K$2:$K$147,"55740")+SUMIFS(AnnualFinancialData!$L$2:$L$147,AnnualFinancialData!$B$2:$B$147,$A76,AnnualFinancialData!$K$2:$K$147,"55730")</f>
        <v>0</v>
      </c>
      <c r="AT76" s="141" t="str">
        <f>IF(ISERROR(IF(AQ76="","",AQ76/VLOOKUP(Occupancy!$B$65,Occupancy!$B$68:$B$79,1)*12/$C76)),"-",IF(AQ76="","",AQ76/VLOOKUP(Occupancy!$B$65,Occupancy!$B$68:$B$79,1)*12/$C76))</f>
        <v>-</v>
      </c>
      <c r="AU76" s="141" t="str">
        <f>IF(ISERROR(IF(AR76="","",AR76/VLOOKUP(Occupancy!$B$65,Occupancy!$B$68:$B$79,1)*12/$C76)),"-",IF(AR76="","",AR76/VLOOKUP(Occupancy!$B$65,Occupancy!$B$68:$B$79,1)*12/$C76))</f>
        <v>-</v>
      </c>
      <c r="AV76" s="140">
        <f>SUMIFS(IncomeStatementData!$J$2:$J$829,IncomeStatementData!$B$2:$B$829,$A76,IncomeStatementData!$I$2:$I$829,"66310")+SUMIFS(IncomeStatementData!$J$2:$J$829,IncomeStatementData!$B$2:$B$829,$A76,IncomeStatementData!$I$2:$I$829,"66202")</f>
        <v>0</v>
      </c>
      <c r="AW76" s="139">
        <f>AX76/12*Occupancy!$B$65</f>
        <v>0</v>
      </c>
      <c r="AX76" s="140">
        <f>SUMIFS(AnnualFinancialData!$L$2:$L$147,AnnualFinancialData!$B$2:$B$147,$A76,AnnualFinancialData!$K$2:$K$147,"66310")+SUMIFS(AnnualFinancialData!$L$2:$L$147,AnnualFinancialData!$B$2:$B$147,$A76,AnnualFinancialData!$K$2:$K$147,"66202")</f>
        <v>0</v>
      </c>
      <c r="AY76" s="139" t="str">
        <f>IF(ISERROR(IF(AV76="","",AV76/VLOOKUP(Occupancy!$B$65,Occupancy!$B$68:$B$79,1)*12/$C76)),"-",IF(AV76="","",AV76/VLOOKUP(Occupancy!$B$65,Occupancy!$B$68:$B$79,1)*12/$C76))</f>
        <v>-</v>
      </c>
      <c r="AZ76" s="139" t="str">
        <f>IF(ISERROR(IF(AW76="","",AW76/VLOOKUP(Occupancy!$B$65,Occupancy!$B$68:$B$79,1)*12/$C76)),"-",IF(AW76="","",AW76/VLOOKUP(Occupancy!$B$65,Occupancy!$B$68:$B$79,1)*12/$C76))</f>
        <v>-</v>
      </c>
      <c r="BA76" s="144">
        <f t="shared" ref="BA76:BA86" si="22">IF(ISERROR(AB76-AG76-AL76-AQ76-AV76),"-",AB76-AG76-AL76-AQ76-AV76)</f>
        <v>0</v>
      </c>
      <c r="BB76" s="144" t="str">
        <f t="shared" ref="BB76:BB86" si="23">IF(ISERROR(AC76-AH76-AM76-AR76-AW76),"-",AC76-AH76-AM76-AR76-AW76)</f>
        <v>-</v>
      </c>
      <c r="BC76" s="144" t="str">
        <f t="shared" ref="BC76:BC86" si="24">IF(ISERROR(AD76-AI76-AN76-AS76-AX76),"-",AD76-AI76-AN76-AS76-AX76)</f>
        <v>-</v>
      </c>
      <c r="BD76" s="144" t="str">
        <f t="shared" ref="BD76:BD86" si="25">IF(ISERROR(AE76-AJ76-AO76-AT76-AY76),"-",AE76-AJ76-AO76-AT76-AY76)</f>
        <v>-</v>
      </c>
      <c r="BE76" s="145" t="str">
        <f>IF(ISERROR(IF(BB76="","",BB76/VLOOKUP(Occupancy!$B$65,Occupancy!$B$68:$B$79,1)*12/$C76)),"-",IF(BB76="","",BB76/VLOOKUP(Occupancy!$B$65,Occupancy!$B$68:$B$79,1)*12/$C76))</f>
        <v>-</v>
      </c>
    </row>
    <row r="77" spans="1:57" s="100" customFormat="1" ht="12.75" x14ac:dyDescent="0.2">
      <c r="A77" s="221" t="s">
        <v>511</v>
      </c>
      <c r="B77" s="132" t="str">
        <f>IF(ISERROR(INDEX(ProjectTypeData!$F$2:$F$76,MATCH(Operating!$A77,ProjectTypeData!$B$2:$B$76,0),MATCH(Operating!B$9,ProjectTypeData!$F$1))),"-",INDEX(ProjectTypeData!$F$2:$F$76,MATCH(Operating!$A77,ProjectTypeData!$B$2:$B$76,0),MATCH(Operating!B$9,ProjectTypeData!$F$1)))</f>
        <v>Homes</v>
      </c>
      <c r="C77" s="132">
        <f>IF(ISERROR(INDEX(ProjectTypeData!$E$2:$E$76,MATCH(Operating!$A77,ProjectTypeData!$B$2:$B$76,0),MATCH(Operating!C$9,ProjectTypeData!$E$1))),"-",INDEX(ProjectTypeData!$E$2:$E$76,MATCH(Operating!$A77,ProjectTypeData!$B$2:$B$76,0),MATCH(Operating!C$9,ProjectTypeData!$E$1)))</f>
        <v>0</v>
      </c>
      <c r="D77" s="133" t="str">
        <f>IF(ISERROR(INDEX(ProjectTypeData!$D$2:$D$76,MATCH(Operating!$A77,ProjectTypeData!$B$2:$B$76,0),MATCH(Operating!D$9,ProjectTypeData!$D$1))),"-",INDEX(ProjectTypeData!$D$2:$D$76,MATCH(Operating!$A77,ProjectTypeData!$B$2:$B$76,0),MATCH(Operating!D$9,ProjectTypeData!$D$1)))</f>
        <v>Pre-Development</v>
      </c>
      <c r="E77" s="121"/>
      <c r="F77" s="134">
        <f>SUMIFS(BalanceSheetData!$J$2:$J$829,BalanceSheetData!$B$2:$B$829,$A77,BalanceSheetData!$I$2:$I$829,"10000")</f>
        <v>0</v>
      </c>
      <c r="G77" s="134">
        <f>SUMIFS(BalanceSheetData!$J$2:$J$829,BalanceSheetData!$B$2:$B$829,$A77,BalanceSheetData!$I$2:$I$829,"10710")</f>
        <v>0</v>
      </c>
      <c r="H77" s="134">
        <f>SUMIFS(BalanceSheetData!$J$2:$J$829,BalanceSheetData!$B$2:$B$829,$A77,BalanceSheetData!$I$2:$I$829,"10700")</f>
        <v>0</v>
      </c>
      <c r="I77" s="135">
        <f>SUMIFS(BalanceSheetData!$J$2:$J$829,BalanceSheetData!$B$2:$B$829,$A77,BalanceSheetData!$I$2:$I$829,"10715")+SUMIFS(BalanceSheetData!$J$2:$J$829,BalanceSheetData!$B$2:$B$829,$A77,BalanceSheetData!$I$2:$I$829,"10720")+SUMIFS(BalanceSheetData!$J$2:$J$829,BalanceSheetData!$B$2:$B$829,$A77,BalanceSheetData!$I$2:$I$829,"19300")</f>
        <v>0</v>
      </c>
      <c r="J77" s="136">
        <f t="shared" si="13"/>
        <v>0</v>
      </c>
      <c r="K77" s="137" t="str">
        <f>IF(ISERROR(INDEX(Occupancy!$B$57:$CA$57,1,MATCH(A77,Occupancy!$B$4:$CA$4,0))),"-",INDEX(Occupancy!$B$57:$CA$57,1,MATCH(A77,Occupancy!$B$4:$CA$4,0)))</f>
        <v>-</v>
      </c>
      <c r="L77" s="137">
        <f>IF(ISERROR(INDEX(Occupancy!$B$17:$CA$17,1,MATCH(A77,Occupancy!$B$4:$CA$4,0))),"-",INDEX(Occupancy!$B$17:$CA$17,1,MATCH(A77,Occupancy!$B$4:$CA$4,0)))</f>
        <v>0</v>
      </c>
      <c r="M77" s="119"/>
      <c r="N77" s="119"/>
      <c r="O77" s="119"/>
      <c r="P77" s="125"/>
      <c r="Q77" s="138">
        <f>SUMIFS(IncomeStatementData!$J$2:$J$829,IncomeStatementData!$B$2:$B$829,$A77,IncomeStatementData!$I$2:$I$829,"45001")+SUMIFS(IncomeStatementData!$J$2:$J$829,IncomeStatementData!$B$2:$B$829,$A77,IncomeStatementData!$I$2:$I$829,"45100")+SUMIFS(IncomeStatementData!$J$2:$J$829,IncomeStatementData!$B$2:$B$829,$A77,IncomeStatementData!$I$2:$I$829,"49000")+SUMIFS(IncomeStatementData!$J$2:$J$829,IncomeStatementData!$B$2:$B$829,$A77,IncomeStatementData!$I$2:$I$829,"45200")+SUMIFS(IncomeStatementData!$J$2:$J$829,IncomeStatementData!$B$2:$B$829,$A77,IncomeStatementData!$I$2:$I$829,"45400")+SUMIFS(IncomeStatementData!$J$2:$J$829,IncomeStatementData!$B$2:$B$829,$A77,IncomeStatementData!$I$2:$I$829,"45500")+SUMIFS(IncomeStatementData!$J$2:$J$829,IncomeStatementData!$B$2:$B$829,$A77,IncomeStatementData!$I$2:$I$829,"55327")+SUMIFS(IncomeStatementData!$J$2:$J$829,IncomeStatementData!$B$2:$B$829,$A77,IncomeStatementData!$I$2:$I$829,"44100")+SUMIFS(IncomeStatementData!$J$2:$J$829,IncomeStatementData!$B$2:$B$829,$A77,IncomeStatementData!$I$2:$I$829,"42200")</f>
        <v>0</v>
      </c>
      <c r="R77" s="139">
        <f>S77/12*Occupancy!$B$65</f>
        <v>0</v>
      </c>
      <c r="S77" s="140">
        <f>SUMIFS(AnnualFinancialData!$L$2:$L$147,AnnualFinancialData!$B$2:$B$147,$A77,AnnualFinancialData!$K$2:$K$147,"45001")+SUMIFS(AnnualFinancialData!$L$2:$L$147,AnnualFinancialData!$B$2:$B$147,$A77,AnnualFinancialData!$K$2:$K$147,"45100")+SUMIFS(AnnualFinancialData!$L$2:$L$147,AnnualFinancialData!$B$2:$B$147,$A77,AnnualFinancialData!$K$2:$K$147,"49000")+SUMIFS(AnnualFinancialData!$L$2:$L$147,AnnualFinancialData!$B$2:$B$147,$A77,AnnualFinancialData!$K$2:$K$147,"45200")+SUMIFS(AnnualFinancialData!$L$2:$L$147,AnnualFinancialData!$B$2:$B$147,$A77,AnnualFinancialData!$K$2:$K$147,"45400")+SUMIFS(AnnualFinancialData!$L$2:$L$147,AnnualFinancialData!$B$2:$B$147,$A77,AnnualFinancialData!$K$2:$K$147,"45500")+SUMIFS(AnnualFinancialData!$L$2:$L$147,AnnualFinancialData!$B$2:$B$147,$A77,AnnualFinancialData!$K$2:$K$147,"55327")+SUMIFS(AnnualFinancialData!$L$2:$L$147,AnnualFinancialData!$B$2:$B$147,$A77,AnnualFinancialData!$K$2:$K$147,"44100")+SUMIFS(AnnualFinancialData!$L$2:$L$147,AnnualFinancialData!$B$2:$B$147,$A77,AnnualFinancialData!$K$2:$K$147,"42200")</f>
        <v>0</v>
      </c>
      <c r="T77" s="139" t="str">
        <f>IF(ISERROR(IF(Q77="","",Q77/VLOOKUP(Occupancy!$B$65,Occupancy!$B$68:$B$79,1)*12/$C77)),"-",IF(Q77="","",Q77/VLOOKUP(Occupancy!$B$65,Occupancy!$B$68:$B$79,1)*12/$C77))</f>
        <v>-</v>
      </c>
      <c r="U77" s="139" t="str">
        <f>IF(ISERROR(IF(R77="","",R77/VLOOKUP(Occupancy!$B$65,Occupancy!$B$68:$B$79,1)*12/$C77)),"-",IF(R77="","",R77/VLOOKUP(Occupancy!$B$65,Occupancy!$B$68:$B$79,1)*12/$C77))</f>
        <v>-</v>
      </c>
      <c r="V77" s="141">
        <f>IF(ISERROR(Expenses!BC72)," - ",Expenses!BC72)</f>
        <v>0</v>
      </c>
      <c r="W77" s="141">
        <f>IF(ISERROR(Expenses!BD72)," - ",Expenses!BD72)</f>
        <v>0</v>
      </c>
      <c r="X77" s="141">
        <f>IF(ISERROR(Expenses!BE72)," - ",Expenses!BE72)</f>
        <v>0</v>
      </c>
      <c r="Y77" s="141" t="str">
        <f>IF(ISERROR(Expenses!BF72)," - ",Expenses!BF72)</f>
        <v>-</v>
      </c>
      <c r="Z77" s="141" t="str">
        <f>IF(ISERROR(Expenses!BG72)," - ",Expenses!BG72)</f>
        <v>-</v>
      </c>
      <c r="AA77" s="142" t="str">
        <f t="shared" si="14"/>
        <v>-</v>
      </c>
      <c r="AB77" s="139">
        <f t="shared" si="15"/>
        <v>0</v>
      </c>
      <c r="AC77" s="139">
        <f t="shared" si="16"/>
        <v>0</v>
      </c>
      <c r="AD77" s="139">
        <f t="shared" si="17"/>
        <v>0</v>
      </c>
      <c r="AE77" s="139" t="str">
        <f t="shared" si="18"/>
        <v>-</v>
      </c>
      <c r="AF77" s="139" t="str">
        <f t="shared" si="19"/>
        <v>-</v>
      </c>
      <c r="AG77" s="143">
        <f>SUMIFS(IncomeStatementData!$J$2:$J$829,IncomeStatementData!$B$2:$B$829,$A77,IncomeStatementData!$I$2:$I$829,"62020")</f>
        <v>0</v>
      </c>
      <c r="AH77" s="141">
        <f>AI77/12*Occupancy!$B$65</f>
        <v>0</v>
      </c>
      <c r="AI77" s="143">
        <f>SUMIFS(AnnualFinancialData!$L$2:$L$147,AnnualFinancialData!$B$2:$B$147,$A77,AnnualFinancialData!$K$2:$K$147,"62020")</f>
        <v>0</v>
      </c>
      <c r="AJ77" s="141" t="str">
        <f>IF(ISERROR(IF(AG77="","",AG77/VLOOKUP(Occupancy!$B$65,Occupancy!$B$68:$B$79,1)*12/$C77)),"-",IF(AG77="","",AG77/VLOOKUP(Occupancy!$B$65,Occupancy!$B$68:$B$79,1)*12/$C77))</f>
        <v>-</v>
      </c>
      <c r="AK77" s="141" t="str">
        <f>IF(ISERROR(IF(AH77="","",AH77/VLOOKUP(Occupancy!$B$65,Occupancy!$B$68:$B$79,1)*12/$C77)),"-",IF(AH77="","",AH77/VLOOKUP(Occupancy!$B$65,Occupancy!$B$68:$B$79,1)*12/$C77))</f>
        <v>-</v>
      </c>
      <c r="AL77" s="140">
        <f>SUMIFS(BalanceSheetData!$J$2:$J$829,BalanceSheetData!$B$2:$B$829,$A77,BalanceSheetData!$I$2:$I$829,"10710")</f>
        <v>0</v>
      </c>
      <c r="AM77" s="139" t="str">
        <f>IF(ISERROR(AN77/12*Occupancy!$B$65),"-",AN77/12*Occupancy!$B$65)</f>
        <v>-</v>
      </c>
      <c r="AN77" s="140" t="str">
        <f>IF(ISERROR(INDEX(ReserveData!$B$2:$B$2239,MATCH($A77,ReserveData!$A$2:$A$2250,0),0)),"-",INDEX(ReserveData!$B$2:$B2316,MATCH($A77,ReserveData!$A$2:$A$2250,0),0))</f>
        <v>-</v>
      </c>
      <c r="AO77" s="139" t="str">
        <f t="shared" si="20"/>
        <v>-</v>
      </c>
      <c r="AP77" s="139" t="str">
        <f t="shared" si="21"/>
        <v>-</v>
      </c>
      <c r="AQ77" s="143">
        <f>SUMIFS(IncomeStatementData!$J$2:$J$829,IncomeStatementData!$B$2:$B$829,$A77,IncomeStatementData!$I$2:$I$829,"55740")+SUMIFS(IncomeStatementData!$J$2:$J$829,IncomeStatementData!$B$2:$B$829,$A77,IncomeStatementData!$I$2:$I$829,"55730")</f>
        <v>0</v>
      </c>
      <c r="AR77" s="141">
        <f>AS77/12*Occupancy!$B$65</f>
        <v>0</v>
      </c>
      <c r="AS77" s="143">
        <f>SUMIFS(AnnualFinancialData!$L$2:$L$147,AnnualFinancialData!$B$2:$B$147,$A77,AnnualFinancialData!$K$2:$K$147,"55740")+SUMIFS(AnnualFinancialData!$L$2:$L$147,AnnualFinancialData!$B$2:$B$147,$A77,AnnualFinancialData!$K$2:$K$147,"55730")</f>
        <v>0</v>
      </c>
      <c r="AT77" s="141" t="str">
        <f>IF(ISERROR(IF(AQ77="","",AQ77/VLOOKUP(Occupancy!$B$65,Occupancy!$B$68:$B$79,1)*12/$C77)),"-",IF(AQ77="","",AQ77/VLOOKUP(Occupancy!$B$65,Occupancy!$B$68:$B$79,1)*12/$C77))</f>
        <v>-</v>
      </c>
      <c r="AU77" s="141" t="str">
        <f>IF(ISERROR(IF(AR77="","",AR77/VLOOKUP(Occupancy!$B$65,Occupancy!$B$68:$B$79,1)*12/$C77)),"-",IF(AR77="","",AR77/VLOOKUP(Occupancy!$B$65,Occupancy!$B$68:$B$79,1)*12/$C77))</f>
        <v>-</v>
      </c>
      <c r="AV77" s="140">
        <f>SUMIFS(IncomeStatementData!$J$2:$J$829,IncomeStatementData!$B$2:$B$829,$A77,IncomeStatementData!$I$2:$I$829,"66310")+SUMIFS(IncomeStatementData!$J$2:$J$829,IncomeStatementData!$B$2:$B$829,$A77,IncomeStatementData!$I$2:$I$829,"66202")</f>
        <v>0</v>
      </c>
      <c r="AW77" s="139">
        <f>AX77/12*Occupancy!$B$65</f>
        <v>0</v>
      </c>
      <c r="AX77" s="140">
        <f>SUMIFS(AnnualFinancialData!$L$2:$L$147,AnnualFinancialData!$B$2:$B$147,$A77,AnnualFinancialData!$K$2:$K$147,"66310")+SUMIFS(AnnualFinancialData!$L$2:$L$147,AnnualFinancialData!$B$2:$B$147,$A77,AnnualFinancialData!$K$2:$K$147,"66202")</f>
        <v>0</v>
      </c>
      <c r="AY77" s="139" t="str">
        <f>IF(ISERROR(IF(AV77="","",AV77/VLOOKUP(Occupancy!$B$65,Occupancy!$B$68:$B$79,1)*12/$C77)),"-",IF(AV77="","",AV77/VLOOKUP(Occupancy!$B$65,Occupancy!$B$68:$B$79,1)*12/$C77))</f>
        <v>-</v>
      </c>
      <c r="AZ77" s="139" t="str">
        <f>IF(ISERROR(IF(AW77="","",AW77/VLOOKUP(Occupancy!$B$65,Occupancy!$B$68:$B$79,1)*12/$C77)),"-",IF(AW77="","",AW77/VLOOKUP(Occupancy!$B$65,Occupancy!$B$68:$B$79,1)*12/$C77))</f>
        <v>-</v>
      </c>
      <c r="BA77" s="144">
        <f t="shared" si="22"/>
        <v>0</v>
      </c>
      <c r="BB77" s="144" t="str">
        <f t="shared" si="23"/>
        <v>-</v>
      </c>
      <c r="BC77" s="144" t="str">
        <f t="shared" si="24"/>
        <v>-</v>
      </c>
      <c r="BD77" s="144" t="str">
        <f t="shared" si="25"/>
        <v>-</v>
      </c>
      <c r="BE77" s="145" t="str">
        <f>IF(ISERROR(IF(BB77="","",BB77/VLOOKUP(Occupancy!$B$65,Occupancy!$B$68:$B$79,1)*12/$C77)),"-",IF(BB77="","",BB77/VLOOKUP(Occupancy!$B$65,Occupancy!$B$68:$B$79,1)*12/$C77))</f>
        <v>-</v>
      </c>
    </row>
    <row r="78" spans="1:57" s="100" customFormat="1" ht="12.75" x14ac:dyDescent="0.2">
      <c r="A78" s="221" t="s">
        <v>513</v>
      </c>
      <c r="B78" s="132" t="str">
        <f>IF(ISERROR(INDEX(ProjectTypeData!$F$2:$F$76,MATCH(Operating!$A78,ProjectTypeData!$B$2:$B$76,0),MATCH(Operating!B$9,ProjectTypeData!$F$1))),"-",INDEX(ProjectTypeData!$F$2:$F$76,MATCH(Operating!$A78,ProjectTypeData!$B$2:$B$76,0),MATCH(Operating!B$9,ProjectTypeData!$F$1)))</f>
        <v>Homes</v>
      </c>
      <c r="C78" s="132">
        <f>IF(ISERROR(INDEX(ProjectTypeData!$E$2:$E$76,MATCH(Operating!$A78,ProjectTypeData!$B$2:$B$76,0),MATCH(Operating!C$9,ProjectTypeData!$E$1))),"-",INDEX(ProjectTypeData!$E$2:$E$76,MATCH(Operating!$A78,ProjectTypeData!$B$2:$B$76,0),MATCH(Operating!C$9,ProjectTypeData!$E$1)))</f>
        <v>0</v>
      </c>
      <c r="D78" s="133" t="str">
        <f>IF(ISERROR(INDEX(ProjectTypeData!$D$2:$D$76,MATCH(Operating!$A78,ProjectTypeData!$B$2:$B$76,0),MATCH(Operating!D$9,ProjectTypeData!$D$1))),"-",INDEX(ProjectTypeData!$D$2:$D$76,MATCH(Operating!$A78,ProjectTypeData!$B$2:$B$76,0),MATCH(Operating!D$9,ProjectTypeData!$D$1)))</f>
        <v>Corporate/Overhead</v>
      </c>
      <c r="E78" s="121"/>
      <c r="F78" s="134">
        <f>SUMIFS(BalanceSheetData!$J$2:$J$829,BalanceSheetData!$B$2:$B$829,$A78,BalanceSheetData!$I$2:$I$829,"10000")</f>
        <v>0</v>
      </c>
      <c r="G78" s="134">
        <f>SUMIFS(BalanceSheetData!$J$2:$J$829,BalanceSheetData!$B$2:$B$829,$A78,BalanceSheetData!$I$2:$I$829,"10710")</f>
        <v>0</v>
      </c>
      <c r="H78" s="134">
        <f>SUMIFS(BalanceSheetData!$J$2:$J$829,BalanceSheetData!$B$2:$B$829,$A78,BalanceSheetData!$I$2:$I$829,"10700")</f>
        <v>0</v>
      </c>
      <c r="I78" s="135">
        <f>SUMIFS(BalanceSheetData!$J$2:$J$829,BalanceSheetData!$B$2:$B$829,$A78,BalanceSheetData!$I$2:$I$829,"10715")+SUMIFS(BalanceSheetData!$J$2:$J$829,BalanceSheetData!$B$2:$B$829,$A78,BalanceSheetData!$I$2:$I$829,"10720")+SUMIFS(BalanceSheetData!$J$2:$J$829,BalanceSheetData!$B$2:$B$829,$A78,BalanceSheetData!$I$2:$I$829,"19300")</f>
        <v>0</v>
      </c>
      <c r="J78" s="136">
        <f t="shared" si="13"/>
        <v>0</v>
      </c>
      <c r="K78" s="137" t="str">
        <f>IF(ISERROR(INDEX(Occupancy!$B$57:$CA$57,1,MATCH(A78,Occupancy!$B$4:$CA$4,0))),"-",INDEX(Occupancy!$B$57:$CA$57,1,MATCH(A78,Occupancy!$B$4:$CA$4,0)))</f>
        <v>-</v>
      </c>
      <c r="L78" s="137">
        <f>IF(ISERROR(INDEX(Occupancy!$B$17:$CA$17,1,MATCH(A78,Occupancy!$B$4:$CA$4,0))),"-",INDEX(Occupancy!$B$17:$CA$17,1,MATCH(A78,Occupancy!$B$4:$CA$4,0)))</f>
        <v>0</v>
      </c>
      <c r="M78" s="119"/>
      <c r="N78" s="119"/>
      <c r="O78" s="119"/>
      <c r="P78" s="125"/>
      <c r="Q78" s="138">
        <f>SUMIFS(IncomeStatementData!$J$2:$J$829,IncomeStatementData!$B$2:$B$829,$A78,IncomeStatementData!$I$2:$I$829,"45001")+SUMIFS(IncomeStatementData!$J$2:$J$829,IncomeStatementData!$B$2:$B$829,$A78,IncomeStatementData!$I$2:$I$829,"45100")+SUMIFS(IncomeStatementData!$J$2:$J$829,IncomeStatementData!$B$2:$B$829,$A78,IncomeStatementData!$I$2:$I$829,"49000")+SUMIFS(IncomeStatementData!$J$2:$J$829,IncomeStatementData!$B$2:$B$829,$A78,IncomeStatementData!$I$2:$I$829,"45200")+SUMIFS(IncomeStatementData!$J$2:$J$829,IncomeStatementData!$B$2:$B$829,$A78,IncomeStatementData!$I$2:$I$829,"45400")+SUMIFS(IncomeStatementData!$J$2:$J$829,IncomeStatementData!$B$2:$B$829,$A78,IncomeStatementData!$I$2:$I$829,"45500")+SUMIFS(IncomeStatementData!$J$2:$J$829,IncomeStatementData!$B$2:$B$829,$A78,IncomeStatementData!$I$2:$I$829,"55327")+SUMIFS(IncomeStatementData!$J$2:$J$829,IncomeStatementData!$B$2:$B$829,$A78,IncomeStatementData!$I$2:$I$829,"44100")+SUMIFS(IncomeStatementData!$J$2:$J$829,IncomeStatementData!$B$2:$B$829,$A78,IncomeStatementData!$I$2:$I$829,"42200")</f>
        <v>0</v>
      </c>
      <c r="R78" s="139">
        <f>S78/12*Occupancy!$B$65</f>
        <v>0</v>
      </c>
      <c r="S78" s="140">
        <f>SUMIFS(AnnualFinancialData!$L$2:$L$147,AnnualFinancialData!$B$2:$B$147,$A78,AnnualFinancialData!$K$2:$K$147,"45001")+SUMIFS(AnnualFinancialData!$L$2:$L$147,AnnualFinancialData!$B$2:$B$147,$A78,AnnualFinancialData!$K$2:$K$147,"45100")+SUMIFS(AnnualFinancialData!$L$2:$L$147,AnnualFinancialData!$B$2:$B$147,$A78,AnnualFinancialData!$K$2:$K$147,"49000")+SUMIFS(AnnualFinancialData!$L$2:$L$147,AnnualFinancialData!$B$2:$B$147,$A78,AnnualFinancialData!$K$2:$K$147,"45200")+SUMIFS(AnnualFinancialData!$L$2:$L$147,AnnualFinancialData!$B$2:$B$147,$A78,AnnualFinancialData!$K$2:$K$147,"45400")+SUMIFS(AnnualFinancialData!$L$2:$L$147,AnnualFinancialData!$B$2:$B$147,$A78,AnnualFinancialData!$K$2:$K$147,"45500")+SUMIFS(AnnualFinancialData!$L$2:$L$147,AnnualFinancialData!$B$2:$B$147,$A78,AnnualFinancialData!$K$2:$K$147,"55327")+SUMIFS(AnnualFinancialData!$L$2:$L$147,AnnualFinancialData!$B$2:$B$147,$A78,AnnualFinancialData!$K$2:$K$147,"44100")+SUMIFS(AnnualFinancialData!$L$2:$L$147,AnnualFinancialData!$B$2:$B$147,$A78,AnnualFinancialData!$K$2:$K$147,"42200")</f>
        <v>0</v>
      </c>
      <c r="T78" s="139" t="str">
        <f>IF(ISERROR(IF(Q78="","",Q78/VLOOKUP(Occupancy!$B$65,Occupancy!$B$68:$B$79,1)*12/$C78)),"-",IF(Q78="","",Q78/VLOOKUP(Occupancy!$B$65,Occupancy!$B$68:$B$79,1)*12/$C78))</f>
        <v>-</v>
      </c>
      <c r="U78" s="139" t="str">
        <f>IF(ISERROR(IF(R78="","",R78/VLOOKUP(Occupancy!$B$65,Occupancy!$B$68:$B$79,1)*12/$C78)),"-",IF(R78="","",R78/VLOOKUP(Occupancy!$B$65,Occupancy!$B$68:$B$79,1)*12/$C78))</f>
        <v>-</v>
      </c>
      <c r="V78" s="141">
        <f>IF(ISERROR(Expenses!BC73)," - ",Expenses!BC73)</f>
        <v>0</v>
      </c>
      <c r="W78" s="141">
        <f>IF(ISERROR(Expenses!BD73)," - ",Expenses!BD73)</f>
        <v>0</v>
      </c>
      <c r="X78" s="141">
        <f>IF(ISERROR(Expenses!BE73)," - ",Expenses!BE73)</f>
        <v>0</v>
      </c>
      <c r="Y78" s="141" t="str">
        <f>IF(ISERROR(Expenses!BF73)," - ",Expenses!BF73)</f>
        <v>-</v>
      </c>
      <c r="Z78" s="141" t="str">
        <f>IF(ISERROR(Expenses!BG73)," - ",Expenses!BG73)</f>
        <v>-</v>
      </c>
      <c r="AA78" s="142" t="str">
        <f t="shared" si="14"/>
        <v>-</v>
      </c>
      <c r="AB78" s="139">
        <f t="shared" si="15"/>
        <v>0</v>
      </c>
      <c r="AC78" s="139">
        <f t="shared" si="16"/>
        <v>0</v>
      </c>
      <c r="AD78" s="139">
        <f t="shared" si="17"/>
        <v>0</v>
      </c>
      <c r="AE78" s="139" t="str">
        <f t="shared" si="18"/>
        <v>-</v>
      </c>
      <c r="AF78" s="139" t="str">
        <f t="shared" si="19"/>
        <v>-</v>
      </c>
      <c r="AG78" s="143">
        <f>SUMIFS(IncomeStatementData!$J$2:$J$829,IncomeStatementData!$B$2:$B$829,$A78,IncomeStatementData!$I$2:$I$829,"62020")</f>
        <v>0</v>
      </c>
      <c r="AH78" s="141">
        <f>AI78/12*Occupancy!$B$65</f>
        <v>0</v>
      </c>
      <c r="AI78" s="143">
        <f>SUMIFS(AnnualFinancialData!$L$2:$L$147,AnnualFinancialData!$B$2:$B$147,$A78,AnnualFinancialData!$K$2:$K$147,"62020")</f>
        <v>0</v>
      </c>
      <c r="AJ78" s="141" t="str">
        <f>IF(ISERROR(IF(AG78="","",AG78/VLOOKUP(Occupancy!$B$65,Occupancy!$B$68:$B$79,1)*12/$C78)),"-",IF(AG78="","",AG78/VLOOKUP(Occupancy!$B$65,Occupancy!$B$68:$B$79,1)*12/$C78))</f>
        <v>-</v>
      </c>
      <c r="AK78" s="141" t="str">
        <f>IF(ISERROR(IF(AH78="","",AH78/VLOOKUP(Occupancy!$B$65,Occupancy!$B$68:$B$79,1)*12/$C78)),"-",IF(AH78="","",AH78/VLOOKUP(Occupancy!$B$65,Occupancy!$B$68:$B$79,1)*12/$C78))</f>
        <v>-</v>
      </c>
      <c r="AL78" s="140">
        <f>SUMIFS(BalanceSheetData!$J$2:$J$829,BalanceSheetData!$B$2:$B$829,$A78,BalanceSheetData!$I$2:$I$829,"10710")</f>
        <v>0</v>
      </c>
      <c r="AM78" s="139" t="str">
        <f>IF(ISERROR(AN78/12*Occupancy!$B$65),"-",AN78/12*Occupancy!$B$65)</f>
        <v>-</v>
      </c>
      <c r="AN78" s="140" t="str">
        <f>IF(ISERROR(INDEX(ReserveData!$B$2:$B$2239,MATCH($A78,ReserveData!$A$2:$A$2250,0),0)),"-",INDEX(ReserveData!$B$2:$B2317,MATCH($A78,ReserveData!$A$2:$A$2250,0),0))</f>
        <v>-</v>
      </c>
      <c r="AO78" s="139" t="str">
        <f t="shared" si="20"/>
        <v>-</v>
      </c>
      <c r="AP78" s="139" t="str">
        <f t="shared" si="21"/>
        <v>-</v>
      </c>
      <c r="AQ78" s="143">
        <f>SUMIFS(IncomeStatementData!$J$2:$J$829,IncomeStatementData!$B$2:$B$829,$A78,IncomeStatementData!$I$2:$I$829,"55740")+SUMIFS(IncomeStatementData!$J$2:$J$829,IncomeStatementData!$B$2:$B$829,$A78,IncomeStatementData!$I$2:$I$829,"55730")</f>
        <v>0</v>
      </c>
      <c r="AR78" s="141">
        <f>AS78/12*Occupancy!$B$65</f>
        <v>0</v>
      </c>
      <c r="AS78" s="143">
        <f>SUMIFS(AnnualFinancialData!$L$2:$L$147,AnnualFinancialData!$B$2:$B$147,$A78,AnnualFinancialData!$K$2:$K$147,"55740")+SUMIFS(AnnualFinancialData!$L$2:$L$147,AnnualFinancialData!$B$2:$B$147,$A78,AnnualFinancialData!$K$2:$K$147,"55730")</f>
        <v>0</v>
      </c>
      <c r="AT78" s="141" t="str">
        <f>IF(ISERROR(IF(AQ78="","",AQ78/VLOOKUP(Occupancy!$B$65,Occupancy!$B$68:$B$79,1)*12/$C78)),"-",IF(AQ78="","",AQ78/VLOOKUP(Occupancy!$B$65,Occupancy!$B$68:$B$79,1)*12/$C78))</f>
        <v>-</v>
      </c>
      <c r="AU78" s="141" t="str">
        <f>IF(ISERROR(IF(AR78="","",AR78/VLOOKUP(Occupancy!$B$65,Occupancy!$B$68:$B$79,1)*12/$C78)),"-",IF(AR78="","",AR78/VLOOKUP(Occupancy!$B$65,Occupancy!$B$68:$B$79,1)*12/$C78))</f>
        <v>-</v>
      </c>
      <c r="AV78" s="140">
        <f>SUMIFS(IncomeStatementData!$J$2:$J$829,IncomeStatementData!$B$2:$B$829,$A78,IncomeStatementData!$I$2:$I$829,"66310")+SUMIFS(IncomeStatementData!$J$2:$J$829,IncomeStatementData!$B$2:$B$829,$A78,IncomeStatementData!$I$2:$I$829,"66202")</f>
        <v>0</v>
      </c>
      <c r="AW78" s="139">
        <f>AX78/12*Occupancy!$B$65</f>
        <v>0</v>
      </c>
      <c r="AX78" s="140">
        <f>SUMIFS(AnnualFinancialData!$L$2:$L$147,AnnualFinancialData!$B$2:$B$147,$A78,AnnualFinancialData!$K$2:$K$147,"66310")+SUMIFS(AnnualFinancialData!$L$2:$L$147,AnnualFinancialData!$B$2:$B$147,$A78,AnnualFinancialData!$K$2:$K$147,"66202")</f>
        <v>0</v>
      </c>
      <c r="AY78" s="139" t="str">
        <f>IF(ISERROR(IF(AV78="","",AV78/VLOOKUP(Occupancy!$B$65,Occupancy!$B$68:$B$79,1)*12/$C78)),"-",IF(AV78="","",AV78/VLOOKUP(Occupancy!$B$65,Occupancy!$B$68:$B$79,1)*12/$C78))</f>
        <v>-</v>
      </c>
      <c r="AZ78" s="139" t="str">
        <f>IF(ISERROR(IF(AW78="","",AW78/VLOOKUP(Occupancy!$B$65,Occupancy!$B$68:$B$79,1)*12/$C78)),"-",IF(AW78="","",AW78/VLOOKUP(Occupancy!$B$65,Occupancy!$B$68:$B$79,1)*12/$C78))</f>
        <v>-</v>
      </c>
      <c r="BA78" s="144">
        <f t="shared" si="22"/>
        <v>0</v>
      </c>
      <c r="BB78" s="144" t="str">
        <f t="shared" si="23"/>
        <v>-</v>
      </c>
      <c r="BC78" s="144" t="str">
        <f t="shared" si="24"/>
        <v>-</v>
      </c>
      <c r="BD78" s="144" t="str">
        <f t="shared" si="25"/>
        <v>-</v>
      </c>
      <c r="BE78" s="145" t="str">
        <f>IF(ISERROR(IF(BB78="","",BB78/VLOOKUP(Occupancy!$B$65,Occupancy!$B$68:$B$79,1)*12/$C78)),"-",IF(BB78="","",BB78/VLOOKUP(Occupancy!$B$65,Occupancy!$B$68:$B$79,1)*12/$C78))</f>
        <v>-</v>
      </c>
    </row>
    <row r="79" spans="1:57" s="100" customFormat="1" ht="12.75" x14ac:dyDescent="0.2">
      <c r="A79" s="221" t="s">
        <v>515</v>
      </c>
      <c r="B79" s="132" t="str">
        <f>IF(ISERROR(INDEX(ProjectTypeData!$F$2:$F$76,MATCH(Operating!$A79,ProjectTypeData!$B$2:$B$76,0),MATCH(Operating!B$9,ProjectTypeData!$F$1))),"-",INDEX(ProjectTypeData!$F$2:$F$76,MATCH(Operating!$A79,ProjectTypeData!$B$2:$B$76,0),MATCH(Operating!B$9,ProjectTypeData!$F$1)))</f>
        <v>Homes</v>
      </c>
      <c r="C79" s="132">
        <f>IF(ISERROR(INDEX(ProjectTypeData!$E$2:$E$76,MATCH(Operating!$A79,ProjectTypeData!$B$2:$B$76,0),MATCH(Operating!C$9,ProjectTypeData!$E$1))),"-",INDEX(ProjectTypeData!$E$2:$E$76,MATCH(Operating!$A79,ProjectTypeData!$B$2:$B$76,0),MATCH(Operating!C$9,ProjectTypeData!$E$1)))</f>
        <v>0</v>
      </c>
      <c r="D79" s="133" t="str">
        <f>IF(ISERROR(INDEX(ProjectTypeData!$D$2:$D$76,MATCH(Operating!$A79,ProjectTypeData!$B$2:$B$76,0),MATCH(Operating!D$9,ProjectTypeData!$D$1))),"-",INDEX(ProjectTypeData!$D$2:$D$76,MATCH(Operating!$A79,ProjectTypeData!$B$2:$B$76,0),MATCH(Operating!D$9,ProjectTypeData!$D$1)))</f>
        <v>Corporate/Overhead</v>
      </c>
      <c r="E79" s="121"/>
      <c r="F79" s="134">
        <f>SUMIFS(BalanceSheetData!$J$2:$J$829,BalanceSheetData!$B$2:$B$829,$A79,BalanceSheetData!$I$2:$I$829,"10000")</f>
        <v>0</v>
      </c>
      <c r="G79" s="134">
        <f>SUMIFS(BalanceSheetData!$J$2:$J$829,BalanceSheetData!$B$2:$B$829,$A79,BalanceSheetData!$I$2:$I$829,"10710")</f>
        <v>0</v>
      </c>
      <c r="H79" s="134">
        <f>SUMIFS(BalanceSheetData!$J$2:$J$829,BalanceSheetData!$B$2:$B$829,$A79,BalanceSheetData!$I$2:$I$829,"10700")</f>
        <v>0</v>
      </c>
      <c r="I79" s="135">
        <f>SUMIFS(BalanceSheetData!$J$2:$J$829,BalanceSheetData!$B$2:$B$829,$A79,BalanceSheetData!$I$2:$I$829,"10715")+SUMIFS(BalanceSheetData!$J$2:$J$829,BalanceSheetData!$B$2:$B$829,$A79,BalanceSheetData!$I$2:$I$829,"10720")+SUMIFS(BalanceSheetData!$J$2:$J$829,BalanceSheetData!$B$2:$B$829,$A79,BalanceSheetData!$I$2:$I$829,"19300")</f>
        <v>0</v>
      </c>
      <c r="J79" s="136">
        <f t="shared" si="13"/>
        <v>0</v>
      </c>
      <c r="K79" s="137" t="str">
        <f>IF(ISERROR(INDEX(Occupancy!$B$57:$CA$57,1,MATCH(A79,Occupancy!$B$4:$CA$4,0))),"-",INDEX(Occupancy!$B$57:$CA$57,1,MATCH(A79,Occupancy!$B$4:$CA$4,0)))</f>
        <v>-</v>
      </c>
      <c r="L79" s="137">
        <f>IF(ISERROR(INDEX(Occupancy!$B$17:$CA$17,1,MATCH(A79,Occupancy!$B$4:$CA$4,0))),"-",INDEX(Occupancy!$B$17:$CA$17,1,MATCH(A79,Occupancy!$B$4:$CA$4,0)))</f>
        <v>0</v>
      </c>
      <c r="M79" s="119"/>
      <c r="N79" s="119"/>
      <c r="O79" s="119"/>
      <c r="P79" s="125"/>
      <c r="Q79" s="138">
        <f>SUMIFS(IncomeStatementData!$J$2:$J$829,IncomeStatementData!$B$2:$B$829,$A79,IncomeStatementData!$I$2:$I$829,"45001")+SUMIFS(IncomeStatementData!$J$2:$J$829,IncomeStatementData!$B$2:$B$829,$A79,IncomeStatementData!$I$2:$I$829,"45100")+SUMIFS(IncomeStatementData!$J$2:$J$829,IncomeStatementData!$B$2:$B$829,$A79,IncomeStatementData!$I$2:$I$829,"49000")+SUMIFS(IncomeStatementData!$J$2:$J$829,IncomeStatementData!$B$2:$B$829,$A79,IncomeStatementData!$I$2:$I$829,"45200")+SUMIFS(IncomeStatementData!$J$2:$J$829,IncomeStatementData!$B$2:$B$829,$A79,IncomeStatementData!$I$2:$I$829,"45400")+SUMIFS(IncomeStatementData!$J$2:$J$829,IncomeStatementData!$B$2:$B$829,$A79,IncomeStatementData!$I$2:$I$829,"45500")+SUMIFS(IncomeStatementData!$J$2:$J$829,IncomeStatementData!$B$2:$B$829,$A79,IncomeStatementData!$I$2:$I$829,"55327")+SUMIFS(IncomeStatementData!$J$2:$J$829,IncomeStatementData!$B$2:$B$829,$A79,IncomeStatementData!$I$2:$I$829,"44100")+SUMIFS(IncomeStatementData!$J$2:$J$829,IncomeStatementData!$B$2:$B$829,$A79,IncomeStatementData!$I$2:$I$829,"42200")</f>
        <v>0</v>
      </c>
      <c r="R79" s="139">
        <f>S79/12*Occupancy!$B$65</f>
        <v>0</v>
      </c>
      <c r="S79" s="140">
        <f>SUMIFS(AnnualFinancialData!$L$2:$L$147,AnnualFinancialData!$B$2:$B$147,$A79,AnnualFinancialData!$K$2:$K$147,"45001")+SUMIFS(AnnualFinancialData!$L$2:$L$147,AnnualFinancialData!$B$2:$B$147,$A79,AnnualFinancialData!$K$2:$K$147,"45100")+SUMIFS(AnnualFinancialData!$L$2:$L$147,AnnualFinancialData!$B$2:$B$147,$A79,AnnualFinancialData!$K$2:$K$147,"49000")+SUMIFS(AnnualFinancialData!$L$2:$L$147,AnnualFinancialData!$B$2:$B$147,$A79,AnnualFinancialData!$K$2:$K$147,"45200")+SUMIFS(AnnualFinancialData!$L$2:$L$147,AnnualFinancialData!$B$2:$B$147,$A79,AnnualFinancialData!$K$2:$K$147,"45400")+SUMIFS(AnnualFinancialData!$L$2:$L$147,AnnualFinancialData!$B$2:$B$147,$A79,AnnualFinancialData!$K$2:$K$147,"45500")+SUMIFS(AnnualFinancialData!$L$2:$L$147,AnnualFinancialData!$B$2:$B$147,$A79,AnnualFinancialData!$K$2:$K$147,"55327")+SUMIFS(AnnualFinancialData!$L$2:$L$147,AnnualFinancialData!$B$2:$B$147,$A79,AnnualFinancialData!$K$2:$K$147,"44100")+SUMIFS(AnnualFinancialData!$L$2:$L$147,AnnualFinancialData!$B$2:$B$147,$A79,AnnualFinancialData!$K$2:$K$147,"42200")</f>
        <v>0</v>
      </c>
      <c r="T79" s="139" t="str">
        <f>IF(ISERROR(IF(Q79="","",Q79/VLOOKUP(Occupancy!$B$65,Occupancy!$B$68:$B$79,1)*12/$C79)),"-",IF(Q79="","",Q79/VLOOKUP(Occupancy!$B$65,Occupancy!$B$68:$B$79,1)*12/$C79))</f>
        <v>-</v>
      </c>
      <c r="U79" s="139" t="str">
        <f>IF(ISERROR(IF(R79="","",R79/VLOOKUP(Occupancy!$B$65,Occupancy!$B$68:$B$79,1)*12/$C79)),"-",IF(R79="","",R79/VLOOKUP(Occupancy!$B$65,Occupancy!$B$68:$B$79,1)*12/$C79))</f>
        <v>-</v>
      </c>
      <c r="V79" s="141">
        <f>IF(ISERROR(Expenses!BC74)," - ",Expenses!BC74)</f>
        <v>0</v>
      </c>
      <c r="W79" s="141">
        <f>IF(ISERROR(Expenses!BD74)," - ",Expenses!BD74)</f>
        <v>0</v>
      </c>
      <c r="X79" s="141">
        <f>IF(ISERROR(Expenses!BE74)," - ",Expenses!BE74)</f>
        <v>0</v>
      </c>
      <c r="Y79" s="141" t="str">
        <f>IF(ISERROR(Expenses!BF74)," - ",Expenses!BF74)</f>
        <v>-</v>
      </c>
      <c r="Z79" s="141" t="str">
        <f>IF(ISERROR(Expenses!BG74)," - ",Expenses!BG74)</f>
        <v>-</v>
      </c>
      <c r="AA79" s="142" t="str">
        <f t="shared" si="14"/>
        <v>-</v>
      </c>
      <c r="AB79" s="139">
        <f t="shared" si="15"/>
        <v>0</v>
      </c>
      <c r="AC79" s="139">
        <f t="shared" si="16"/>
        <v>0</v>
      </c>
      <c r="AD79" s="139">
        <f t="shared" si="17"/>
        <v>0</v>
      </c>
      <c r="AE79" s="139" t="str">
        <f t="shared" si="18"/>
        <v>-</v>
      </c>
      <c r="AF79" s="139" t="str">
        <f t="shared" si="19"/>
        <v>-</v>
      </c>
      <c r="AG79" s="143">
        <f>SUMIFS(IncomeStatementData!$J$2:$J$829,IncomeStatementData!$B$2:$B$829,$A79,IncomeStatementData!$I$2:$I$829,"62020")</f>
        <v>0</v>
      </c>
      <c r="AH79" s="141">
        <f>AI79/12*Occupancy!$B$65</f>
        <v>0</v>
      </c>
      <c r="AI79" s="143">
        <f>SUMIFS(AnnualFinancialData!$L$2:$L$147,AnnualFinancialData!$B$2:$B$147,$A79,AnnualFinancialData!$K$2:$K$147,"62020")</f>
        <v>0</v>
      </c>
      <c r="AJ79" s="141" t="str">
        <f>IF(ISERROR(IF(AG79="","",AG79/VLOOKUP(Occupancy!$B$65,Occupancy!$B$68:$B$79,1)*12/$C79)),"-",IF(AG79="","",AG79/VLOOKUP(Occupancy!$B$65,Occupancy!$B$68:$B$79,1)*12/$C79))</f>
        <v>-</v>
      </c>
      <c r="AK79" s="141" t="str">
        <f>IF(ISERROR(IF(AH79="","",AH79/VLOOKUP(Occupancy!$B$65,Occupancy!$B$68:$B$79,1)*12/$C79)),"-",IF(AH79="","",AH79/VLOOKUP(Occupancy!$B$65,Occupancy!$B$68:$B$79,1)*12/$C79))</f>
        <v>-</v>
      </c>
      <c r="AL79" s="140">
        <f>SUMIFS(BalanceSheetData!$J$2:$J$829,BalanceSheetData!$B$2:$B$829,$A79,BalanceSheetData!$I$2:$I$829,"10710")</f>
        <v>0</v>
      </c>
      <c r="AM79" s="139" t="str">
        <f>IF(ISERROR(AN79/12*Occupancy!$B$65),"-",AN79/12*Occupancy!$B$65)</f>
        <v>-</v>
      </c>
      <c r="AN79" s="140" t="str">
        <f>IF(ISERROR(INDEX(ReserveData!$B$2:$B$2239,MATCH($A79,ReserveData!$A$2:$A$2250,0),0)),"-",INDEX(ReserveData!$B$2:$B2318,MATCH($A79,ReserveData!$A$2:$A$2250,0),0))</f>
        <v>-</v>
      </c>
      <c r="AO79" s="139" t="str">
        <f t="shared" si="20"/>
        <v>-</v>
      </c>
      <c r="AP79" s="139" t="str">
        <f t="shared" si="21"/>
        <v>-</v>
      </c>
      <c r="AQ79" s="143">
        <f>SUMIFS(IncomeStatementData!$J$2:$J$829,IncomeStatementData!$B$2:$B$829,$A79,IncomeStatementData!$I$2:$I$829,"55740")+SUMIFS(IncomeStatementData!$J$2:$J$829,IncomeStatementData!$B$2:$B$829,$A79,IncomeStatementData!$I$2:$I$829,"55730")</f>
        <v>0</v>
      </c>
      <c r="AR79" s="141">
        <f>AS79/12*Occupancy!$B$65</f>
        <v>0</v>
      </c>
      <c r="AS79" s="143">
        <f>SUMIFS(AnnualFinancialData!$L$2:$L$147,AnnualFinancialData!$B$2:$B$147,$A79,AnnualFinancialData!$K$2:$K$147,"55740")+SUMIFS(AnnualFinancialData!$L$2:$L$147,AnnualFinancialData!$B$2:$B$147,$A79,AnnualFinancialData!$K$2:$K$147,"55730")</f>
        <v>0</v>
      </c>
      <c r="AT79" s="141" t="str">
        <f>IF(ISERROR(IF(AQ79="","",AQ79/VLOOKUP(Occupancy!$B$65,Occupancy!$B$68:$B$79,1)*12/$C79)),"-",IF(AQ79="","",AQ79/VLOOKUP(Occupancy!$B$65,Occupancy!$B$68:$B$79,1)*12/$C79))</f>
        <v>-</v>
      </c>
      <c r="AU79" s="141" t="str">
        <f>IF(ISERROR(IF(AR79="","",AR79/VLOOKUP(Occupancy!$B$65,Occupancy!$B$68:$B$79,1)*12/$C79)),"-",IF(AR79="","",AR79/VLOOKUP(Occupancy!$B$65,Occupancy!$B$68:$B$79,1)*12/$C79))</f>
        <v>-</v>
      </c>
      <c r="AV79" s="140">
        <f>SUMIFS(IncomeStatementData!$J$2:$J$829,IncomeStatementData!$B$2:$B$829,$A79,IncomeStatementData!$I$2:$I$829,"66310")+SUMIFS(IncomeStatementData!$J$2:$J$829,IncomeStatementData!$B$2:$B$829,$A79,IncomeStatementData!$I$2:$I$829,"66202")</f>
        <v>0</v>
      </c>
      <c r="AW79" s="139">
        <f>AX79/12*Occupancy!$B$65</f>
        <v>0</v>
      </c>
      <c r="AX79" s="140">
        <f>SUMIFS(AnnualFinancialData!$L$2:$L$147,AnnualFinancialData!$B$2:$B$147,$A79,AnnualFinancialData!$K$2:$K$147,"66310")+SUMIFS(AnnualFinancialData!$L$2:$L$147,AnnualFinancialData!$B$2:$B$147,$A79,AnnualFinancialData!$K$2:$K$147,"66202")</f>
        <v>0</v>
      </c>
      <c r="AY79" s="139" t="str">
        <f>IF(ISERROR(IF(AV79="","",AV79/VLOOKUP(Occupancy!$B$65,Occupancy!$B$68:$B$79,1)*12/$C79)),"-",IF(AV79="","",AV79/VLOOKUP(Occupancy!$B$65,Occupancy!$B$68:$B$79,1)*12/$C79))</f>
        <v>-</v>
      </c>
      <c r="AZ79" s="139" t="str">
        <f>IF(ISERROR(IF(AW79="","",AW79/VLOOKUP(Occupancy!$B$65,Occupancy!$B$68:$B$79,1)*12/$C79)),"-",IF(AW79="","",AW79/VLOOKUP(Occupancy!$B$65,Occupancy!$B$68:$B$79,1)*12/$C79))</f>
        <v>-</v>
      </c>
      <c r="BA79" s="144">
        <f t="shared" si="22"/>
        <v>0</v>
      </c>
      <c r="BB79" s="144" t="str">
        <f t="shared" si="23"/>
        <v>-</v>
      </c>
      <c r="BC79" s="144" t="str">
        <f t="shared" si="24"/>
        <v>-</v>
      </c>
      <c r="BD79" s="144" t="str">
        <f t="shared" si="25"/>
        <v>-</v>
      </c>
      <c r="BE79" s="145" t="str">
        <f>IF(ISERROR(IF(BB79="","",BB79/VLOOKUP(Occupancy!$B$65,Occupancy!$B$68:$B$79,1)*12/$C79)),"-",IF(BB79="","",BB79/VLOOKUP(Occupancy!$B$65,Occupancy!$B$68:$B$79,1)*12/$C79))</f>
        <v>-</v>
      </c>
    </row>
    <row r="80" spans="1:57" s="100" customFormat="1" ht="12.75" x14ac:dyDescent="0.2">
      <c r="A80" s="221" t="s">
        <v>517</v>
      </c>
      <c r="B80" s="132" t="str">
        <f>IF(ISERROR(INDEX(ProjectTypeData!$F$2:$F$76,MATCH(Operating!$A80,ProjectTypeData!$B$2:$B$76,0),MATCH(Operating!B$9,ProjectTypeData!$F$1))),"-",INDEX(ProjectTypeData!$F$2:$F$76,MATCH(Operating!$A80,ProjectTypeData!$B$2:$B$76,0),MATCH(Operating!B$9,ProjectTypeData!$F$1)))</f>
        <v>Homes</v>
      </c>
      <c r="C80" s="132">
        <f>IF(ISERROR(INDEX(ProjectTypeData!$E$2:$E$76,MATCH(Operating!$A80,ProjectTypeData!$B$2:$B$76,0),MATCH(Operating!C$9,ProjectTypeData!$E$1))),"-",INDEX(ProjectTypeData!$E$2:$E$76,MATCH(Operating!$A80,ProjectTypeData!$B$2:$B$76,0),MATCH(Operating!C$9,ProjectTypeData!$E$1)))</f>
        <v>0</v>
      </c>
      <c r="D80" s="133" t="str">
        <f>IF(ISERROR(INDEX(ProjectTypeData!$D$2:$D$76,MATCH(Operating!$A80,ProjectTypeData!$B$2:$B$76,0),MATCH(Operating!D$9,ProjectTypeData!$D$1))),"-",INDEX(ProjectTypeData!$D$2:$D$76,MATCH(Operating!$A80,ProjectTypeData!$B$2:$B$76,0),MATCH(Operating!D$9,ProjectTypeData!$D$1)))</f>
        <v>Pending Business Committee Approval</v>
      </c>
      <c r="E80" s="121"/>
      <c r="F80" s="134">
        <f>SUMIFS(BalanceSheetData!$J$2:$J$829,BalanceSheetData!$B$2:$B$829,$A80,BalanceSheetData!$I$2:$I$829,"10000")</f>
        <v>0</v>
      </c>
      <c r="G80" s="134">
        <f>SUMIFS(BalanceSheetData!$J$2:$J$829,BalanceSheetData!$B$2:$B$829,$A80,BalanceSheetData!$I$2:$I$829,"10710")</f>
        <v>0</v>
      </c>
      <c r="H80" s="134">
        <f>SUMIFS(BalanceSheetData!$J$2:$J$829,BalanceSheetData!$B$2:$B$829,$A80,BalanceSheetData!$I$2:$I$829,"10700")</f>
        <v>0</v>
      </c>
      <c r="I80" s="135">
        <f>SUMIFS(BalanceSheetData!$J$2:$J$829,BalanceSheetData!$B$2:$B$829,$A80,BalanceSheetData!$I$2:$I$829,"10715")+SUMIFS(BalanceSheetData!$J$2:$J$829,BalanceSheetData!$B$2:$B$829,$A80,BalanceSheetData!$I$2:$I$829,"10720")+SUMIFS(BalanceSheetData!$J$2:$J$829,BalanceSheetData!$B$2:$B$829,$A80,BalanceSheetData!$I$2:$I$829,"19300")</f>
        <v>0</v>
      </c>
      <c r="J80" s="136">
        <f t="shared" si="13"/>
        <v>0</v>
      </c>
      <c r="K80" s="137" t="str">
        <f>IF(ISERROR(INDEX(Occupancy!$B$57:$CA$57,1,MATCH(A80,Occupancy!$B$4:$CA$4,0))),"-",INDEX(Occupancy!$B$57:$CA$57,1,MATCH(A80,Occupancy!$B$4:$CA$4,0)))</f>
        <v>-</v>
      </c>
      <c r="L80" s="137">
        <f>IF(ISERROR(INDEX(Occupancy!$B$17:$CA$17,1,MATCH(A80,Occupancy!$B$4:$CA$4,0))),"-",INDEX(Occupancy!$B$17:$CA$17,1,MATCH(A80,Occupancy!$B$4:$CA$4,0)))</f>
        <v>0</v>
      </c>
      <c r="M80" s="119"/>
      <c r="N80" s="119"/>
      <c r="O80" s="119"/>
      <c r="P80" s="125"/>
      <c r="Q80" s="138">
        <f>SUMIFS(IncomeStatementData!$J$2:$J$829,IncomeStatementData!$B$2:$B$829,$A80,IncomeStatementData!$I$2:$I$829,"45001")+SUMIFS(IncomeStatementData!$J$2:$J$829,IncomeStatementData!$B$2:$B$829,$A80,IncomeStatementData!$I$2:$I$829,"45100")+SUMIFS(IncomeStatementData!$J$2:$J$829,IncomeStatementData!$B$2:$B$829,$A80,IncomeStatementData!$I$2:$I$829,"49000")+SUMIFS(IncomeStatementData!$J$2:$J$829,IncomeStatementData!$B$2:$B$829,$A80,IncomeStatementData!$I$2:$I$829,"45200")+SUMIFS(IncomeStatementData!$J$2:$J$829,IncomeStatementData!$B$2:$B$829,$A80,IncomeStatementData!$I$2:$I$829,"45400")+SUMIFS(IncomeStatementData!$J$2:$J$829,IncomeStatementData!$B$2:$B$829,$A80,IncomeStatementData!$I$2:$I$829,"45500")+SUMIFS(IncomeStatementData!$J$2:$J$829,IncomeStatementData!$B$2:$B$829,$A80,IncomeStatementData!$I$2:$I$829,"55327")+SUMIFS(IncomeStatementData!$J$2:$J$829,IncomeStatementData!$B$2:$B$829,$A80,IncomeStatementData!$I$2:$I$829,"44100")+SUMIFS(IncomeStatementData!$J$2:$J$829,IncomeStatementData!$B$2:$B$829,$A80,IncomeStatementData!$I$2:$I$829,"42200")</f>
        <v>0</v>
      </c>
      <c r="R80" s="139">
        <f>S80/12*Occupancy!$B$65</f>
        <v>0</v>
      </c>
      <c r="S80" s="140">
        <f>SUMIFS(AnnualFinancialData!$L$2:$L$147,AnnualFinancialData!$B$2:$B$147,$A80,AnnualFinancialData!$K$2:$K$147,"45001")+SUMIFS(AnnualFinancialData!$L$2:$L$147,AnnualFinancialData!$B$2:$B$147,$A80,AnnualFinancialData!$K$2:$K$147,"45100")+SUMIFS(AnnualFinancialData!$L$2:$L$147,AnnualFinancialData!$B$2:$B$147,$A80,AnnualFinancialData!$K$2:$K$147,"49000")+SUMIFS(AnnualFinancialData!$L$2:$L$147,AnnualFinancialData!$B$2:$B$147,$A80,AnnualFinancialData!$K$2:$K$147,"45200")+SUMIFS(AnnualFinancialData!$L$2:$L$147,AnnualFinancialData!$B$2:$B$147,$A80,AnnualFinancialData!$K$2:$K$147,"45400")+SUMIFS(AnnualFinancialData!$L$2:$L$147,AnnualFinancialData!$B$2:$B$147,$A80,AnnualFinancialData!$K$2:$K$147,"45500")+SUMIFS(AnnualFinancialData!$L$2:$L$147,AnnualFinancialData!$B$2:$B$147,$A80,AnnualFinancialData!$K$2:$K$147,"55327")+SUMIFS(AnnualFinancialData!$L$2:$L$147,AnnualFinancialData!$B$2:$B$147,$A80,AnnualFinancialData!$K$2:$K$147,"44100")+SUMIFS(AnnualFinancialData!$L$2:$L$147,AnnualFinancialData!$B$2:$B$147,$A80,AnnualFinancialData!$K$2:$K$147,"42200")</f>
        <v>0</v>
      </c>
      <c r="T80" s="139" t="str">
        <f>IF(ISERROR(IF(Q80="","",Q80/VLOOKUP(Occupancy!$B$65,Occupancy!$B$68:$B$79,1)*12/$C80)),"-",IF(Q80="","",Q80/VLOOKUP(Occupancy!$B$65,Occupancy!$B$68:$B$79,1)*12/$C80))</f>
        <v>-</v>
      </c>
      <c r="U80" s="139" t="str">
        <f>IF(ISERROR(IF(R80="","",R80/VLOOKUP(Occupancy!$B$65,Occupancy!$B$68:$B$79,1)*12/$C80)),"-",IF(R80="","",R80/VLOOKUP(Occupancy!$B$65,Occupancy!$B$68:$B$79,1)*12/$C80))</f>
        <v>-</v>
      </c>
      <c r="V80" s="141">
        <f>IF(ISERROR(Expenses!BC75)," - ",Expenses!BC75)</f>
        <v>0</v>
      </c>
      <c r="W80" s="141">
        <f>IF(ISERROR(Expenses!BD75)," - ",Expenses!BD75)</f>
        <v>0</v>
      </c>
      <c r="X80" s="141">
        <f>IF(ISERROR(Expenses!BE75)," - ",Expenses!BE75)</f>
        <v>0</v>
      </c>
      <c r="Y80" s="141" t="str">
        <f>IF(ISERROR(Expenses!BF75)," - ",Expenses!BF75)</f>
        <v>-</v>
      </c>
      <c r="Z80" s="141" t="str">
        <f>IF(ISERROR(Expenses!BG75)," - ",Expenses!BG75)</f>
        <v>-</v>
      </c>
      <c r="AA80" s="142" t="str">
        <f t="shared" si="14"/>
        <v>-</v>
      </c>
      <c r="AB80" s="139">
        <f t="shared" si="15"/>
        <v>0</v>
      </c>
      <c r="AC80" s="139">
        <f t="shared" si="16"/>
        <v>0</v>
      </c>
      <c r="AD80" s="139">
        <f t="shared" si="17"/>
        <v>0</v>
      </c>
      <c r="AE80" s="139" t="str">
        <f t="shared" si="18"/>
        <v>-</v>
      </c>
      <c r="AF80" s="139" t="str">
        <f t="shared" si="19"/>
        <v>-</v>
      </c>
      <c r="AG80" s="143">
        <f>SUMIFS(IncomeStatementData!$J$2:$J$829,IncomeStatementData!$B$2:$B$829,$A80,IncomeStatementData!$I$2:$I$829,"62020")</f>
        <v>0</v>
      </c>
      <c r="AH80" s="141">
        <f>AI80/12*Occupancy!$B$65</f>
        <v>0</v>
      </c>
      <c r="AI80" s="143">
        <f>SUMIFS(AnnualFinancialData!$L$2:$L$147,AnnualFinancialData!$B$2:$B$147,$A80,AnnualFinancialData!$K$2:$K$147,"62020")</f>
        <v>0</v>
      </c>
      <c r="AJ80" s="141" t="str">
        <f>IF(ISERROR(IF(AG80="","",AG80/VLOOKUP(Occupancy!$B$65,Occupancy!$B$68:$B$79,1)*12/$C80)),"-",IF(AG80="","",AG80/VLOOKUP(Occupancy!$B$65,Occupancy!$B$68:$B$79,1)*12/$C80))</f>
        <v>-</v>
      </c>
      <c r="AK80" s="141" t="str">
        <f>IF(ISERROR(IF(AH80="","",AH80/VLOOKUP(Occupancy!$B$65,Occupancy!$B$68:$B$79,1)*12/$C80)),"-",IF(AH80="","",AH80/VLOOKUP(Occupancy!$B$65,Occupancy!$B$68:$B$79,1)*12/$C80))</f>
        <v>-</v>
      </c>
      <c r="AL80" s="140">
        <f>SUMIFS(BalanceSheetData!$J$2:$J$829,BalanceSheetData!$B$2:$B$829,$A80,BalanceSheetData!$I$2:$I$829,"10710")</f>
        <v>0</v>
      </c>
      <c r="AM80" s="139" t="str">
        <f>IF(ISERROR(AN80/12*Occupancy!$B$65),"-",AN80/12*Occupancy!$B$65)</f>
        <v>-</v>
      </c>
      <c r="AN80" s="140" t="str">
        <f>IF(ISERROR(INDEX(ReserveData!$B$2:$B$2239,MATCH($A80,ReserveData!$A$2:$A$2250,0),0)),"-",INDEX(ReserveData!$B$2:$B2319,MATCH($A80,ReserveData!$A$2:$A$2250,0),0))</f>
        <v>-</v>
      </c>
      <c r="AO80" s="139" t="str">
        <f t="shared" si="20"/>
        <v>-</v>
      </c>
      <c r="AP80" s="139" t="str">
        <f t="shared" si="21"/>
        <v>-</v>
      </c>
      <c r="AQ80" s="143">
        <f>SUMIFS(IncomeStatementData!$J$2:$J$829,IncomeStatementData!$B$2:$B$829,$A80,IncomeStatementData!$I$2:$I$829,"55740")+SUMIFS(IncomeStatementData!$J$2:$J$829,IncomeStatementData!$B$2:$B$829,$A80,IncomeStatementData!$I$2:$I$829,"55730")</f>
        <v>0</v>
      </c>
      <c r="AR80" s="141">
        <f>AS80/12*Occupancy!$B$65</f>
        <v>0</v>
      </c>
      <c r="AS80" s="143">
        <f>SUMIFS(AnnualFinancialData!$L$2:$L$147,AnnualFinancialData!$B$2:$B$147,$A80,AnnualFinancialData!$K$2:$K$147,"55740")+SUMIFS(AnnualFinancialData!$L$2:$L$147,AnnualFinancialData!$B$2:$B$147,$A80,AnnualFinancialData!$K$2:$K$147,"55730")</f>
        <v>0</v>
      </c>
      <c r="AT80" s="141" t="str">
        <f>IF(ISERROR(IF(AQ80="","",AQ80/VLOOKUP(Occupancy!$B$65,Occupancy!$B$68:$B$79,1)*12/$C80)),"-",IF(AQ80="","",AQ80/VLOOKUP(Occupancy!$B$65,Occupancy!$B$68:$B$79,1)*12/$C80))</f>
        <v>-</v>
      </c>
      <c r="AU80" s="141" t="str">
        <f>IF(ISERROR(IF(AR80="","",AR80/VLOOKUP(Occupancy!$B$65,Occupancy!$B$68:$B$79,1)*12/$C80)),"-",IF(AR80="","",AR80/VLOOKUP(Occupancy!$B$65,Occupancy!$B$68:$B$79,1)*12/$C80))</f>
        <v>-</v>
      </c>
      <c r="AV80" s="140">
        <f>SUMIFS(IncomeStatementData!$J$2:$J$829,IncomeStatementData!$B$2:$B$829,$A80,IncomeStatementData!$I$2:$I$829,"66310")+SUMIFS(IncomeStatementData!$J$2:$J$829,IncomeStatementData!$B$2:$B$829,$A80,IncomeStatementData!$I$2:$I$829,"66202")</f>
        <v>0</v>
      </c>
      <c r="AW80" s="139">
        <f>AX80/12*Occupancy!$B$65</f>
        <v>0</v>
      </c>
      <c r="AX80" s="140">
        <f>SUMIFS(AnnualFinancialData!$L$2:$L$147,AnnualFinancialData!$B$2:$B$147,$A80,AnnualFinancialData!$K$2:$K$147,"66310")+SUMIFS(AnnualFinancialData!$L$2:$L$147,AnnualFinancialData!$B$2:$B$147,$A80,AnnualFinancialData!$K$2:$K$147,"66202")</f>
        <v>0</v>
      </c>
      <c r="AY80" s="139" t="str">
        <f>IF(ISERROR(IF(AV80="","",AV80/VLOOKUP(Occupancy!$B$65,Occupancy!$B$68:$B$79,1)*12/$C80)),"-",IF(AV80="","",AV80/VLOOKUP(Occupancy!$B$65,Occupancy!$B$68:$B$79,1)*12/$C80))</f>
        <v>-</v>
      </c>
      <c r="AZ80" s="139" t="str">
        <f>IF(ISERROR(IF(AW80="","",AW80/VLOOKUP(Occupancy!$B$65,Occupancy!$B$68:$B$79,1)*12/$C80)),"-",IF(AW80="","",AW80/VLOOKUP(Occupancy!$B$65,Occupancy!$B$68:$B$79,1)*12/$C80))</f>
        <v>-</v>
      </c>
      <c r="BA80" s="144">
        <f t="shared" si="22"/>
        <v>0</v>
      </c>
      <c r="BB80" s="144" t="str">
        <f t="shared" si="23"/>
        <v>-</v>
      </c>
      <c r="BC80" s="144" t="str">
        <f t="shared" si="24"/>
        <v>-</v>
      </c>
      <c r="BD80" s="144" t="str">
        <f t="shared" si="25"/>
        <v>-</v>
      </c>
      <c r="BE80" s="145" t="str">
        <f>IF(ISERROR(IF(BB80="","",BB80/VLOOKUP(Occupancy!$B$65,Occupancy!$B$68:$B$79,1)*12/$C80)),"-",IF(BB80="","",BB80/VLOOKUP(Occupancy!$B$65,Occupancy!$B$68:$B$79,1)*12/$C80))</f>
        <v>-</v>
      </c>
    </row>
    <row r="81" spans="1:57" s="100" customFormat="1" ht="12.75" x14ac:dyDescent="0.2">
      <c r="A81" s="221" t="s">
        <v>376</v>
      </c>
      <c r="B81" s="132" t="str">
        <f>IF(ISERROR(INDEX(ProjectTypeData!$F$2:$F$76,MATCH(Operating!$A81,ProjectTypeData!$B$2:$B$76,0),MATCH(Operating!B$9,ProjectTypeData!$F$1))),"-",INDEX(ProjectTypeData!$F$2:$F$76,MATCH(Operating!$A81,ProjectTypeData!$B$2:$B$76,0),MATCH(Operating!B$9,ProjectTypeData!$F$1)))</f>
        <v>Homes</v>
      </c>
      <c r="C81" s="132">
        <f>IF(ISERROR(INDEX(ProjectTypeData!$E$2:$E$76,MATCH(Operating!$A81,ProjectTypeData!$B$2:$B$76,0),MATCH(Operating!C$9,ProjectTypeData!$E$1))),"-",INDEX(ProjectTypeData!$E$2:$E$76,MATCH(Operating!$A81,ProjectTypeData!$B$2:$B$76,0),MATCH(Operating!C$9,ProjectTypeData!$E$1)))</f>
        <v>0</v>
      </c>
      <c r="D81" s="133" t="str">
        <f>IF(ISERROR(INDEX(ProjectTypeData!$D$2:$D$76,MATCH(Operating!$A81,ProjectTypeData!$B$2:$B$76,0),MATCH(Operating!D$9,ProjectTypeData!$D$1))),"-",INDEX(ProjectTypeData!$D$2:$D$76,MATCH(Operating!$A81,ProjectTypeData!$B$2:$B$76,0),MATCH(Operating!D$9,ProjectTypeData!$D$1)))</f>
        <v>Financial Close-out/Lease-up</v>
      </c>
      <c r="E81" s="121"/>
      <c r="F81" s="134">
        <f>SUMIFS(BalanceSheetData!$J$2:$J$829,BalanceSheetData!$B$2:$B$829,$A81,BalanceSheetData!$I$2:$I$829,"10000")</f>
        <v>0</v>
      </c>
      <c r="G81" s="134">
        <f>SUMIFS(BalanceSheetData!$J$2:$J$829,BalanceSheetData!$B$2:$B$829,$A81,BalanceSheetData!$I$2:$I$829,"10710")</f>
        <v>0</v>
      </c>
      <c r="H81" s="134">
        <f>SUMIFS(BalanceSheetData!$J$2:$J$829,BalanceSheetData!$B$2:$B$829,$A81,BalanceSheetData!$I$2:$I$829,"10700")</f>
        <v>0</v>
      </c>
      <c r="I81" s="135">
        <f>SUMIFS(BalanceSheetData!$J$2:$J$829,BalanceSheetData!$B$2:$B$829,$A81,BalanceSheetData!$I$2:$I$829,"10715")+SUMIFS(BalanceSheetData!$J$2:$J$829,BalanceSheetData!$B$2:$B$829,$A81,BalanceSheetData!$I$2:$I$829,"10720")+SUMIFS(BalanceSheetData!$J$2:$J$829,BalanceSheetData!$B$2:$B$829,$A81,BalanceSheetData!$I$2:$I$829,"19300")</f>
        <v>0</v>
      </c>
      <c r="J81" s="136">
        <f t="shared" si="13"/>
        <v>0</v>
      </c>
      <c r="K81" s="137" t="str">
        <f>IF(ISERROR(INDEX(Occupancy!$B$57:$CA$57,1,MATCH(A81,Occupancy!$B$4:$CA$4,0))),"-",INDEX(Occupancy!$B$57:$CA$57,1,MATCH(A81,Occupancy!$B$4:$CA$4,0)))</f>
        <v>-</v>
      </c>
      <c r="L81" s="137">
        <f>IF(ISERROR(INDEX(Occupancy!$B$17:$CA$17,1,MATCH(A81,Occupancy!$B$4:$CA$4,0))),"-",INDEX(Occupancy!$B$17:$CA$17,1,MATCH(A81,Occupancy!$B$4:$CA$4,0)))</f>
        <v>0</v>
      </c>
      <c r="M81" s="119"/>
      <c r="N81" s="119"/>
      <c r="O81" s="119"/>
      <c r="P81" s="125"/>
      <c r="Q81" s="138">
        <f>SUMIFS(IncomeStatementData!$J$2:$J$829,IncomeStatementData!$B$2:$B$829,$A81,IncomeStatementData!$I$2:$I$829,"45001")+SUMIFS(IncomeStatementData!$J$2:$J$829,IncomeStatementData!$B$2:$B$829,$A81,IncomeStatementData!$I$2:$I$829,"45100")+SUMIFS(IncomeStatementData!$J$2:$J$829,IncomeStatementData!$B$2:$B$829,$A81,IncomeStatementData!$I$2:$I$829,"49000")+SUMIFS(IncomeStatementData!$J$2:$J$829,IncomeStatementData!$B$2:$B$829,$A81,IncomeStatementData!$I$2:$I$829,"45200")+SUMIFS(IncomeStatementData!$J$2:$J$829,IncomeStatementData!$B$2:$B$829,$A81,IncomeStatementData!$I$2:$I$829,"45400")+SUMIFS(IncomeStatementData!$J$2:$J$829,IncomeStatementData!$B$2:$B$829,$A81,IncomeStatementData!$I$2:$I$829,"45500")+SUMIFS(IncomeStatementData!$J$2:$J$829,IncomeStatementData!$B$2:$B$829,$A81,IncomeStatementData!$I$2:$I$829,"55327")+SUMIFS(IncomeStatementData!$J$2:$J$829,IncomeStatementData!$B$2:$B$829,$A81,IncomeStatementData!$I$2:$I$829,"44100")+SUMIFS(IncomeStatementData!$J$2:$J$829,IncomeStatementData!$B$2:$B$829,$A81,IncomeStatementData!$I$2:$I$829,"42200")</f>
        <v>0</v>
      </c>
      <c r="R81" s="139">
        <f>S81/12*Occupancy!$B$65</f>
        <v>0</v>
      </c>
      <c r="S81" s="140">
        <f>SUMIFS(AnnualFinancialData!$L$2:$L$147,AnnualFinancialData!$B$2:$B$147,$A81,AnnualFinancialData!$K$2:$K$147,"45001")+SUMIFS(AnnualFinancialData!$L$2:$L$147,AnnualFinancialData!$B$2:$B$147,$A81,AnnualFinancialData!$K$2:$K$147,"45100")+SUMIFS(AnnualFinancialData!$L$2:$L$147,AnnualFinancialData!$B$2:$B$147,$A81,AnnualFinancialData!$K$2:$K$147,"49000")+SUMIFS(AnnualFinancialData!$L$2:$L$147,AnnualFinancialData!$B$2:$B$147,$A81,AnnualFinancialData!$K$2:$K$147,"45200")+SUMIFS(AnnualFinancialData!$L$2:$L$147,AnnualFinancialData!$B$2:$B$147,$A81,AnnualFinancialData!$K$2:$K$147,"45400")+SUMIFS(AnnualFinancialData!$L$2:$L$147,AnnualFinancialData!$B$2:$B$147,$A81,AnnualFinancialData!$K$2:$K$147,"45500")+SUMIFS(AnnualFinancialData!$L$2:$L$147,AnnualFinancialData!$B$2:$B$147,$A81,AnnualFinancialData!$K$2:$K$147,"55327")+SUMIFS(AnnualFinancialData!$L$2:$L$147,AnnualFinancialData!$B$2:$B$147,$A81,AnnualFinancialData!$K$2:$K$147,"44100")+SUMIFS(AnnualFinancialData!$L$2:$L$147,AnnualFinancialData!$B$2:$B$147,$A81,AnnualFinancialData!$K$2:$K$147,"42200")</f>
        <v>0</v>
      </c>
      <c r="T81" s="139" t="str">
        <f>IF(ISERROR(IF(Q81="","",Q81/VLOOKUP(Occupancy!$B$65,Occupancy!$B$68:$B$79,1)*12/$C81)),"-",IF(Q81="","",Q81/VLOOKUP(Occupancy!$B$65,Occupancy!$B$68:$B$79,1)*12/$C81))</f>
        <v>-</v>
      </c>
      <c r="U81" s="139" t="str">
        <f>IF(ISERROR(IF(R81="","",R81/VLOOKUP(Occupancy!$B$65,Occupancy!$B$68:$B$79,1)*12/$C81)),"-",IF(R81="","",R81/VLOOKUP(Occupancy!$B$65,Occupancy!$B$68:$B$79,1)*12/$C81))</f>
        <v>-</v>
      </c>
      <c r="V81" s="141">
        <f>IF(ISERROR(Expenses!BC76)," - ",Expenses!BC76)</f>
        <v>0</v>
      </c>
      <c r="W81" s="141">
        <f>IF(ISERROR(Expenses!BD76)," - ",Expenses!BD76)</f>
        <v>0</v>
      </c>
      <c r="X81" s="141">
        <f>IF(ISERROR(Expenses!BE76)," - ",Expenses!BE76)</f>
        <v>0</v>
      </c>
      <c r="Y81" s="141" t="str">
        <f>IF(ISERROR(Expenses!BF76)," - ",Expenses!BF76)</f>
        <v>-</v>
      </c>
      <c r="Z81" s="141" t="str">
        <f>IF(ISERROR(Expenses!BG76)," - ",Expenses!BG76)</f>
        <v>-</v>
      </c>
      <c r="AA81" s="142" t="str">
        <f t="shared" si="14"/>
        <v>-</v>
      </c>
      <c r="AB81" s="139">
        <f t="shared" si="15"/>
        <v>0</v>
      </c>
      <c r="AC81" s="139">
        <f t="shared" si="16"/>
        <v>0</v>
      </c>
      <c r="AD81" s="139">
        <f t="shared" si="17"/>
        <v>0</v>
      </c>
      <c r="AE81" s="139" t="str">
        <f t="shared" si="18"/>
        <v>-</v>
      </c>
      <c r="AF81" s="139" t="str">
        <f t="shared" si="19"/>
        <v>-</v>
      </c>
      <c r="AG81" s="143">
        <f>SUMIFS(IncomeStatementData!$J$2:$J$829,IncomeStatementData!$B$2:$B$829,$A81,IncomeStatementData!$I$2:$I$829,"62020")</f>
        <v>0</v>
      </c>
      <c r="AH81" s="141">
        <f>AI81/12*Occupancy!$B$65</f>
        <v>0</v>
      </c>
      <c r="AI81" s="143">
        <f>SUMIFS(AnnualFinancialData!$L$2:$L$147,AnnualFinancialData!$B$2:$B$147,$A81,AnnualFinancialData!$K$2:$K$147,"62020")</f>
        <v>0</v>
      </c>
      <c r="AJ81" s="141" t="str">
        <f>IF(ISERROR(IF(AG81="","",AG81/VLOOKUP(Occupancy!$B$65,Occupancy!$B$68:$B$79,1)*12/$C81)),"-",IF(AG81="","",AG81/VLOOKUP(Occupancy!$B$65,Occupancy!$B$68:$B$79,1)*12/$C81))</f>
        <v>-</v>
      </c>
      <c r="AK81" s="141" t="str">
        <f>IF(ISERROR(IF(AH81="","",AH81/VLOOKUP(Occupancy!$B$65,Occupancy!$B$68:$B$79,1)*12/$C81)),"-",IF(AH81="","",AH81/VLOOKUP(Occupancy!$B$65,Occupancy!$B$68:$B$79,1)*12/$C81))</f>
        <v>-</v>
      </c>
      <c r="AL81" s="140">
        <f>SUMIFS(BalanceSheetData!$J$2:$J$829,BalanceSheetData!$B$2:$B$829,$A81,BalanceSheetData!$I$2:$I$829,"10710")</f>
        <v>0</v>
      </c>
      <c r="AM81" s="139" t="str">
        <f>IF(ISERROR(AN81/12*Occupancy!$B$65),"-",AN81/12*Occupancy!$B$65)</f>
        <v>-</v>
      </c>
      <c r="AN81" s="140" t="str">
        <f>IF(ISERROR(INDEX(ReserveData!$B$2:$B$2239,MATCH($A81,ReserveData!$A$2:$A$2250,0),0)),"-",INDEX(ReserveData!$B$2:$B2320,MATCH($A81,ReserveData!$A$2:$A$2250,0),0))</f>
        <v>-</v>
      </c>
      <c r="AO81" s="139" t="str">
        <f t="shared" si="20"/>
        <v>-</v>
      </c>
      <c r="AP81" s="139" t="str">
        <f t="shared" si="21"/>
        <v>-</v>
      </c>
      <c r="AQ81" s="143">
        <f>SUMIFS(IncomeStatementData!$J$2:$J$829,IncomeStatementData!$B$2:$B$829,$A81,IncomeStatementData!$I$2:$I$829,"55740")+SUMIFS(IncomeStatementData!$J$2:$J$829,IncomeStatementData!$B$2:$B$829,$A81,IncomeStatementData!$I$2:$I$829,"55730")</f>
        <v>0</v>
      </c>
      <c r="AR81" s="141">
        <f>AS81/12*Occupancy!$B$65</f>
        <v>0</v>
      </c>
      <c r="AS81" s="143">
        <f>SUMIFS(AnnualFinancialData!$L$2:$L$147,AnnualFinancialData!$B$2:$B$147,$A81,AnnualFinancialData!$K$2:$K$147,"55740")+SUMIFS(AnnualFinancialData!$L$2:$L$147,AnnualFinancialData!$B$2:$B$147,$A81,AnnualFinancialData!$K$2:$K$147,"55730")</f>
        <v>0</v>
      </c>
      <c r="AT81" s="141" t="str">
        <f>IF(ISERROR(IF(AQ81="","",AQ81/VLOOKUP(Occupancy!$B$65,Occupancy!$B$68:$B$79,1)*12/$C81)),"-",IF(AQ81="","",AQ81/VLOOKUP(Occupancy!$B$65,Occupancy!$B$68:$B$79,1)*12/$C81))</f>
        <v>-</v>
      </c>
      <c r="AU81" s="141" t="str">
        <f>IF(ISERROR(IF(AR81="","",AR81/VLOOKUP(Occupancy!$B$65,Occupancy!$B$68:$B$79,1)*12/$C81)),"-",IF(AR81="","",AR81/VLOOKUP(Occupancy!$B$65,Occupancy!$B$68:$B$79,1)*12/$C81))</f>
        <v>-</v>
      </c>
      <c r="AV81" s="140">
        <f>SUMIFS(IncomeStatementData!$J$2:$J$829,IncomeStatementData!$B$2:$B$829,$A81,IncomeStatementData!$I$2:$I$829,"66310")+SUMIFS(IncomeStatementData!$J$2:$J$829,IncomeStatementData!$B$2:$B$829,$A81,IncomeStatementData!$I$2:$I$829,"66202")</f>
        <v>0</v>
      </c>
      <c r="AW81" s="139">
        <f>AX81/12*Occupancy!$B$65</f>
        <v>0</v>
      </c>
      <c r="AX81" s="140">
        <f>SUMIFS(AnnualFinancialData!$L$2:$L$147,AnnualFinancialData!$B$2:$B$147,$A81,AnnualFinancialData!$K$2:$K$147,"66310")+SUMIFS(AnnualFinancialData!$L$2:$L$147,AnnualFinancialData!$B$2:$B$147,$A81,AnnualFinancialData!$K$2:$K$147,"66202")</f>
        <v>0</v>
      </c>
      <c r="AY81" s="139" t="str">
        <f>IF(ISERROR(IF(AV81="","",AV81/VLOOKUP(Occupancy!$B$65,Occupancy!$B$68:$B$79,1)*12/$C81)),"-",IF(AV81="","",AV81/VLOOKUP(Occupancy!$B$65,Occupancy!$B$68:$B$79,1)*12/$C81))</f>
        <v>-</v>
      </c>
      <c r="AZ81" s="139" t="str">
        <f>IF(ISERROR(IF(AW81="","",AW81/VLOOKUP(Occupancy!$B$65,Occupancy!$B$68:$B$79,1)*12/$C81)),"-",IF(AW81="","",AW81/VLOOKUP(Occupancy!$B$65,Occupancy!$B$68:$B$79,1)*12/$C81))</f>
        <v>-</v>
      </c>
      <c r="BA81" s="144">
        <f t="shared" si="22"/>
        <v>0</v>
      </c>
      <c r="BB81" s="144" t="str">
        <f t="shared" si="23"/>
        <v>-</v>
      </c>
      <c r="BC81" s="144" t="str">
        <f t="shared" si="24"/>
        <v>-</v>
      </c>
      <c r="BD81" s="144" t="str">
        <f t="shared" si="25"/>
        <v>-</v>
      </c>
      <c r="BE81" s="145" t="str">
        <f>IF(ISERROR(IF(BB81="","",BB81/VLOOKUP(Occupancy!$B$65,Occupancy!$B$68:$B$79,1)*12/$C81)),"-",IF(BB81="","",BB81/VLOOKUP(Occupancy!$B$65,Occupancy!$B$68:$B$79,1)*12/$C81))</f>
        <v>-</v>
      </c>
    </row>
    <row r="82" spans="1:57" s="100" customFormat="1" ht="12.75" x14ac:dyDescent="0.2">
      <c r="A82" s="221" t="s">
        <v>518</v>
      </c>
      <c r="B82" s="132" t="str">
        <f>IF(ISERROR(INDEX(ProjectTypeData!$F$2:$F$76,MATCH(Operating!$A82,ProjectTypeData!$B$2:$B$76,0),MATCH(Operating!B$9,ProjectTypeData!$F$1))),"-",INDEX(ProjectTypeData!$F$2:$F$76,MATCH(Operating!$A82,ProjectTypeData!$B$2:$B$76,0),MATCH(Operating!B$9,ProjectTypeData!$F$1)))</f>
        <v>Homes</v>
      </c>
      <c r="C82" s="132">
        <f>IF(ISERROR(INDEX(ProjectTypeData!$E$2:$E$76,MATCH(Operating!$A82,ProjectTypeData!$B$2:$B$76,0),MATCH(Operating!C$9,ProjectTypeData!$E$1))),"-",INDEX(ProjectTypeData!$E$2:$E$76,MATCH(Operating!$A82,ProjectTypeData!$B$2:$B$76,0),MATCH(Operating!C$9,ProjectTypeData!$E$1)))</f>
        <v>0</v>
      </c>
      <c r="D82" s="133" t="str">
        <f>IF(ISERROR(INDEX(ProjectTypeData!$D$2:$D$76,MATCH(Operating!$A82,ProjectTypeData!$B$2:$B$76,0),MATCH(Operating!D$9,ProjectTypeData!$D$1))),"-",INDEX(ProjectTypeData!$D$2:$D$76,MATCH(Operating!$A82,ProjectTypeData!$B$2:$B$76,0),MATCH(Operating!D$9,ProjectTypeData!$D$1)))</f>
        <v>Financial Close-out/Lease-up</v>
      </c>
      <c r="E82" s="121"/>
      <c r="F82" s="134">
        <f>SUMIFS(BalanceSheetData!$J$2:$J$829,BalanceSheetData!$B$2:$B$829,$A82,BalanceSheetData!$I$2:$I$829,"10000")</f>
        <v>0</v>
      </c>
      <c r="G82" s="134">
        <f>SUMIFS(BalanceSheetData!$J$2:$J$829,BalanceSheetData!$B$2:$B$829,$A82,BalanceSheetData!$I$2:$I$829,"10710")</f>
        <v>0</v>
      </c>
      <c r="H82" s="134">
        <f>SUMIFS(BalanceSheetData!$J$2:$J$829,BalanceSheetData!$B$2:$B$829,$A82,BalanceSheetData!$I$2:$I$829,"10700")</f>
        <v>0</v>
      </c>
      <c r="I82" s="135">
        <f>SUMIFS(BalanceSheetData!$J$2:$J$829,BalanceSheetData!$B$2:$B$829,$A82,BalanceSheetData!$I$2:$I$829,"10715")+SUMIFS(BalanceSheetData!$J$2:$J$829,BalanceSheetData!$B$2:$B$829,$A82,BalanceSheetData!$I$2:$I$829,"10720")+SUMIFS(BalanceSheetData!$J$2:$J$829,BalanceSheetData!$B$2:$B$829,$A82,BalanceSheetData!$I$2:$I$829,"19300")</f>
        <v>0</v>
      </c>
      <c r="J82" s="136">
        <f t="shared" si="13"/>
        <v>0</v>
      </c>
      <c r="K82" s="137" t="str">
        <f>IF(ISERROR(INDEX(Occupancy!$B$57:$CA$57,1,MATCH(A82,Occupancy!$B$4:$CA$4,0))),"-",INDEX(Occupancy!$B$57:$CA$57,1,MATCH(A82,Occupancy!$B$4:$CA$4,0)))</f>
        <v>-</v>
      </c>
      <c r="L82" s="137">
        <f>IF(ISERROR(INDEX(Occupancy!$B$17:$CA$17,1,MATCH(A82,Occupancy!$B$4:$CA$4,0))),"-",INDEX(Occupancy!$B$17:$CA$17,1,MATCH(A82,Occupancy!$B$4:$CA$4,0)))</f>
        <v>0</v>
      </c>
      <c r="M82" s="119"/>
      <c r="N82" s="119"/>
      <c r="O82" s="119"/>
      <c r="P82" s="125"/>
      <c r="Q82" s="138">
        <f>SUMIFS(IncomeStatementData!$J$2:$J$829,IncomeStatementData!$B$2:$B$829,$A82,IncomeStatementData!$I$2:$I$829,"45001")+SUMIFS(IncomeStatementData!$J$2:$J$829,IncomeStatementData!$B$2:$B$829,$A82,IncomeStatementData!$I$2:$I$829,"45100")+SUMIFS(IncomeStatementData!$J$2:$J$829,IncomeStatementData!$B$2:$B$829,$A82,IncomeStatementData!$I$2:$I$829,"49000")+SUMIFS(IncomeStatementData!$J$2:$J$829,IncomeStatementData!$B$2:$B$829,$A82,IncomeStatementData!$I$2:$I$829,"45200")+SUMIFS(IncomeStatementData!$J$2:$J$829,IncomeStatementData!$B$2:$B$829,$A82,IncomeStatementData!$I$2:$I$829,"45400")+SUMIFS(IncomeStatementData!$J$2:$J$829,IncomeStatementData!$B$2:$B$829,$A82,IncomeStatementData!$I$2:$I$829,"45500")+SUMIFS(IncomeStatementData!$J$2:$J$829,IncomeStatementData!$B$2:$B$829,$A82,IncomeStatementData!$I$2:$I$829,"55327")+SUMIFS(IncomeStatementData!$J$2:$J$829,IncomeStatementData!$B$2:$B$829,$A82,IncomeStatementData!$I$2:$I$829,"44100")+SUMIFS(IncomeStatementData!$J$2:$J$829,IncomeStatementData!$B$2:$B$829,$A82,IncomeStatementData!$I$2:$I$829,"42200")</f>
        <v>0</v>
      </c>
      <c r="R82" s="139">
        <f>S82/12*Occupancy!$B$65</f>
        <v>0</v>
      </c>
      <c r="S82" s="140">
        <f>SUMIFS(AnnualFinancialData!$L$2:$L$147,AnnualFinancialData!$B$2:$B$147,$A82,AnnualFinancialData!$K$2:$K$147,"45001")+SUMIFS(AnnualFinancialData!$L$2:$L$147,AnnualFinancialData!$B$2:$B$147,$A82,AnnualFinancialData!$K$2:$K$147,"45100")+SUMIFS(AnnualFinancialData!$L$2:$L$147,AnnualFinancialData!$B$2:$B$147,$A82,AnnualFinancialData!$K$2:$K$147,"49000")+SUMIFS(AnnualFinancialData!$L$2:$L$147,AnnualFinancialData!$B$2:$B$147,$A82,AnnualFinancialData!$K$2:$K$147,"45200")+SUMIFS(AnnualFinancialData!$L$2:$L$147,AnnualFinancialData!$B$2:$B$147,$A82,AnnualFinancialData!$K$2:$K$147,"45400")+SUMIFS(AnnualFinancialData!$L$2:$L$147,AnnualFinancialData!$B$2:$B$147,$A82,AnnualFinancialData!$K$2:$K$147,"45500")+SUMIFS(AnnualFinancialData!$L$2:$L$147,AnnualFinancialData!$B$2:$B$147,$A82,AnnualFinancialData!$K$2:$K$147,"55327")+SUMIFS(AnnualFinancialData!$L$2:$L$147,AnnualFinancialData!$B$2:$B$147,$A82,AnnualFinancialData!$K$2:$K$147,"44100")+SUMIFS(AnnualFinancialData!$L$2:$L$147,AnnualFinancialData!$B$2:$B$147,$A82,AnnualFinancialData!$K$2:$K$147,"42200")</f>
        <v>0</v>
      </c>
      <c r="T82" s="139" t="str">
        <f>IF(ISERROR(IF(Q82="","",Q82/VLOOKUP(Occupancy!$B$65,Occupancy!$B$68:$B$79,1)*12/$C82)),"-",IF(Q82="","",Q82/VLOOKUP(Occupancy!$B$65,Occupancy!$B$68:$B$79,1)*12/$C82))</f>
        <v>-</v>
      </c>
      <c r="U82" s="139" t="str">
        <f>IF(ISERROR(IF(R82="","",R82/VLOOKUP(Occupancy!$B$65,Occupancy!$B$68:$B$79,1)*12/$C82)),"-",IF(R82="","",R82/VLOOKUP(Occupancy!$B$65,Occupancy!$B$68:$B$79,1)*12/$C82))</f>
        <v>-</v>
      </c>
      <c r="V82" s="141">
        <f>IF(ISERROR(Expenses!BC77)," - ",Expenses!BC77)</f>
        <v>0</v>
      </c>
      <c r="W82" s="141">
        <f>IF(ISERROR(Expenses!BD77)," - ",Expenses!BD77)</f>
        <v>0</v>
      </c>
      <c r="X82" s="141">
        <f>IF(ISERROR(Expenses!BE77)," - ",Expenses!BE77)</f>
        <v>0</v>
      </c>
      <c r="Y82" s="141">
        <f>IF(ISERROR(Expenses!BF77)," - ",Expenses!BF77)</f>
        <v>0</v>
      </c>
      <c r="Z82" s="141">
        <f>IF(ISERROR(Expenses!BG77)," - ",Expenses!BG77)</f>
        <v>0</v>
      </c>
      <c r="AA82" s="142" t="str">
        <f t="shared" si="14"/>
        <v>-</v>
      </c>
      <c r="AB82" s="139">
        <f t="shared" si="15"/>
        <v>0</v>
      </c>
      <c r="AC82" s="139">
        <f t="shared" si="16"/>
        <v>0</v>
      </c>
      <c r="AD82" s="139">
        <f t="shared" si="17"/>
        <v>0</v>
      </c>
      <c r="AE82" s="139" t="str">
        <f t="shared" si="18"/>
        <v>-</v>
      </c>
      <c r="AF82" s="139" t="str">
        <f t="shared" si="19"/>
        <v>-</v>
      </c>
      <c r="AG82" s="143">
        <f>SUMIFS(IncomeStatementData!$J$2:$J$829,IncomeStatementData!$B$2:$B$829,$A82,IncomeStatementData!$I$2:$I$829,"62020")</f>
        <v>0</v>
      </c>
      <c r="AH82" s="141">
        <f>AI82/12*Occupancy!$B$65</f>
        <v>0</v>
      </c>
      <c r="AI82" s="143">
        <f>SUMIFS(AnnualFinancialData!$L$2:$L$147,AnnualFinancialData!$B$2:$B$147,$A82,AnnualFinancialData!$K$2:$K$147,"62020")</f>
        <v>0</v>
      </c>
      <c r="AJ82" s="141" t="str">
        <f>IF(ISERROR(IF(AG82="","",AG82/VLOOKUP(Occupancy!$B$65,Occupancy!$B$68:$B$79,1)*12/$C82)),"-",IF(AG82="","",AG82/VLOOKUP(Occupancy!$B$65,Occupancy!$B$68:$B$79,1)*12/$C82))</f>
        <v>-</v>
      </c>
      <c r="AK82" s="141" t="str">
        <f>IF(ISERROR(IF(AH82="","",AH82/VLOOKUP(Occupancy!$B$65,Occupancy!$B$68:$B$79,1)*12/$C82)),"-",IF(AH82="","",AH82/VLOOKUP(Occupancy!$B$65,Occupancy!$B$68:$B$79,1)*12/$C82))</f>
        <v>-</v>
      </c>
      <c r="AL82" s="140">
        <f>SUMIFS(BalanceSheetData!$J$2:$J$829,BalanceSheetData!$B$2:$B$829,$A82,BalanceSheetData!$I$2:$I$829,"10710")</f>
        <v>0</v>
      </c>
      <c r="AM82" s="139" t="str">
        <f>IF(ISERROR(AN82/12*Occupancy!$B$65),"-",AN82/12*Occupancy!$B$65)</f>
        <v>-</v>
      </c>
      <c r="AN82" s="140" t="str">
        <f>IF(ISERROR(INDEX(ReserveData!$B$2:$B$2239,MATCH($A82,ReserveData!$A$2:$A$2250,0),0)),"-",INDEX(ReserveData!$B$2:$B2321,MATCH($A82,ReserveData!$A$2:$A$2250,0),0))</f>
        <v>-</v>
      </c>
      <c r="AO82" s="139" t="str">
        <f t="shared" si="20"/>
        <v>-</v>
      </c>
      <c r="AP82" s="139" t="str">
        <f t="shared" si="21"/>
        <v>-</v>
      </c>
      <c r="AQ82" s="143">
        <f>SUMIFS(IncomeStatementData!$J$2:$J$829,IncomeStatementData!$B$2:$B$829,$A82,IncomeStatementData!$I$2:$I$829,"55740")+SUMIFS(IncomeStatementData!$J$2:$J$829,IncomeStatementData!$B$2:$B$829,$A82,IncomeStatementData!$I$2:$I$829,"55730")</f>
        <v>0</v>
      </c>
      <c r="AR82" s="141">
        <f>AS82/12*Occupancy!$B$65</f>
        <v>0</v>
      </c>
      <c r="AS82" s="143">
        <f>SUMIFS(AnnualFinancialData!$L$2:$L$147,AnnualFinancialData!$B$2:$B$147,$A82,AnnualFinancialData!$K$2:$K$147,"55740")+SUMIFS(AnnualFinancialData!$L$2:$L$147,AnnualFinancialData!$B$2:$B$147,$A82,AnnualFinancialData!$K$2:$K$147,"55730")</f>
        <v>0</v>
      </c>
      <c r="AT82" s="141" t="str">
        <f>IF(ISERROR(IF(AQ82="","",AQ82/VLOOKUP(Occupancy!$B$65,Occupancy!$B$68:$B$79,1)*12/$C82)),"-",IF(AQ82="","",AQ82/VLOOKUP(Occupancy!$B$65,Occupancy!$B$68:$B$79,1)*12/$C82))</f>
        <v>-</v>
      </c>
      <c r="AU82" s="141" t="str">
        <f>IF(ISERROR(IF(AR82="","",AR82/VLOOKUP(Occupancy!$B$65,Occupancy!$B$68:$B$79,1)*12/$C82)),"-",IF(AR82="","",AR82/VLOOKUP(Occupancy!$B$65,Occupancy!$B$68:$B$79,1)*12/$C82))</f>
        <v>-</v>
      </c>
      <c r="AV82" s="140">
        <f>SUMIFS(IncomeStatementData!$J$2:$J$829,IncomeStatementData!$B$2:$B$829,$A82,IncomeStatementData!$I$2:$I$829,"66310")+SUMIFS(IncomeStatementData!$J$2:$J$829,IncomeStatementData!$B$2:$B$829,$A82,IncomeStatementData!$I$2:$I$829,"66202")</f>
        <v>0</v>
      </c>
      <c r="AW82" s="139">
        <f>AX82/12*Occupancy!$B$65</f>
        <v>0</v>
      </c>
      <c r="AX82" s="140">
        <f>SUMIFS(AnnualFinancialData!$L$2:$L$147,AnnualFinancialData!$B$2:$B$147,$A82,AnnualFinancialData!$K$2:$K$147,"66310")+SUMIFS(AnnualFinancialData!$L$2:$L$147,AnnualFinancialData!$B$2:$B$147,$A82,AnnualFinancialData!$K$2:$K$147,"66202")</f>
        <v>0</v>
      </c>
      <c r="AY82" s="139" t="str">
        <f>IF(ISERROR(IF(AV82="","",AV82/VLOOKUP(Occupancy!$B$65,Occupancy!$B$68:$B$79,1)*12/$C82)),"-",IF(AV82="","",AV82/VLOOKUP(Occupancy!$B$65,Occupancy!$B$68:$B$79,1)*12/$C82))</f>
        <v>-</v>
      </c>
      <c r="AZ82" s="139" t="str">
        <f>IF(ISERROR(IF(AW82="","",AW82/VLOOKUP(Occupancy!$B$65,Occupancy!$B$68:$B$79,1)*12/$C82)),"-",IF(AW82="","",AW82/VLOOKUP(Occupancy!$B$65,Occupancy!$B$68:$B$79,1)*12/$C82))</f>
        <v>-</v>
      </c>
      <c r="BA82" s="144">
        <f t="shared" si="22"/>
        <v>0</v>
      </c>
      <c r="BB82" s="144" t="str">
        <f t="shared" si="23"/>
        <v>-</v>
      </c>
      <c r="BC82" s="144" t="str">
        <f t="shared" si="24"/>
        <v>-</v>
      </c>
      <c r="BD82" s="144" t="str">
        <f t="shared" si="25"/>
        <v>-</v>
      </c>
      <c r="BE82" s="145" t="str">
        <f>IF(ISERROR(IF(BB82="","",BB82/VLOOKUP(Occupancy!$B$65,Occupancy!$B$68:$B$79,1)*12/$C82)),"-",IF(BB82="","",BB82/VLOOKUP(Occupancy!$B$65,Occupancy!$B$68:$B$79,1)*12/$C82))</f>
        <v>-</v>
      </c>
    </row>
    <row r="83" spans="1:57" s="100" customFormat="1" ht="12.75" x14ac:dyDescent="0.2">
      <c r="A83" s="221" t="s">
        <v>236</v>
      </c>
      <c r="B83" s="132" t="str">
        <f>IF(ISERROR(INDEX(ProjectTypeData!$F$2:$F$76,MATCH(Operating!$A83,ProjectTypeData!$B$2:$B$76,0),MATCH(Operating!B$9,ProjectTypeData!$F$1))),"-",INDEX(ProjectTypeData!$F$2:$F$76,MATCH(Operating!$A83,ProjectTypeData!$B$2:$B$76,0),MATCH(Operating!B$9,ProjectTypeData!$F$1)))</f>
        <v>Homes</v>
      </c>
      <c r="C83" s="132">
        <f>IF(ISERROR(INDEX(ProjectTypeData!$E$2:$E$76,MATCH(Operating!$A83,ProjectTypeData!$B$2:$B$76,0),MATCH(Operating!C$9,ProjectTypeData!$E$1))),"-",INDEX(ProjectTypeData!$E$2:$E$76,MATCH(Operating!$A83,ProjectTypeData!$B$2:$B$76,0),MATCH(Operating!C$9,ProjectTypeData!$E$1)))</f>
        <v>21</v>
      </c>
      <c r="D83" s="133" t="str">
        <f>IF(ISERROR(INDEX(ProjectTypeData!$D$2:$D$76,MATCH(Operating!$A83,ProjectTypeData!$B$2:$B$76,0),MATCH(Operating!D$9,ProjectTypeData!$D$1))),"-",INDEX(ProjectTypeData!$D$2:$D$76,MATCH(Operating!$A83,ProjectTypeData!$B$2:$B$76,0),MATCH(Operating!D$9,ProjectTypeData!$D$1)))</f>
        <v>Pre-Development</v>
      </c>
      <c r="E83" s="121"/>
      <c r="F83" s="134">
        <f>SUMIFS(BalanceSheetData!$J$2:$J$829,BalanceSheetData!$B$2:$B$829,$A83,BalanceSheetData!$I$2:$I$829,"10000")</f>
        <v>0</v>
      </c>
      <c r="G83" s="134">
        <f>SUMIFS(BalanceSheetData!$J$2:$J$829,BalanceSheetData!$B$2:$B$829,$A83,BalanceSheetData!$I$2:$I$829,"10710")</f>
        <v>0</v>
      </c>
      <c r="H83" s="134">
        <f>SUMIFS(BalanceSheetData!$J$2:$J$829,BalanceSheetData!$B$2:$B$829,$A83,BalanceSheetData!$I$2:$I$829,"10700")</f>
        <v>0</v>
      </c>
      <c r="I83" s="135">
        <f>SUMIFS(BalanceSheetData!$J$2:$J$829,BalanceSheetData!$B$2:$B$829,$A83,BalanceSheetData!$I$2:$I$829,"10715")+SUMIFS(BalanceSheetData!$J$2:$J$829,BalanceSheetData!$B$2:$B$829,$A83,BalanceSheetData!$I$2:$I$829,"10720")+SUMIFS(BalanceSheetData!$J$2:$J$829,BalanceSheetData!$B$2:$B$829,$A83,BalanceSheetData!$I$2:$I$829,"19300")</f>
        <v>0</v>
      </c>
      <c r="J83" s="136">
        <f t="shared" si="13"/>
        <v>0</v>
      </c>
      <c r="K83" s="137" t="str">
        <f>IF(ISERROR(INDEX(Occupancy!$B$57:$CA$57,1,MATCH(A83,Occupancy!$B$4:$CA$4,0))),"-",INDEX(Occupancy!$B$57:$CA$57,1,MATCH(A83,Occupancy!$B$4:$CA$4,0)))</f>
        <v>-</v>
      </c>
      <c r="L83" s="137">
        <f>IF(ISERROR(INDEX(Occupancy!$B$17:$CA$17,1,MATCH(A83,Occupancy!$B$4:$CA$4,0))),"-",INDEX(Occupancy!$B$17:$CA$17,1,MATCH(A83,Occupancy!$B$4:$CA$4,0)))</f>
        <v>0</v>
      </c>
      <c r="M83" s="119"/>
      <c r="N83" s="119"/>
      <c r="O83" s="119"/>
      <c r="P83" s="125"/>
      <c r="Q83" s="138">
        <f>SUMIFS(IncomeStatementData!$J$2:$J$829,IncomeStatementData!$B$2:$B$829,$A83,IncomeStatementData!$I$2:$I$829,"45001")+SUMIFS(IncomeStatementData!$J$2:$J$829,IncomeStatementData!$B$2:$B$829,$A83,IncomeStatementData!$I$2:$I$829,"45100")+SUMIFS(IncomeStatementData!$J$2:$J$829,IncomeStatementData!$B$2:$B$829,$A83,IncomeStatementData!$I$2:$I$829,"49000")+SUMIFS(IncomeStatementData!$J$2:$J$829,IncomeStatementData!$B$2:$B$829,$A83,IncomeStatementData!$I$2:$I$829,"45200")+SUMIFS(IncomeStatementData!$J$2:$J$829,IncomeStatementData!$B$2:$B$829,$A83,IncomeStatementData!$I$2:$I$829,"45400")+SUMIFS(IncomeStatementData!$J$2:$J$829,IncomeStatementData!$B$2:$B$829,$A83,IncomeStatementData!$I$2:$I$829,"45500")+SUMIFS(IncomeStatementData!$J$2:$J$829,IncomeStatementData!$B$2:$B$829,$A83,IncomeStatementData!$I$2:$I$829,"55327")+SUMIFS(IncomeStatementData!$J$2:$J$829,IncomeStatementData!$B$2:$B$829,$A83,IncomeStatementData!$I$2:$I$829,"44100")+SUMIFS(IncomeStatementData!$J$2:$J$829,IncomeStatementData!$B$2:$B$829,$A83,IncomeStatementData!$I$2:$I$829,"42200")</f>
        <v>10000</v>
      </c>
      <c r="R83" s="139">
        <f>S83/12*Occupancy!$B$65</f>
        <v>0</v>
      </c>
      <c r="S83" s="140">
        <f>SUMIFS(AnnualFinancialData!$L$2:$L$147,AnnualFinancialData!$B$2:$B$147,$A83,AnnualFinancialData!$K$2:$K$147,"45001")+SUMIFS(AnnualFinancialData!$L$2:$L$147,AnnualFinancialData!$B$2:$B$147,$A83,AnnualFinancialData!$K$2:$K$147,"45100")+SUMIFS(AnnualFinancialData!$L$2:$L$147,AnnualFinancialData!$B$2:$B$147,$A83,AnnualFinancialData!$K$2:$K$147,"49000")+SUMIFS(AnnualFinancialData!$L$2:$L$147,AnnualFinancialData!$B$2:$B$147,$A83,AnnualFinancialData!$K$2:$K$147,"45200")+SUMIFS(AnnualFinancialData!$L$2:$L$147,AnnualFinancialData!$B$2:$B$147,$A83,AnnualFinancialData!$K$2:$K$147,"45400")+SUMIFS(AnnualFinancialData!$L$2:$L$147,AnnualFinancialData!$B$2:$B$147,$A83,AnnualFinancialData!$K$2:$K$147,"45500")+SUMIFS(AnnualFinancialData!$L$2:$L$147,AnnualFinancialData!$B$2:$B$147,$A83,AnnualFinancialData!$K$2:$K$147,"55327")+SUMIFS(AnnualFinancialData!$L$2:$L$147,AnnualFinancialData!$B$2:$B$147,$A83,AnnualFinancialData!$K$2:$K$147,"44100")+SUMIFS(AnnualFinancialData!$L$2:$L$147,AnnualFinancialData!$B$2:$B$147,$A83,AnnualFinancialData!$K$2:$K$147,"42200")</f>
        <v>0</v>
      </c>
      <c r="T83" s="139">
        <f>IF(ISERROR(IF(Q83="","",Q83/VLOOKUP(Occupancy!$B$65,Occupancy!$B$68:$B$79,1)*12/$C83)),"-",IF(Q83="","",Q83/VLOOKUP(Occupancy!$B$65,Occupancy!$B$68:$B$79,1)*12/$C83))</f>
        <v>952.38095238095241</v>
      </c>
      <c r="U83" s="139">
        <f>IF(ISERROR(IF(R83="","",R83/VLOOKUP(Occupancy!$B$65,Occupancy!$B$68:$B$79,1)*12/$C83)),"-",IF(R83="","",R83/VLOOKUP(Occupancy!$B$65,Occupancy!$B$68:$B$79,1)*12/$C83))</f>
        <v>0</v>
      </c>
      <c r="V83" s="141">
        <f>IF(ISERROR(Expenses!BC78)," - ",Expenses!BC78)</f>
        <v>0</v>
      </c>
      <c r="W83" s="141">
        <f>IF(ISERROR(Expenses!BD78)," - ",Expenses!BD78)</f>
        <v>0</v>
      </c>
      <c r="X83" s="141">
        <f>IF(ISERROR(Expenses!BE78)," - ",Expenses!BE78)</f>
        <v>0</v>
      </c>
      <c r="Y83" s="141" t="str">
        <f>IF(ISERROR(Expenses!BF78)," - ",Expenses!BF78)</f>
        <v>-</v>
      </c>
      <c r="Z83" s="141" t="str">
        <f>IF(ISERROR(Expenses!BG78)," - ",Expenses!BG78)</f>
        <v>-</v>
      </c>
      <c r="AA83" s="142">
        <f t="shared" si="14"/>
        <v>0</v>
      </c>
      <c r="AB83" s="139">
        <f t="shared" si="15"/>
        <v>10000</v>
      </c>
      <c r="AC83" s="139">
        <f t="shared" si="16"/>
        <v>0</v>
      </c>
      <c r="AD83" s="139">
        <f t="shared" si="17"/>
        <v>0</v>
      </c>
      <c r="AE83" s="139" t="str">
        <f t="shared" si="18"/>
        <v>-</v>
      </c>
      <c r="AF83" s="139" t="str">
        <f t="shared" si="19"/>
        <v>-</v>
      </c>
      <c r="AG83" s="143">
        <f>SUMIFS(IncomeStatementData!$J$2:$J$829,IncomeStatementData!$B$2:$B$829,$A83,IncomeStatementData!$I$2:$I$829,"62020")</f>
        <v>0</v>
      </c>
      <c r="AH83" s="141">
        <f>AI83/12*Occupancy!$B$65</f>
        <v>0</v>
      </c>
      <c r="AI83" s="143">
        <f>SUMIFS(AnnualFinancialData!$L$2:$L$147,AnnualFinancialData!$B$2:$B$147,$A83,AnnualFinancialData!$K$2:$K$147,"62020")</f>
        <v>0</v>
      </c>
      <c r="AJ83" s="141">
        <f>IF(ISERROR(IF(AG83="","",AG83/VLOOKUP(Occupancy!$B$65,Occupancy!$B$68:$B$79,1)*12/$C83)),"-",IF(AG83="","",AG83/VLOOKUP(Occupancy!$B$65,Occupancy!$B$68:$B$79,1)*12/$C83))</f>
        <v>0</v>
      </c>
      <c r="AK83" s="141">
        <f>IF(ISERROR(IF(AH83="","",AH83/VLOOKUP(Occupancy!$B$65,Occupancy!$B$68:$B$79,1)*12/$C83)),"-",IF(AH83="","",AH83/VLOOKUP(Occupancy!$B$65,Occupancy!$B$68:$B$79,1)*12/$C83))</f>
        <v>0</v>
      </c>
      <c r="AL83" s="140">
        <f>SUMIFS(BalanceSheetData!$J$2:$J$829,BalanceSheetData!$B$2:$B$829,$A83,BalanceSheetData!$I$2:$I$829,"10710")</f>
        <v>0</v>
      </c>
      <c r="AM83" s="139">
        <f>IF(ISERROR(AN83/12*Occupancy!$B$65),"-",AN83/12*Occupancy!$B$65)</f>
        <v>8000</v>
      </c>
      <c r="AN83" s="140">
        <f>IF(ISERROR(INDEX(ReserveData!$B$2:$B$2239,MATCH($A83,ReserveData!$A$2:$A$2250,0),0)),"-",INDEX(ReserveData!$B$2:$B2322,MATCH($A83,ReserveData!$A$2:$A$2250,0),0))</f>
        <v>16000</v>
      </c>
      <c r="AO83" s="139" t="str">
        <f t="shared" si="20"/>
        <v>-</v>
      </c>
      <c r="AP83" s="139" t="str">
        <f t="shared" si="21"/>
        <v>-</v>
      </c>
      <c r="AQ83" s="143">
        <f>SUMIFS(IncomeStatementData!$J$2:$J$829,IncomeStatementData!$B$2:$B$829,$A83,IncomeStatementData!$I$2:$I$829,"55740")+SUMIFS(IncomeStatementData!$J$2:$J$829,IncomeStatementData!$B$2:$B$829,$A83,IncomeStatementData!$I$2:$I$829,"55730")</f>
        <v>0</v>
      </c>
      <c r="AR83" s="141">
        <f>AS83/12*Occupancy!$B$65</f>
        <v>0</v>
      </c>
      <c r="AS83" s="143">
        <f>SUMIFS(AnnualFinancialData!$L$2:$L$147,AnnualFinancialData!$B$2:$B$147,$A83,AnnualFinancialData!$K$2:$K$147,"55740")+SUMIFS(AnnualFinancialData!$L$2:$L$147,AnnualFinancialData!$B$2:$B$147,$A83,AnnualFinancialData!$K$2:$K$147,"55730")</f>
        <v>0</v>
      </c>
      <c r="AT83" s="141">
        <f>IF(ISERROR(IF(AQ83="","",AQ83/VLOOKUP(Occupancy!$B$65,Occupancy!$B$68:$B$79,1)*12/$C83)),"-",IF(AQ83="","",AQ83/VLOOKUP(Occupancy!$B$65,Occupancy!$B$68:$B$79,1)*12/$C83))</f>
        <v>0</v>
      </c>
      <c r="AU83" s="141">
        <f>IF(ISERROR(IF(AR83="","",AR83/VLOOKUP(Occupancy!$B$65,Occupancy!$B$68:$B$79,1)*12/$C83)),"-",IF(AR83="","",AR83/VLOOKUP(Occupancy!$B$65,Occupancy!$B$68:$B$79,1)*12/$C83))</f>
        <v>0</v>
      </c>
      <c r="AV83" s="140">
        <f>SUMIFS(IncomeStatementData!$J$2:$J$829,IncomeStatementData!$B$2:$B$829,$A83,IncomeStatementData!$I$2:$I$829,"66310")+SUMIFS(IncomeStatementData!$J$2:$J$829,IncomeStatementData!$B$2:$B$829,$A83,IncomeStatementData!$I$2:$I$829,"66202")</f>
        <v>1700</v>
      </c>
      <c r="AW83" s="139">
        <f>AX83/12*Occupancy!$B$65</f>
        <v>0</v>
      </c>
      <c r="AX83" s="140">
        <f>SUMIFS(AnnualFinancialData!$L$2:$L$147,AnnualFinancialData!$B$2:$B$147,$A83,AnnualFinancialData!$K$2:$K$147,"66310")+SUMIFS(AnnualFinancialData!$L$2:$L$147,AnnualFinancialData!$B$2:$B$147,$A83,AnnualFinancialData!$K$2:$K$147,"66202")</f>
        <v>0</v>
      </c>
      <c r="AY83" s="139">
        <f>IF(ISERROR(IF(AV83="","",AV83/VLOOKUP(Occupancy!$B$65,Occupancy!$B$68:$B$79,1)*12/$C83)),"-",IF(AV83="","",AV83/VLOOKUP(Occupancy!$B$65,Occupancy!$B$68:$B$79,1)*12/$C83))</f>
        <v>161.9047619047619</v>
      </c>
      <c r="AZ83" s="139">
        <f>IF(ISERROR(IF(AW83="","",AW83/VLOOKUP(Occupancy!$B$65,Occupancy!$B$68:$B$79,1)*12/$C83)),"-",IF(AW83="","",AW83/VLOOKUP(Occupancy!$B$65,Occupancy!$B$68:$B$79,1)*12/$C83))</f>
        <v>0</v>
      </c>
      <c r="BA83" s="144">
        <f t="shared" si="22"/>
        <v>8300</v>
      </c>
      <c r="BB83" s="144">
        <f t="shared" si="23"/>
        <v>-8000</v>
      </c>
      <c r="BC83" s="144">
        <f t="shared" si="24"/>
        <v>-16000</v>
      </c>
      <c r="BD83" s="144" t="str">
        <f t="shared" si="25"/>
        <v>-</v>
      </c>
      <c r="BE83" s="145">
        <f>IF(ISERROR(IF(BB83="","",BB83/VLOOKUP(Occupancy!$B$65,Occupancy!$B$68:$B$79,1)*12/$C83)),"-",IF(BB83="","",BB83/VLOOKUP(Occupancy!$B$65,Occupancy!$B$68:$B$79,1)*12/$C83))</f>
        <v>-761.90476190476193</v>
      </c>
    </row>
    <row r="84" spans="1:57" s="100" customFormat="1" ht="12.75" x14ac:dyDescent="0.2">
      <c r="A84" s="221" t="s">
        <v>520</v>
      </c>
      <c r="B84" s="132" t="str">
        <f>IF(ISERROR(INDEX(ProjectTypeData!$F$2:$F$76,MATCH(Operating!$A84,ProjectTypeData!$B$2:$B$76,0),MATCH(Operating!B$9,ProjectTypeData!$F$1))),"-",INDEX(ProjectTypeData!$F$2:$F$76,MATCH(Operating!$A84,ProjectTypeData!$B$2:$B$76,0),MATCH(Operating!B$9,ProjectTypeData!$F$1)))</f>
        <v>Homes</v>
      </c>
      <c r="C84" s="132">
        <f>IF(ISERROR(INDEX(ProjectTypeData!$E$2:$E$76,MATCH(Operating!$A84,ProjectTypeData!$B$2:$B$76,0),MATCH(Operating!C$9,ProjectTypeData!$E$1))),"-",INDEX(ProjectTypeData!$E$2:$E$76,MATCH(Operating!$A84,ProjectTypeData!$B$2:$B$76,0),MATCH(Operating!C$9,ProjectTypeData!$E$1)))</f>
        <v>0</v>
      </c>
      <c r="D84" s="133" t="str">
        <f>IF(ISERROR(INDEX(ProjectTypeData!$D$2:$D$76,MATCH(Operating!$A84,ProjectTypeData!$B$2:$B$76,0),MATCH(Operating!D$9,ProjectTypeData!$D$1))),"-",INDEX(ProjectTypeData!$D$2:$D$76,MATCH(Operating!$A84,ProjectTypeData!$B$2:$B$76,0),MATCH(Operating!D$9,ProjectTypeData!$D$1)))</f>
        <v>Pending Business Committee Approval</v>
      </c>
      <c r="E84" s="121"/>
      <c r="F84" s="134">
        <f>SUMIFS(BalanceSheetData!$J$2:$J$829,BalanceSheetData!$B$2:$B$829,$A84,BalanceSheetData!$I$2:$I$829,"10000")</f>
        <v>0</v>
      </c>
      <c r="G84" s="134">
        <f>SUMIFS(BalanceSheetData!$J$2:$J$829,BalanceSheetData!$B$2:$B$829,$A84,BalanceSheetData!$I$2:$I$829,"10710")</f>
        <v>0</v>
      </c>
      <c r="H84" s="134">
        <f>SUMIFS(BalanceSheetData!$J$2:$J$829,BalanceSheetData!$B$2:$B$829,$A84,BalanceSheetData!$I$2:$I$829,"10700")</f>
        <v>0</v>
      </c>
      <c r="I84" s="135">
        <f>SUMIFS(BalanceSheetData!$J$2:$J$829,BalanceSheetData!$B$2:$B$829,$A84,BalanceSheetData!$I$2:$I$829,"10715")+SUMIFS(BalanceSheetData!$J$2:$J$829,BalanceSheetData!$B$2:$B$829,$A84,BalanceSheetData!$I$2:$I$829,"10720")+SUMIFS(BalanceSheetData!$J$2:$J$829,BalanceSheetData!$B$2:$B$829,$A84,BalanceSheetData!$I$2:$I$829,"19300")</f>
        <v>0</v>
      </c>
      <c r="J84" s="136">
        <f t="shared" si="13"/>
        <v>0</v>
      </c>
      <c r="K84" s="137" t="str">
        <f>IF(ISERROR(INDEX(Occupancy!$B$57:$CA$57,1,MATCH(A84,Occupancy!$B$4:$CA$4,0))),"-",INDEX(Occupancy!$B$57:$CA$57,1,MATCH(A84,Occupancy!$B$4:$CA$4,0)))</f>
        <v>-</v>
      </c>
      <c r="L84" s="137">
        <f>IF(ISERROR(INDEX(Occupancy!$B$17:$CA$17,1,MATCH(A84,Occupancy!$B$4:$CA$4,0))),"-",INDEX(Occupancy!$B$17:$CA$17,1,MATCH(A84,Occupancy!$B$4:$CA$4,0)))</f>
        <v>0</v>
      </c>
      <c r="M84" s="119"/>
      <c r="N84" s="119"/>
      <c r="O84" s="119"/>
      <c r="P84" s="125"/>
      <c r="Q84" s="138">
        <f>SUMIFS(IncomeStatementData!$J$2:$J$829,IncomeStatementData!$B$2:$B$829,$A84,IncomeStatementData!$I$2:$I$829,"45001")+SUMIFS(IncomeStatementData!$J$2:$J$829,IncomeStatementData!$B$2:$B$829,$A84,IncomeStatementData!$I$2:$I$829,"45100")+SUMIFS(IncomeStatementData!$J$2:$J$829,IncomeStatementData!$B$2:$B$829,$A84,IncomeStatementData!$I$2:$I$829,"49000")+SUMIFS(IncomeStatementData!$J$2:$J$829,IncomeStatementData!$B$2:$B$829,$A84,IncomeStatementData!$I$2:$I$829,"45200")+SUMIFS(IncomeStatementData!$J$2:$J$829,IncomeStatementData!$B$2:$B$829,$A84,IncomeStatementData!$I$2:$I$829,"45400")+SUMIFS(IncomeStatementData!$J$2:$J$829,IncomeStatementData!$B$2:$B$829,$A84,IncomeStatementData!$I$2:$I$829,"45500")+SUMIFS(IncomeStatementData!$J$2:$J$829,IncomeStatementData!$B$2:$B$829,$A84,IncomeStatementData!$I$2:$I$829,"55327")+SUMIFS(IncomeStatementData!$J$2:$J$829,IncomeStatementData!$B$2:$B$829,$A84,IncomeStatementData!$I$2:$I$829,"44100")+SUMIFS(IncomeStatementData!$J$2:$J$829,IncomeStatementData!$B$2:$B$829,$A84,IncomeStatementData!$I$2:$I$829,"42200")</f>
        <v>0</v>
      </c>
      <c r="R84" s="139">
        <f>S84/12*Occupancy!$B$65</f>
        <v>0</v>
      </c>
      <c r="S84" s="140">
        <f>SUMIFS(AnnualFinancialData!$L$2:$L$147,AnnualFinancialData!$B$2:$B$147,$A84,AnnualFinancialData!$K$2:$K$147,"45001")+SUMIFS(AnnualFinancialData!$L$2:$L$147,AnnualFinancialData!$B$2:$B$147,$A84,AnnualFinancialData!$K$2:$K$147,"45100")+SUMIFS(AnnualFinancialData!$L$2:$L$147,AnnualFinancialData!$B$2:$B$147,$A84,AnnualFinancialData!$K$2:$K$147,"49000")+SUMIFS(AnnualFinancialData!$L$2:$L$147,AnnualFinancialData!$B$2:$B$147,$A84,AnnualFinancialData!$K$2:$K$147,"45200")+SUMIFS(AnnualFinancialData!$L$2:$L$147,AnnualFinancialData!$B$2:$B$147,$A84,AnnualFinancialData!$K$2:$K$147,"45400")+SUMIFS(AnnualFinancialData!$L$2:$L$147,AnnualFinancialData!$B$2:$B$147,$A84,AnnualFinancialData!$K$2:$K$147,"45500")+SUMIFS(AnnualFinancialData!$L$2:$L$147,AnnualFinancialData!$B$2:$B$147,$A84,AnnualFinancialData!$K$2:$K$147,"55327")+SUMIFS(AnnualFinancialData!$L$2:$L$147,AnnualFinancialData!$B$2:$B$147,$A84,AnnualFinancialData!$K$2:$K$147,"44100")+SUMIFS(AnnualFinancialData!$L$2:$L$147,AnnualFinancialData!$B$2:$B$147,$A84,AnnualFinancialData!$K$2:$K$147,"42200")</f>
        <v>0</v>
      </c>
      <c r="T84" s="139" t="str">
        <f>IF(ISERROR(IF(Q84="","",Q84/VLOOKUP(Occupancy!$B$65,Occupancy!$B$68:$B$79,1)*12/$C84)),"-",IF(Q84="","",Q84/VLOOKUP(Occupancy!$B$65,Occupancy!$B$68:$B$79,1)*12/$C84))</f>
        <v>-</v>
      </c>
      <c r="U84" s="139" t="str">
        <f>IF(ISERROR(IF(R84="","",R84/VLOOKUP(Occupancy!$B$65,Occupancy!$B$68:$B$79,1)*12/$C84)),"-",IF(R84="","",R84/VLOOKUP(Occupancy!$B$65,Occupancy!$B$68:$B$79,1)*12/$C84))</f>
        <v>-</v>
      </c>
      <c r="V84" s="141">
        <f>IF(ISERROR(Expenses!BC79)," - ",Expenses!BC79)</f>
        <v>0</v>
      </c>
      <c r="W84" s="141">
        <f>IF(ISERROR(Expenses!BD79)," - ",Expenses!BD79)</f>
        <v>0</v>
      </c>
      <c r="X84" s="141">
        <f>IF(ISERROR(Expenses!BE79)," - ",Expenses!BE79)</f>
        <v>0</v>
      </c>
      <c r="Y84" s="141" t="str">
        <f>IF(ISERROR(Expenses!BF79)," - ",Expenses!BF79)</f>
        <v>-</v>
      </c>
      <c r="Z84" s="141" t="str">
        <f>IF(ISERROR(Expenses!BG79)," - ",Expenses!BG79)</f>
        <v>-</v>
      </c>
      <c r="AA84" s="142" t="str">
        <f t="shared" si="14"/>
        <v>-</v>
      </c>
      <c r="AB84" s="139">
        <f t="shared" si="15"/>
        <v>0</v>
      </c>
      <c r="AC84" s="139">
        <f t="shared" si="16"/>
        <v>0</v>
      </c>
      <c r="AD84" s="139">
        <f t="shared" si="17"/>
        <v>0</v>
      </c>
      <c r="AE84" s="139" t="str">
        <f t="shared" si="18"/>
        <v>-</v>
      </c>
      <c r="AF84" s="139" t="str">
        <f t="shared" si="19"/>
        <v>-</v>
      </c>
      <c r="AG84" s="143">
        <f>SUMIFS(IncomeStatementData!$J$2:$J$829,IncomeStatementData!$B$2:$B$829,$A84,IncomeStatementData!$I$2:$I$829,"62020")</f>
        <v>0</v>
      </c>
      <c r="AH84" s="141">
        <f>AI84/12*Occupancy!$B$65</f>
        <v>0</v>
      </c>
      <c r="AI84" s="143">
        <f>SUMIFS(AnnualFinancialData!$L$2:$L$147,AnnualFinancialData!$B$2:$B$147,$A84,AnnualFinancialData!$K$2:$K$147,"62020")</f>
        <v>0</v>
      </c>
      <c r="AJ84" s="141" t="str">
        <f>IF(ISERROR(IF(AG84="","",AG84/VLOOKUP(Occupancy!$B$65,Occupancy!$B$68:$B$79,1)*12/$C84)),"-",IF(AG84="","",AG84/VLOOKUP(Occupancy!$B$65,Occupancy!$B$68:$B$79,1)*12/$C84))</f>
        <v>-</v>
      </c>
      <c r="AK84" s="141" t="str">
        <f>IF(ISERROR(IF(AH84="","",AH84/VLOOKUP(Occupancy!$B$65,Occupancy!$B$68:$B$79,1)*12/$C84)),"-",IF(AH84="","",AH84/VLOOKUP(Occupancy!$B$65,Occupancy!$B$68:$B$79,1)*12/$C84))</f>
        <v>-</v>
      </c>
      <c r="AL84" s="140">
        <f>SUMIFS(BalanceSheetData!$J$2:$J$829,BalanceSheetData!$B$2:$B$829,$A84,BalanceSheetData!$I$2:$I$829,"10710")</f>
        <v>0</v>
      </c>
      <c r="AM84" s="139" t="str">
        <f>IF(ISERROR(AN84/12*Occupancy!$B$65),"-",AN84/12*Occupancy!$B$65)</f>
        <v>-</v>
      </c>
      <c r="AN84" s="140" t="str">
        <f>IF(ISERROR(INDEX(ReserveData!$B$2:$B$2239,MATCH($A84,ReserveData!$A$2:$A$2250,0),0)),"-",INDEX(ReserveData!$B$2:$B2323,MATCH($A84,ReserveData!$A$2:$A$2250,0),0))</f>
        <v>-</v>
      </c>
      <c r="AO84" s="139" t="str">
        <f t="shared" si="20"/>
        <v>-</v>
      </c>
      <c r="AP84" s="139" t="str">
        <f t="shared" si="21"/>
        <v>-</v>
      </c>
      <c r="AQ84" s="143">
        <f>SUMIFS(IncomeStatementData!$J$2:$J$829,IncomeStatementData!$B$2:$B$829,$A84,IncomeStatementData!$I$2:$I$829,"55740")+SUMIFS(IncomeStatementData!$J$2:$J$829,IncomeStatementData!$B$2:$B$829,$A84,IncomeStatementData!$I$2:$I$829,"55730")</f>
        <v>0</v>
      </c>
      <c r="AR84" s="141">
        <f>AS84/12*Occupancy!$B$65</f>
        <v>0</v>
      </c>
      <c r="AS84" s="143">
        <f>SUMIFS(AnnualFinancialData!$L$2:$L$147,AnnualFinancialData!$B$2:$B$147,$A84,AnnualFinancialData!$K$2:$K$147,"55740")+SUMIFS(AnnualFinancialData!$L$2:$L$147,AnnualFinancialData!$B$2:$B$147,$A84,AnnualFinancialData!$K$2:$K$147,"55730")</f>
        <v>0</v>
      </c>
      <c r="AT84" s="141" t="str">
        <f>IF(ISERROR(IF(AQ84="","",AQ84/VLOOKUP(Occupancy!$B$65,Occupancy!$B$68:$B$79,1)*12/$C84)),"-",IF(AQ84="","",AQ84/VLOOKUP(Occupancy!$B$65,Occupancy!$B$68:$B$79,1)*12/$C84))</f>
        <v>-</v>
      </c>
      <c r="AU84" s="141" t="str">
        <f>IF(ISERROR(IF(AR84="","",AR84/VLOOKUP(Occupancy!$B$65,Occupancy!$B$68:$B$79,1)*12/$C84)),"-",IF(AR84="","",AR84/VLOOKUP(Occupancy!$B$65,Occupancy!$B$68:$B$79,1)*12/$C84))</f>
        <v>-</v>
      </c>
      <c r="AV84" s="140">
        <f>SUMIFS(IncomeStatementData!$J$2:$J$829,IncomeStatementData!$B$2:$B$829,$A84,IncomeStatementData!$I$2:$I$829,"66310")+SUMIFS(IncomeStatementData!$J$2:$J$829,IncomeStatementData!$B$2:$B$829,$A84,IncomeStatementData!$I$2:$I$829,"66202")</f>
        <v>0</v>
      </c>
      <c r="AW84" s="139">
        <f>AX84/12*Occupancy!$B$65</f>
        <v>0</v>
      </c>
      <c r="AX84" s="140">
        <f>SUMIFS(AnnualFinancialData!$L$2:$L$147,AnnualFinancialData!$B$2:$B$147,$A84,AnnualFinancialData!$K$2:$K$147,"66310")+SUMIFS(AnnualFinancialData!$L$2:$L$147,AnnualFinancialData!$B$2:$B$147,$A84,AnnualFinancialData!$K$2:$K$147,"66202")</f>
        <v>0</v>
      </c>
      <c r="AY84" s="139" t="str">
        <f>IF(ISERROR(IF(AV84="","",AV84/VLOOKUP(Occupancy!$B$65,Occupancy!$B$68:$B$79,1)*12/$C84)),"-",IF(AV84="","",AV84/VLOOKUP(Occupancy!$B$65,Occupancy!$B$68:$B$79,1)*12/$C84))</f>
        <v>-</v>
      </c>
      <c r="AZ84" s="139" t="str">
        <f>IF(ISERROR(IF(AW84="","",AW84/VLOOKUP(Occupancy!$B$65,Occupancy!$B$68:$B$79,1)*12/$C84)),"-",IF(AW84="","",AW84/VLOOKUP(Occupancy!$B$65,Occupancy!$B$68:$B$79,1)*12/$C84))</f>
        <v>-</v>
      </c>
      <c r="BA84" s="144">
        <f t="shared" si="22"/>
        <v>0</v>
      </c>
      <c r="BB84" s="144" t="str">
        <f t="shared" si="23"/>
        <v>-</v>
      </c>
      <c r="BC84" s="144" t="str">
        <f t="shared" si="24"/>
        <v>-</v>
      </c>
      <c r="BD84" s="144" t="str">
        <f t="shared" si="25"/>
        <v>-</v>
      </c>
      <c r="BE84" s="145" t="str">
        <f>IF(ISERROR(IF(BB84="","",BB84/VLOOKUP(Occupancy!$B$65,Occupancy!$B$68:$B$79,1)*12/$C84)),"-",IF(BB84="","",BB84/VLOOKUP(Occupancy!$B$65,Occupancy!$B$68:$B$79,1)*12/$C84))</f>
        <v>-</v>
      </c>
    </row>
    <row r="85" spans="1:57" s="100" customFormat="1" ht="12.75" x14ac:dyDescent="0.2">
      <c r="A85" s="221" t="s">
        <v>522</v>
      </c>
      <c r="B85" s="132" t="str">
        <f>IF(ISERROR(INDEX(ProjectTypeData!$F$2:$F$76,MATCH(Operating!$A85,ProjectTypeData!$B$2:$B$76,0),MATCH(Operating!B$9,ProjectTypeData!$F$1))),"-",INDEX(ProjectTypeData!$F$2:$F$76,MATCH(Operating!$A85,ProjectTypeData!$B$2:$B$76,0),MATCH(Operating!B$9,ProjectTypeData!$F$1)))</f>
        <v>Homes</v>
      </c>
      <c r="C85" s="132">
        <f>IF(ISERROR(INDEX(ProjectTypeData!$E$2:$E$76,MATCH(Operating!$A85,ProjectTypeData!$B$2:$B$76,0),MATCH(Operating!C$9,ProjectTypeData!$E$1))),"-",INDEX(ProjectTypeData!$E$2:$E$76,MATCH(Operating!$A85,ProjectTypeData!$B$2:$B$76,0),MATCH(Operating!C$9,ProjectTypeData!$E$1)))</f>
        <v>0</v>
      </c>
      <c r="D85" s="133" t="str">
        <f>IF(ISERROR(INDEX(ProjectTypeData!$D$2:$D$76,MATCH(Operating!$A85,ProjectTypeData!$B$2:$B$76,0),MATCH(Operating!D$9,ProjectTypeData!$D$1))),"-",INDEX(ProjectTypeData!$D$2:$D$76,MATCH(Operating!$A85,ProjectTypeData!$B$2:$B$76,0),MATCH(Operating!D$9,ProjectTypeData!$D$1)))</f>
        <v>Pre-Development</v>
      </c>
      <c r="E85" s="121"/>
      <c r="F85" s="134">
        <f>SUMIFS(BalanceSheetData!$J$2:$J$829,BalanceSheetData!$B$2:$B$829,$A85,BalanceSheetData!$I$2:$I$829,"10000")</f>
        <v>0</v>
      </c>
      <c r="G85" s="134">
        <f>SUMIFS(BalanceSheetData!$J$2:$J$829,BalanceSheetData!$B$2:$B$829,$A85,BalanceSheetData!$I$2:$I$829,"10710")</f>
        <v>0</v>
      </c>
      <c r="H85" s="134">
        <f>SUMIFS(BalanceSheetData!$J$2:$J$829,BalanceSheetData!$B$2:$B$829,$A85,BalanceSheetData!$I$2:$I$829,"10700")</f>
        <v>0</v>
      </c>
      <c r="I85" s="135">
        <f>SUMIFS(BalanceSheetData!$J$2:$J$829,BalanceSheetData!$B$2:$B$829,$A85,BalanceSheetData!$I$2:$I$829,"10715")+SUMIFS(BalanceSheetData!$J$2:$J$829,BalanceSheetData!$B$2:$B$829,$A85,BalanceSheetData!$I$2:$I$829,"10720")+SUMIFS(BalanceSheetData!$J$2:$J$829,BalanceSheetData!$B$2:$B$829,$A85,BalanceSheetData!$I$2:$I$829,"19300")</f>
        <v>0</v>
      </c>
      <c r="J85" s="136">
        <f t="shared" si="13"/>
        <v>0</v>
      </c>
      <c r="K85" s="137" t="str">
        <f>IF(ISERROR(INDEX(Occupancy!$B$57:$CA$57,1,MATCH(A85,Occupancy!$B$4:$CA$4,0))),"-",INDEX(Occupancy!$B$57:$CA$57,1,MATCH(A85,Occupancy!$B$4:$CA$4,0)))</f>
        <v>-</v>
      </c>
      <c r="L85" s="137">
        <f>IF(ISERROR(INDEX(Occupancy!$B$17:$CA$17,1,MATCH(A85,Occupancy!$B$4:$CA$4,0))),"-",INDEX(Occupancy!$B$17:$CA$17,1,MATCH(A85,Occupancy!$B$4:$CA$4,0)))</f>
        <v>0</v>
      </c>
      <c r="M85" s="119"/>
      <c r="N85" s="119"/>
      <c r="O85" s="119"/>
      <c r="P85" s="125"/>
      <c r="Q85" s="138">
        <f>SUMIFS(IncomeStatementData!$J$2:$J$829,IncomeStatementData!$B$2:$B$829,$A85,IncomeStatementData!$I$2:$I$829,"45001")+SUMIFS(IncomeStatementData!$J$2:$J$829,IncomeStatementData!$B$2:$B$829,$A85,IncomeStatementData!$I$2:$I$829,"45100")+SUMIFS(IncomeStatementData!$J$2:$J$829,IncomeStatementData!$B$2:$B$829,$A85,IncomeStatementData!$I$2:$I$829,"49000")+SUMIFS(IncomeStatementData!$J$2:$J$829,IncomeStatementData!$B$2:$B$829,$A85,IncomeStatementData!$I$2:$I$829,"45200")+SUMIFS(IncomeStatementData!$J$2:$J$829,IncomeStatementData!$B$2:$B$829,$A85,IncomeStatementData!$I$2:$I$829,"45400")+SUMIFS(IncomeStatementData!$J$2:$J$829,IncomeStatementData!$B$2:$B$829,$A85,IncomeStatementData!$I$2:$I$829,"45500")+SUMIFS(IncomeStatementData!$J$2:$J$829,IncomeStatementData!$B$2:$B$829,$A85,IncomeStatementData!$I$2:$I$829,"55327")+SUMIFS(IncomeStatementData!$J$2:$J$829,IncomeStatementData!$B$2:$B$829,$A85,IncomeStatementData!$I$2:$I$829,"44100")+SUMIFS(IncomeStatementData!$J$2:$J$829,IncomeStatementData!$B$2:$B$829,$A85,IncomeStatementData!$I$2:$I$829,"42200")</f>
        <v>0</v>
      </c>
      <c r="R85" s="139">
        <f>S85/12*Occupancy!$B$65</f>
        <v>0</v>
      </c>
      <c r="S85" s="140">
        <f>SUMIFS(AnnualFinancialData!$L$2:$L$147,AnnualFinancialData!$B$2:$B$147,$A85,AnnualFinancialData!$K$2:$K$147,"45001")+SUMIFS(AnnualFinancialData!$L$2:$L$147,AnnualFinancialData!$B$2:$B$147,$A85,AnnualFinancialData!$K$2:$K$147,"45100")+SUMIFS(AnnualFinancialData!$L$2:$L$147,AnnualFinancialData!$B$2:$B$147,$A85,AnnualFinancialData!$K$2:$K$147,"49000")+SUMIFS(AnnualFinancialData!$L$2:$L$147,AnnualFinancialData!$B$2:$B$147,$A85,AnnualFinancialData!$K$2:$K$147,"45200")+SUMIFS(AnnualFinancialData!$L$2:$L$147,AnnualFinancialData!$B$2:$B$147,$A85,AnnualFinancialData!$K$2:$K$147,"45400")+SUMIFS(AnnualFinancialData!$L$2:$L$147,AnnualFinancialData!$B$2:$B$147,$A85,AnnualFinancialData!$K$2:$K$147,"45500")+SUMIFS(AnnualFinancialData!$L$2:$L$147,AnnualFinancialData!$B$2:$B$147,$A85,AnnualFinancialData!$K$2:$K$147,"55327")+SUMIFS(AnnualFinancialData!$L$2:$L$147,AnnualFinancialData!$B$2:$B$147,$A85,AnnualFinancialData!$K$2:$K$147,"44100")+SUMIFS(AnnualFinancialData!$L$2:$L$147,AnnualFinancialData!$B$2:$B$147,$A85,AnnualFinancialData!$K$2:$K$147,"42200")</f>
        <v>0</v>
      </c>
      <c r="T85" s="139" t="str">
        <f>IF(ISERROR(IF(Q85="","",Q85/VLOOKUP(Occupancy!$B$65,Occupancy!$B$68:$B$79,1)*12/$C85)),"-",IF(Q85="","",Q85/VLOOKUP(Occupancy!$B$65,Occupancy!$B$68:$B$79,1)*12/$C85))</f>
        <v>-</v>
      </c>
      <c r="U85" s="139" t="str">
        <f>IF(ISERROR(IF(R85="","",R85/VLOOKUP(Occupancy!$B$65,Occupancy!$B$68:$B$79,1)*12/$C85)),"-",IF(R85="","",R85/VLOOKUP(Occupancy!$B$65,Occupancy!$B$68:$B$79,1)*12/$C85))</f>
        <v>-</v>
      </c>
      <c r="V85" s="141">
        <f>IF(ISERROR(Expenses!BC80)," - ",Expenses!BC80)</f>
        <v>0</v>
      </c>
      <c r="W85" s="141">
        <f>IF(ISERROR(Expenses!BD80)," - ",Expenses!BD80)</f>
        <v>0</v>
      </c>
      <c r="X85" s="141">
        <f>IF(ISERROR(Expenses!BE80)," - ",Expenses!BE80)</f>
        <v>0</v>
      </c>
      <c r="Y85" s="141" t="str">
        <f>IF(ISERROR(Expenses!BF80)," - ",Expenses!BF80)</f>
        <v>-</v>
      </c>
      <c r="Z85" s="141" t="str">
        <f>IF(ISERROR(Expenses!BG80)," - ",Expenses!BG80)</f>
        <v>-</v>
      </c>
      <c r="AA85" s="142" t="str">
        <f t="shared" si="14"/>
        <v>-</v>
      </c>
      <c r="AB85" s="139">
        <f t="shared" si="15"/>
        <v>0</v>
      </c>
      <c r="AC85" s="139">
        <f t="shared" si="16"/>
        <v>0</v>
      </c>
      <c r="AD85" s="139">
        <f t="shared" si="17"/>
        <v>0</v>
      </c>
      <c r="AE85" s="139" t="str">
        <f t="shared" si="18"/>
        <v>-</v>
      </c>
      <c r="AF85" s="139" t="str">
        <f t="shared" si="19"/>
        <v>-</v>
      </c>
      <c r="AG85" s="143">
        <f>SUMIFS(IncomeStatementData!$J$2:$J$829,IncomeStatementData!$B$2:$B$829,$A85,IncomeStatementData!$I$2:$I$829,"62020")</f>
        <v>0</v>
      </c>
      <c r="AH85" s="141">
        <f>AI85/12*Occupancy!$B$65</f>
        <v>0</v>
      </c>
      <c r="AI85" s="143">
        <f>SUMIFS(AnnualFinancialData!$L$2:$L$147,AnnualFinancialData!$B$2:$B$147,$A85,AnnualFinancialData!$K$2:$K$147,"62020")</f>
        <v>0</v>
      </c>
      <c r="AJ85" s="141" t="str">
        <f>IF(ISERROR(IF(AG85="","",AG85/VLOOKUP(Occupancy!$B$65,Occupancy!$B$68:$B$79,1)*12/$C85)),"-",IF(AG85="","",AG85/VLOOKUP(Occupancy!$B$65,Occupancy!$B$68:$B$79,1)*12/$C85))</f>
        <v>-</v>
      </c>
      <c r="AK85" s="141" t="str">
        <f>IF(ISERROR(IF(AH85="","",AH85/VLOOKUP(Occupancy!$B$65,Occupancy!$B$68:$B$79,1)*12/$C85)),"-",IF(AH85="","",AH85/VLOOKUP(Occupancy!$B$65,Occupancy!$B$68:$B$79,1)*12/$C85))</f>
        <v>-</v>
      </c>
      <c r="AL85" s="140">
        <f>SUMIFS(BalanceSheetData!$J$2:$J$829,BalanceSheetData!$B$2:$B$829,$A85,BalanceSheetData!$I$2:$I$829,"10710")</f>
        <v>0</v>
      </c>
      <c r="AM85" s="139" t="str">
        <f>IF(ISERROR(AN85/12*Occupancy!$B$65),"-",AN85/12*Occupancy!$B$65)</f>
        <v>-</v>
      </c>
      <c r="AN85" s="140" t="str">
        <f>IF(ISERROR(INDEX(ReserveData!$B$2:$B$2239,MATCH($A85,ReserveData!$A$2:$A$2250,0),0)),"-",INDEX(ReserveData!$B$2:$B2324,MATCH($A85,ReserveData!$A$2:$A$2250,0),0))</f>
        <v>-</v>
      </c>
      <c r="AO85" s="139" t="str">
        <f t="shared" si="20"/>
        <v>-</v>
      </c>
      <c r="AP85" s="139" t="str">
        <f t="shared" si="21"/>
        <v>-</v>
      </c>
      <c r="AQ85" s="143">
        <f>SUMIFS(IncomeStatementData!$J$2:$J$829,IncomeStatementData!$B$2:$B$829,$A85,IncomeStatementData!$I$2:$I$829,"55740")+SUMIFS(IncomeStatementData!$J$2:$J$829,IncomeStatementData!$B$2:$B$829,$A85,IncomeStatementData!$I$2:$I$829,"55730")</f>
        <v>0</v>
      </c>
      <c r="AR85" s="141">
        <f>AS85/12*Occupancy!$B$65</f>
        <v>0</v>
      </c>
      <c r="AS85" s="143">
        <f>SUMIFS(AnnualFinancialData!$L$2:$L$147,AnnualFinancialData!$B$2:$B$147,$A85,AnnualFinancialData!$K$2:$K$147,"55740")+SUMIFS(AnnualFinancialData!$L$2:$L$147,AnnualFinancialData!$B$2:$B$147,$A85,AnnualFinancialData!$K$2:$K$147,"55730")</f>
        <v>0</v>
      </c>
      <c r="AT85" s="141" t="str">
        <f>IF(ISERROR(IF(AQ85="","",AQ85/VLOOKUP(Occupancy!$B$65,Occupancy!$B$68:$B$79,1)*12/$C85)),"-",IF(AQ85="","",AQ85/VLOOKUP(Occupancy!$B$65,Occupancy!$B$68:$B$79,1)*12/$C85))</f>
        <v>-</v>
      </c>
      <c r="AU85" s="141" t="str">
        <f>IF(ISERROR(IF(AR85="","",AR85/VLOOKUP(Occupancy!$B$65,Occupancy!$B$68:$B$79,1)*12/$C85)),"-",IF(AR85="","",AR85/VLOOKUP(Occupancy!$B$65,Occupancy!$B$68:$B$79,1)*12/$C85))</f>
        <v>-</v>
      </c>
      <c r="AV85" s="140">
        <f>SUMIFS(IncomeStatementData!$J$2:$J$829,IncomeStatementData!$B$2:$B$829,$A85,IncomeStatementData!$I$2:$I$829,"66310")+SUMIFS(IncomeStatementData!$J$2:$J$829,IncomeStatementData!$B$2:$B$829,$A85,IncomeStatementData!$I$2:$I$829,"66202")</f>
        <v>0</v>
      </c>
      <c r="AW85" s="139">
        <f>AX85/12*Occupancy!$B$65</f>
        <v>0</v>
      </c>
      <c r="AX85" s="140">
        <f>SUMIFS(AnnualFinancialData!$L$2:$L$147,AnnualFinancialData!$B$2:$B$147,$A85,AnnualFinancialData!$K$2:$K$147,"66310")+SUMIFS(AnnualFinancialData!$L$2:$L$147,AnnualFinancialData!$B$2:$B$147,$A85,AnnualFinancialData!$K$2:$K$147,"66202")</f>
        <v>0</v>
      </c>
      <c r="AY85" s="139" t="str">
        <f>IF(ISERROR(IF(AV85="","",AV85/VLOOKUP(Occupancy!$B$65,Occupancy!$B$68:$B$79,1)*12/$C85)),"-",IF(AV85="","",AV85/VLOOKUP(Occupancy!$B$65,Occupancy!$B$68:$B$79,1)*12/$C85))</f>
        <v>-</v>
      </c>
      <c r="AZ85" s="139" t="str">
        <f>IF(ISERROR(IF(AW85="","",AW85/VLOOKUP(Occupancy!$B$65,Occupancy!$B$68:$B$79,1)*12/$C85)),"-",IF(AW85="","",AW85/VLOOKUP(Occupancy!$B$65,Occupancy!$B$68:$B$79,1)*12/$C85))</f>
        <v>-</v>
      </c>
      <c r="BA85" s="144">
        <f t="shared" si="22"/>
        <v>0</v>
      </c>
      <c r="BB85" s="144" t="str">
        <f t="shared" si="23"/>
        <v>-</v>
      </c>
      <c r="BC85" s="144" t="str">
        <f t="shared" si="24"/>
        <v>-</v>
      </c>
      <c r="BD85" s="144" t="str">
        <f t="shared" si="25"/>
        <v>-</v>
      </c>
      <c r="BE85" s="145" t="str">
        <f>IF(ISERROR(IF(BB85="","",BB85/VLOOKUP(Occupancy!$B$65,Occupancy!$B$68:$B$79,1)*12/$C85)),"-",IF(BB85="","",BB85/VLOOKUP(Occupancy!$B$65,Occupancy!$B$68:$B$79,1)*12/$C85))</f>
        <v>-</v>
      </c>
    </row>
    <row r="86" spans="1:57" s="100" customFormat="1" ht="12.75" x14ac:dyDescent="0.2">
      <c r="A86" s="81"/>
      <c r="B86" s="132"/>
      <c r="C86" s="132"/>
      <c r="D86" s="133"/>
      <c r="E86" s="70"/>
      <c r="F86" s="134"/>
      <c r="G86" s="134"/>
      <c r="H86" s="134"/>
      <c r="I86" s="135"/>
      <c r="J86" s="136"/>
      <c r="K86" s="137"/>
      <c r="L86" s="137"/>
      <c r="M86" s="71"/>
      <c r="N86" s="71"/>
      <c r="O86" s="71"/>
      <c r="P86" s="72"/>
      <c r="Q86" s="138"/>
      <c r="R86" s="139"/>
      <c r="S86" s="140"/>
      <c r="T86" s="139"/>
      <c r="U86" s="139"/>
      <c r="V86" s="141"/>
      <c r="W86" s="141"/>
      <c r="X86" s="141"/>
      <c r="Y86" s="141"/>
      <c r="Z86" s="141"/>
      <c r="AA86" s="142"/>
      <c r="AB86" s="139"/>
      <c r="AC86" s="139"/>
      <c r="AD86" s="139"/>
      <c r="AE86" s="139"/>
      <c r="AF86" s="139"/>
      <c r="AG86" s="143"/>
      <c r="AH86" s="141"/>
      <c r="AI86" s="143"/>
      <c r="AJ86" s="141"/>
      <c r="AK86" s="141"/>
      <c r="AL86" s="140"/>
      <c r="AM86" s="139"/>
      <c r="AN86" s="140"/>
      <c r="AO86" s="139"/>
      <c r="AP86" s="139"/>
      <c r="AQ86" s="143"/>
      <c r="AR86" s="141"/>
      <c r="AS86" s="143"/>
      <c r="AT86" s="141"/>
      <c r="AU86" s="141"/>
      <c r="AV86" s="140"/>
      <c r="AW86" s="139"/>
      <c r="AX86" s="140"/>
      <c r="AY86" s="139"/>
      <c r="AZ86" s="139"/>
      <c r="BA86" s="144"/>
      <c r="BB86" s="144"/>
      <c r="BC86" s="144"/>
      <c r="BD86" s="144"/>
      <c r="BE86" s="145"/>
    </row>
    <row r="87" spans="1:57" s="100" customFormat="1" ht="12.75" x14ac:dyDescent="0.2">
      <c r="A87" s="99"/>
      <c r="B87" s="97"/>
      <c r="C87" s="52"/>
      <c r="D87" s="69"/>
      <c r="E87" s="70"/>
      <c r="F87" s="71"/>
      <c r="G87" s="71"/>
      <c r="H87" s="71"/>
      <c r="I87" s="71"/>
      <c r="J87" s="71"/>
      <c r="K87" s="83"/>
      <c r="L87" s="83"/>
      <c r="M87" s="71"/>
      <c r="N87" s="71"/>
      <c r="O87" s="71"/>
      <c r="P87" s="72"/>
      <c r="Q87" s="86"/>
      <c r="R87" s="87"/>
      <c r="S87" s="87"/>
      <c r="T87" s="87"/>
      <c r="U87" s="87"/>
      <c r="V87" s="88"/>
      <c r="W87" s="88"/>
      <c r="X87" s="88"/>
      <c r="Y87" s="88"/>
      <c r="Z87" s="88"/>
      <c r="AA87" s="89"/>
      <c r="AB87" s="87"/>
      <c r="AC87" s="87"/>
      <c r="AD87" s="87"/>
      <c r="AE87" s="87"/>
      <c r="AF87" s="87"/>
      <c r="AG87" s="88"/>
      <c r="AH87" s="88"/>
      <c r="AI87" s="88"/>
      <c r="AJ87" s="88"/>
      <c r="AK87" s="88"/>
      <c r="AL87" s="87"/>
      <c r="AM87" s="87"/>
      <c r="AN87" s="87"/>
      <c r="AO87" s="87"/>
      <c r="AP87" s="87"/>
      <c r="AQ87" s="88"/>
      <c r="AR87" s="88"/>
      <c r="AS87" s="88"/>
      <c r="AT87" s="88"/>
      <c r="AU87" s="88"/>
      <c r="AV87" s="87"/>
      <c r="AW87" s="87"/>
      <c r="AX87" s="87"/>
      <c r="AY87" s="87"/>
      <c r="AZ87" s="87"/>
      <c r="BA87" s="90"/>
      <c r="BB87" s="90"/>
      <c r="BC87" s="90"/>
      <c r="BD87" s="90"/>
      <c r="BE87" s="91"/>
    </row>
    <row r="88" spans="1:57" s="100" customFormat="1" ht="13.5" thickBot="1" x14ac:dyDescent="0.25">
      <c r="A88" s="99" t="s">
        <v>35</v>
      </c>
      <c r="B88" s="97"/>
      <c r="C88" s="52">
        <f>IF(ISERROR(SUM(C11:C86)),"-",SUM(C11:C86))</f>
        <v>3350</v>
      </c>
      <c r="D88" s="69"/>
      <c r="E88" s="70">
        <f>IF(ISERROR(SUM(E11:E86)),"-",SUM(E11:E86))</f>
        <v>0</v>
      </c>
      <c r="F88" s="71">
        <f>IF(ISERROR(SUM(F11:F86)),"-",SUM(F11:F86))</f>
        <v>1300</v>
      </c>
      <c r="G88" s="71">
        <f>IF(ISERROR(SUM(G11:G86)),"-",SUM(G11:G86))</f>
        <v>800</v>
      </c>
      <c r="H88" s="71">
        <f>IF(ISERROR(SUM(H11:H86)),"-",SUM(H11:H86))</f>
        <v>200</v>
      </c>
      <c r="I88" s="71">
        <f>IF(ISERROR(SUM(I11:I86)),"-",SUM(I11:I86))</f>
        <v>1050</v>
      </c>
      <c r="J88" s="71">
        <f>IF(ISERROR(SUM(J11:J86)),"-",SUM(J11:J86))</f>
        <v>3350</v>
      </c>
      <c r="K88" s="83">
        <f>IF(ISERROR(AVERAGE(K11:K86)),"-",AVERAGE(K11:K86))</f>
        <v>0.33715815384615389</v>
      </c>
      <c r="L88" s="83">
        <f>IF(ISERROR(AVERAGE(L11:L86)),"-",AVERAGE(L11:L86))</f>
        <v>0.2570573333333333</v>
      </c>
      <c r="M88" s="71">
        <f>IF(ISERROR(SUM(M11:M86)),"-",SUM(M11:M86))</f>
        <v>0</v>
      </c>
      <c r="N88" s="71">
        <f>IF(ISERROR(SUM(N11:N86)),"-",SUM(N11:N86))</f>
        <v>0</v>
      </c>
      <c r="O88" s="71">
        <f>IF(ISERROR(SUM(O11:O86)),"-",SUM(O11:O86))</f>
        <v>0</v>
      </c>
      <c r="P88" s="72">
        <f>IF(ISERROR(SUM(P11:P86)),"-",SUM(P11:P86))</f>
        <v>0</v>
      </c>
      <c r="Q88" s="75">
        <f>IF(ISERROR(SUM(Q11:Q86)),"-",SUM(Q11:Q86))</f>
        <v>10090</v>
      </c>
      <c r="R88" s="76">
        <f>IF(ISERROR(S88/12*Occupancy!$B$65),"-",S88/12*Occupancy!$B$65)</f>
        <v>50</v>
      </c>
      <c r="S88" s="76">
        <f>IF(ISERROR(SUM(S11:S86)),"-",SUM(S11:S86))</f>
        <v>100</v>
      </c>
      <c r="T88" s="76" t="str">
        <f>IF(ISERROR(IF(Q88="","",Q88/VLOOKUP(Occupancy!$B$65,Occupancy!$B$68:$B$79,1)*12/$B88)),"-",IF(Q88="","",Q88/VLOOKUP(Occupancy!$B$65,Occupancy!$B$68:$B$79,1)*12/$B88))</f>
        <v>-</v>
      </c>
      <c r="U88" s="76" t="str">
        <f>IF(ISERROR(IF(R88="","",R88/VLOOKUP(Occupancy!$B$65,Occupancy!$B$68:$B$79,1)*12/$B88)),"-",IF(R88="","",R88/VLOOKUP(Occupancy!$B$65,Occupancy!$B$68:$B$79,1)*12/$B88))</f>
        <v>-</v>
      </c>
      <c r="V88" s="77">
        <f>IF(ISERROR(SUM(V11:V86)),"-",SUM(V11:V86))</f>
        <v>0</v>
      </c>
      <c r="W88" s="77">
        <f>IF(ISERROR(SUM(W11:W86)),"-",SUM(W11:W86))</f>
        <v>0</v>
      </c>
      <c r="X88" s="77">
        <f>IF(ISERROR(SUM(X11:X86)),"-",SUM(X11:X86))</f>
        <v>0</v>
      </c>
      <c r="Y88" s="77">
        <f>IF(ISERROR(Expenses!BF83),"-",Expenses!BF83)</f>
        <v>0</v>
      </c>
      <c r="Z88" s="77">
        <f>IF(ISERROR(Expenses!BG83),"-",Expenses!BG83)</f>
        <v>0</v>
      </c>
      <c r="AA88" s="80">
        <f>IF(ISERROR(V88/Q88),"-",V88/Q88)</f>
        <v>0</v>
      </c>
      <c r="AB88" s="76">
        <f>IF(ISERROR(Q88-V88),"-",Q88-V88)</f>
        <v>10090</v>
      </c>
      <c r="AC88" s="76">
        <f>IF(ISERROR(R88-W88),"-",R88-W88)</f>
        <v>50</v>
      </c>
      <c r="AD88" s="76">
        <f>IF(ISERROR(S88-X88),"-",S88-X88)</f>
        <v>100</v>
      </c>
      <c r="AE88" s="76" t="str">
        <f>IF(ISERROR(T88-Y88),"-",T88-Y88)</f>
        <v>-</v>
      </c>
      <c r="AF88" s="76" t="str">
        <f>IF(ISERROR(U88-Z88),"-",U88-Z88)</f>
        <v>-</v>
      </c>
      <c r="AG88" s="77">
        <f>IF(ISERROR(SUM(AG11:AG86)),"-",SUM(AG11:AG86))</f>
        <v>0</v>
      </c>
      <c r="AH88" s="77">
        <f>IF(ISERROR(SUM(AH11:AH86)),"-",SUM(AH11:AH86))</f>
        <v>0</v>
      </c>
      <c r="AI88" s="77">
        <f>IF(ISERROR(SUM(AI11:AI86)),"-",SUM(AI11:AI86))</f>
        <v>0</v>
      </c>
      <c r="AJ88" s="77" t="str">
        <f>IF(ISERROR(IF(AG88="","",AG88/VLOOKUP(Occupancy!$B$65,Occupancy!$B$68:$B$79,1)*12/$B88)),"-",IF(AG88="","",AG88/VLOOKUP(Occupancy!$B$65,Occupancy!$B$68:$B$79,1)*12/$B88))</f>
        <v>-</v>
      </c>
      <c r="AK88" s="77" t="str">
        <f>IF(ISERROR(IF(AH88="","",AH88/VLOOKUP(Occupancy!$B$65,Occupancy!$B$68:$B$79,1)*12/$B88)),"-",IF(AH88="","",AH88/VLOOKUP(Occupancy!$B$65,Occupancy!$B$68:$B$79,1)*12/$B88))</f>
        <v>-</v>
      </c>
      <c r="AL88" s="76">
        <f>IF(ISERROR(SUM(AL11:AL86)),"-",SUM(AL11:AL86))</f>
        <v>800</v>
      </c>
      <c r="AM88" s="76">
        <f>IF(ISERROR(AN88/12*Occupancy!$B$65),"-",AN88/12*Occupancy!$B$65)</f>
        <v>408691</v>
      </c>
      <c r="AN88" s="76">
        <f>IF(ISERROR(SUM(AN11:AN86)),"-",SUM(AN11:AN86))</f>
        <v>817382</v>
      </c>
      <c r="AO88" s="76" t="str">
        <f>IF(ISERROR(IF(AL88="","",AL88/VLOOKUP(Occupancy!$B$65,Occupancy!$B$68:$B$79,1)*12/$B88)),"-",IF(AL88="","",AL88/VLOOKUP(Occupancy!$B$65,Occupancy!$B$68:$B$79,1)*12/$B88))</f>
        <v>-</v>
      </c>
      <c r="AP88" s="76" t="str">
        <f>IF(ISERROR(IF(AM88="","",AM88/VLOOKUP(Occupancy!$B$65,Occupancy!$B$68:$B$79,1)*12/$B88)),"-",IF(AM88="","",AM88/VLOOKUP(Occupancy!$B$65,Occupancy!$B$68:$B$79,1)*12/$B88))</f>
        <v>-</v>
      </c>
      <c r="AQ88" s="77">
        <f>IF(ISERROR(SUM(AQ11:AQ86)),"-",SUM(AQ11:AQ86))</f>
        <v>0</v>
      </c>
      <c r="AR88" s="77">
        <f>IF(ISERROR(SUM(AR11:AR86)),"-",SUM(AR11:AR86))</f>
        <v>0</v>
      </c>
      <c r="AS88" s="77">
        <f>IF(ISERROR(SUM(AS11:AS86)),"-",SUM(AS11:AS86))</f>
        <v>0</v>
      </c>
      <c r="AT88" s="77" t="str">
        <f>IF(ISERROR(IF(AQ88="","",AQ88/VLOOKUP(Occupancy!$B$65,Occupancy!$B$68:$B$79,1)*12/$B88)),"-",IF(AQ88="","",AQ88/VLOOKUP(Occupancy!$B$65,Occupancy!$B$68:$B$79,1)*12/$B88))</f>
        <v>-</v>
      </c>
      <c r="AU88" s="77" t="str">
        <f>IF(ISERROR(IF(AR88="","",AR88/VLOOKUP(Occupancy!$B$65,Occupancy!$B$68:$B$79,1)*12/$B88)),"-",IF(AR88="","",AR88/VLOOKUP(Occupancy!$B$65,Occupancy!$B$68:$B$79,1)*12/$B88))</f>
        <v>-</v>
      </c>
      <c r="AV88" s="76">
        <f>IF(ISERROR(SUM(AV11:AV86)),"-",SUM(AV11:AV86))</f>
        <v>1700</v>
      </c>
      <c r="AW88" s="76">
        <f>IF(ISERROR(SUM(AW11:AW86)),"-",SUM(AW11:AW86))</f>
        <v>0</v>
      </c>
      <c r="AX88" s="76">
        <f>IF(ISERROR(SUM(AX11:AX86)),"-",SUM(AX11:AX86))</f>
        <v>0</v>
      </c>
      <c r="AY88" s="76" t="str">
        <f>IF(ISERROR(IF(AV88="","",AV88/VLOOKUP(Occupancy!$B$65,Occupancy!$B$68:$B$79,1)*12/$B88)),"-",IF(AV88="","",AV88/VLOOKUP(Occupancy!$B$65,Occupancy!$B$68:$B$79,1)*12/$B88))</f>
        <v>-</v>
      </c>
      <c r="AZ88" s="76" t="str">
        <f>IF(ISERROR(IF(AW88="","",AW88/VLOOKUP(Occupancy!$B$65,Occupancy!$B$68:$B$79,1)*12/$B88)),"-",IF(AW88="","",AW88/VLOOKUP(Occupancy!$B$65,Occupancy!$B$68:$B$79,1)*12/$B88))</f>
        <v>-</v>
      </c>
      <c r="BA88" s="78">
        <f>IF(ISERROR(SUM(BA11:BA86)),"-",SUM(BA11:BA86))</f>
        <v>7590</v>
      </c>
      <c r="BB88" s="78">
        <f>IF(ISERROR(SUM(BB11:BB86)),"-",SUM(BB11:BB86))</f>
        <v>-408691</v>
      </c>
      <c r="BC88" s="78">
        <f>IF(ISERROR(SUM(BC11:BC86)),"-",SUM(BC11:BC86))</f>
        <v>-817382</v>
      </c>
      <c r="BD88" s="78" t="str">
        <f>IF(ISERROR(IF(BA88="","",BA88/VLOOKUP(Occupancy!$B$65,Occupancy!$B$68:$B$79,1)*12/$B88)),"-",IF(BA88="","",BA88/VLOOKUP(Occupancy!$B$65,Occupancy!$B$68:$B$79,1)*12/$B88))</f>
        <v>-</v>
      </c>
      <c r="BE88" s="79" t="str">
        <f>IF(ISERROR(IF(BB88="","",BB88/VLOOKUP(Occupancy!$B$65,Occupancy!$B$68:$B$79,1)*12/$B88)),"-",IF(BB88="","",BB88/VLOOKUP(Occupancy!$B$65,Occupancy!$B$68:$B$79,1)*12/$B88))</f>
        <v>-</v>
      </c>
    </row>
    <row r="89" spans="1:57" s="100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s="100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s="100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s="100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s="100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s="100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s="100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s="100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s="100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s="100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s="100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s="100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s="100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s="100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s="100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s="10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s="100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s="100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s="100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s="100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s="100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s="100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s="100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s="100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s="100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s="100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s="100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s="10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s="100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s="100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s="100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s="10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s="100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s="100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s="100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s="100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s="100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s="100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s="100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s="100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s="100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s="100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s="100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s="100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s="100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s="100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s="100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s="100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s="100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s="100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s="100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s="100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s="100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s="100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s="100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s="100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s="100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s="100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s="10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s="100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s="100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s="100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s="100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s="100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s="100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s="100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s="100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s="100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s="100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s="100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s="100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s="100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s="100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s="100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s="100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s="100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s="100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s="100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s="100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s="100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s="100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s="100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s="100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s="100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s="100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s="100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s="100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s="10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s="100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s="100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s="100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s="100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s="100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s="100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s="10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s="100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s="100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s="100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s="100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s="100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s="100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s="100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s="100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s="100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100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s="100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s="100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s="100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100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s="100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s="100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s="100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100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100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s="100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s="100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s="100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s="100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100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s="100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s="100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s="10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100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s="100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s="100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s="10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10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10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s="10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s="10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s="10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s="10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s="10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10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s="10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s="10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s="10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s="10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s="10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s="10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s="10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10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s="10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s="10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s="10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10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s="10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s="10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s="10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10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10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s="10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s="10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s="10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s="10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s="10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10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10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s="10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s="10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s="10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s="10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s="10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10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10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s="10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s="10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s="10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s="10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s="10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s="10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s="10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s="10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s="10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s="10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s="10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s="10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s="10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s="10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s="10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s="10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s="10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s="10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s="10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s="10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s="10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s="10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s="10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s="10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s="10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s="10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s="10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s="10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s="10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s="10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s="10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s="10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s="10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s="10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s="10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s="10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s="10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s="10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s="10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s="10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s="10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s="10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s="10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s="10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s="10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s="10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s="10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1:57" s="10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1:57" s="10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1:57" s="10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1:57" s="10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1:57" s="10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1:57" s="10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1:57" s="10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1:57" s="10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1:57" s="10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1:57" s="10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1:57" s="10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1:57" s="10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1:57" s="10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1:57" s="10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1:57" s="10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1:57" s="10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1:57" s="10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1:57" s="10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1:57" s="10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1:57" s="10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1:57" s="10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1:57" s="10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1:57" s="10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1:57" s="10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1:57" s="10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1:57" s="10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1:57" s="10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1:57" s="10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1:57" s="10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1:57" s="10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1:57" s="10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1:57" s="10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1:57" s="10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1:57" s="10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1:57" s="10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1:57" s="10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1:57" s="10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1:57" s="10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1:57" s="10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1:57" s="10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1:57" s="10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1:57" s="10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</row>
    <row r="343" spans="1:57" s="10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</row>
    <row r="344" spans="1:57" s="10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</row>
    <row r="345" spans="1:57" s="10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</row>
    <row r="346" spans="1:57" s="10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</row>
    <row r="347" spans="1:57" s="10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</row>
    <row r="348" spans="1:57" s="10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</row>
    <row r="349" spans="1:57" s="10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</row>
    <row r="350" spans="1:57" s="10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</row>
    <row r="351" spans="1:57" s="10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</row>
    <row r="352" spans="1:57" s="10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</row>
    <row r="353" spans="1:57" s="10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</row>
    <row r="354" spans="1:57" s="10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</row>
    <row r="355" spans="1:57" s="10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</row>
    <row r="356" spans="1:57" s="10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</row>
    <row r="357" spans="1:57" s="10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</row>
    <row r="358" spans="1:57" s="10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</row>
    <row r="359" spans="1:57" s="10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</row>
    <row r="360" spans="1:57" s="10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</row>
    <row r="361" spans="1:57" s="10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</row>
    <row r="362" spans="1:57" s="10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</row>
    <row r="363" spans="1:57" s="10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</row>
    <row r="364" spans="1:57" s="10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</row>
    <row r="365" spans="1:57" s="10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</row>
    <row r="366" spans="1:57" s="10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</row>
    <row r="367" spans="1:57" s="10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</row>
    <row r="368" spans="1:57" s="10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</row>
    <row r="369" spans="1:57" s="10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</row>
    <row r="370" spans="1:57" s="10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</row>
    <row r="371" spans="1:57" s="10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</row>
    <row r="372" spans="1:57" s="10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</row>
    <row r="373" spans="1:57" s="10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</row>
    <row r="374" spans="1:57" s="10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</row>
    <row r="375" spans="1:57" s="10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</row>
    <row r="376" spans="1:57" s="10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</row>
    <row r="377" spans="1:57" s="10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</row>
    <row r="378" spans="1:57" s="10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</row>
    <row r="379" spans="1:57" s="10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</row>
    <row r="380" spans="1:57" s="10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</row>
    <row r="381" spans="1:57" s="10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</row>
    <row r="382" spans="1:57" s="10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</row>
    <row r="383" spans="1:57" s="10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</row>
    <row r="384" spans="1:57" s="10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</row>
    <row r="385" spans="1:57" s="10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</row>
    <row r="386" spans="1:57" s="10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</row>
    <row r="387" spans="1:57" s="10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</row>
    <row r="388" spans="1:57" s="10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</row>
    <row r="389" spans="1:57" s="10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</row>
    <row r="390" spans="1:57" s="10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</row>
    <row r="391" spans="1:57" s="10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</row>
    <row r="392" spans="1:57" s="10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</row>
    <row r="393" spans="1:57" s="10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</row>
    <row r="394" spans="1:57" s="10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</row>
    <row r="395" spans="1:57" s="10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</row>
    <row r="396" spans="1:57" s="10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</row>
    <row r="397" spans="1:57" s="10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</row>
    <row r="398" spans="1:57" s="10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</row>
    <row r="399" spans="1:57" s="10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</row>
    <row r="400" spans="1:57" s="10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</row>
    <row r="401" spans="1:57" s="10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</row>
    <row r="402" spans="1:57" s="10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</row>
    <row r="403" spans="1:57" s="10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</row>
    <row r="404" spans="1:57" s="10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</row>
    <row r="405" spans="1:57" s="10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</row>
    <row r="406" spans="1:57" s="10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</row>
    <row r="407" spans="1:57" s="10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</row>
    <row r="408" spans="1:57" s="10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</row>
    <row r="409" spans="1:57" s="10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</row>
    <row r="410" spans="1:57" s="10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</row>
    <row r="411" spans="1:57" s="10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</row>
    <row r="412" spans="1:57" s="10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</row>
    <row r="413" spans="1:57" s="10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</row>
    <row r="414" spans="1:57" s="10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</row>
    <row r="415" spans="1:57" s="10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</row>
    <row r="416" spans="1:57" s="10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</row>
    <row r="417" spans="1:57" s="10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</row>
    <row r="418" spans="1:57" s="10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</row>
    <row r="419" spans="1:57" s="10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</row>
    <row r="420" spans="1:57" s="10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</row>
    <row r="421" spans="1:57" s="10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</row>
    <row r="422" spans="1:57" s="10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</row>
    <row r="423" spans="1:57" s="10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</row>
    <row r="424" spans="1:57" s="10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</row>
    <row r="425" spans="1:57" s="10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</row>
    <row r="426" spans="1:57" s="10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</row>
    <row r="427" spans="1:57" s="10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</row>
    <row r="428" spans="1:57" s="10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</row>
    <row r="429" spans="1:57" s="10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</row>
    <row r="430" spans="1:57" s="10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</row>
    <row r="431" spans="1:57" s="10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</row>
    <row r="432" spans="1:57" s="10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</row>
    <row r="433" spans="1:57" s="10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</row>
    <row r="434" spans="1:57" s="10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</row>
    <row r="435" spans="1:57" s="10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</row>
    <row r="436" spans="1:57" s="10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</row>
    <row r="437" spans="1:57" s="10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</row>
    <row r="438" spans="1:57" s="10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</row>
    <row r="439" spans="1:57" s="10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</row>
    <row r="440" spans="1:57" s="10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</row>
    <row r="441" spans="1:57" s="10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</row>
    <row r="442" spans="1:57" s="10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</row>
    <row r="443" spans="1:57" s="10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</row>
    <row r="444" spans="1:57" s="10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</row>
    <row r="445" spans="1:57" s="10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</row>
    <row r="446" spans="1:57" s="10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</row>
    <row r="447" spans="1:57" s="10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</row>
    <row r="448" spans="1:57" s="10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</row>
    <row r="449" spans="1:57" s="10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</row>
    <row r="450" spans="1:57" s="10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</row>
    <row r="451" spans="1:57" s="10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</row>
    <row r="452" spans="1:57" s="10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</row>
    <row r="453" spans="1:57" s="10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</row>
    <row r="454" spans="1:57" s="10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</row>
    <row r="455" spans="1:57" s="10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</row>
    <row r="456" spans="1:57" s="10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</row>
    <row r="457" spans="1:57" s="10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</row>
    <row r="458" spans="1:57" s="10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</row>
    <row r="459" spans="1:57" s="10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</row>
    <row r="460" spans="1:57" s="10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</row>
    <row r="461" spans="1:57" s="10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</row>
    <row r="462" spans="1:57" s="10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</row>
    <row r="463" spans="1:57" s="10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</row>
    <row r="464" spans="1:57" s="10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</row>
    <row r="465" spans="1:57" s="10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</row>
    <row r="466" spans="1:57" s="10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</row>
    <row r="467" spans="1:57" s="10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</row>
    <row r="468" spans="1:57" s="10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</row>
    <row r="469" spans="1:57" s="10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</row>
    <row r="470" spans="1:57" s="10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</row>
    <row r="471" spans="1:57" s="10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</row>
    <row r="472" spans="1:57" s="10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</row>
    <row r="473" spans="1:57" s="10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</row>
    <row r="474" spans="1:57" s="10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</row>
    <row r="475" spans="1:57" s="10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</row>
    <row r="476" spans="1:57" s="10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</row>
    <row r="477" spans="1:57" s="10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</row>
    <row r="478" spans="1:57" s="10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</row>
    <row r="479" spans="1:57" s="10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</row>
    <row r="480" spans="1:57" s="100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</row>
    <row r="481" spans="1:57" s="10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</row>
    <row r="482" spans="1:57" s="10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</row>
    <row r="483" spans="1:57" s="10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</row>
    <row r="484" spans="1:57" s="10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</row>
    <row r="485" spans="1:57" s="10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</row>
    <row r="486" spans="1:57" s="10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</row>
    <row r="487" spans="1:57" s="10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</row>
    <row r="488" spans="1:57" s="100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</row>
    <row r="489" spans="1:57" s="100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1:57" s="10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1:57" s="10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1:57" s="100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</row>
    <row r="493" spans="1:57" s="100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</row>
    <row r="494" spans="1:57" s="100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</row>
    <row r="495" spans="1:57" s="100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</row>
    <row r="496" spans="1:57" s="10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</row>
    <row r="497" spans="1:57" s="10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</row>
    <row r="498" spans="1:57" s="100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</row>
    <row r="499" spans="1:57" s="10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</row>
    <row r="500" spans="1:57" s="100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</row>
    <row r="501" spans="1:57" s="100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</row>
    <row r="502" spans="1:57" s="100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</row>
    <row r="503" spans="1:57" s="100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</row>
    <row r="504" spans="1:57" s="100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</row>
    <row r="505" spans="1:57" s="100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</row>
    <row r="506" spans="1:57" s="100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1:57" s="100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1:57" s="100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1:57" s="100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1:57" s="100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1:57" s="100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1:57" s="100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1:57" s="100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</row>
    <row r="514" spans="1:57" s="100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</row>
    <row r="515" spans="1:57" s="100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</row>
    <row r="516" spans="1:57" s="100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</row>
    <row r="517" spans="1:57" s="100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</row>
    <row r="518" spans="1:57" s="100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</row>
    <row r="519" spans="1:57" s="100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</row>
    <row r="520" spans="1:57" s="100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</row>
    <row r="521" spans="1:57" s="100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</row>
    <row r="522" spans="1:57" s="100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</row>
    <row r="523" spans="1:57" s="100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</row>
    <row r="524" spans="1:57" s="100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</row>
    <row r="525" spans="1:57" s="100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</row>
    <row r="526" spans="1:57" s="100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</row>
    <row r="527" spans="1:57" s="100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</row>
    <row r="528" spans="1:57" s="100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</row>
    <row r="529" spans="1:57" s="100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</row>
    <row r="530" spans="1:57" s="100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</row>
    <row r="531" spans="1:57" s="100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</row>
    <row r="532" spans="1:57" s="100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1:57" s="100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1:57" s="100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1:57" s="100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</row>
    <row r="536" spans="1:57" s="100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</row>
    <row r="537" spans="1:57" s="100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</row>
    <row r="538" spans="1:57" s="100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</row>
    <row r="539" spans="1:57" s="100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</row>
    <row r="540" spans="1:57" s="100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</row>
    <row r="541" spans="1:57" s="100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</row>
    <row r="542" spans="1:57" s="100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</row>
    <row r="543" spans="1:57" s="100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</row>
    <row r="544" spans="1:57" s="100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</row>
    <row r="545" spans="1:57" s="100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</row>
    <row r="546" spans="1:57" s="100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</row>
    <row r="547" spans="1:57" s="100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1:57" s="100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1:57" s="100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1:57" s="100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1:57" s="100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1:57" s="100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1:57" s="100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1:57" s="100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1:57" s="100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1:57" s="100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1:57" s="100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1:57" s="100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1:57" s="100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1:57" s="100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1:57" s="100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1:57" s="100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</row>
    <row r="563" spans="1:57" s="100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</row>
    <row r="564" spans="1:57" s="100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</row>
    <row r="565" spans="1:57" s="100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</row>
    <row r="566" spans="1:57" s="100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</row>
    <row r="567" spans="1:57" s="100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</row>
    <row r="568" spans="1:57" s="100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</row>
    <row r="569" spans="1:57" s="100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</row>
    <row r="570" spans="1:57" s="100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</row>
    <row r="571" spans="1:57" s="100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</row>
    <row r="572" spans="1:57" s="100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</row>
    <row r="573" spans="1:57" s="100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</row>
    <row r="574" spans="1:57" s="100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1:57" s="100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1:57" s="100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1:57" s="100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1:57" s="100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1:57" s="100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1:57" s="100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1:57" s="100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1:57" s="100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1:57" s="100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1:57" s="100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1:57" s="100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1:57" s="100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1:57" s="100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1:57" s="100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1:57" s="100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</row>
    <row r="590" spans="1:57" s="100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</row>
    <row r="591" spans="1:57" s="100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</row>
    <row r="592" spans="1:57" s="100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</row>
    <row r="593" spans="1:57" s="100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</row>
    <row r="594" spans="1:57" s="100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</row>
    <row r="595" spans="1:57" s="100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</row>
    <row r="596" spans="1:57" s="100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</row>
    <row r="597" spans="1:57" s="100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</row>
    <row r="598" spans="1:57" s="100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</row>
    <row r="599" spans="1:57" s="100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</row>
    <row r="600" spans="1:57" s="100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</row>
    <row r="601" spans="1:57" s="100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1:57" s="100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1:57" s="100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1:57" s="100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1:57" s="100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1:57" s="100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1:57" s="100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1:57" s="100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1:57" s="100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1:57" s="100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1:57" s="100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1:57" s="100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1:57" s="100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1:57" s="100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1:57" s="100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1:57" s="100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</row>
    <row r="617" spans="1:57" s="100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</row>
    <row r="618" spans="1:57" s="100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</row>
    <row r="619" spans="1:57" s="100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</row>
    <row r="620" spans="1:57" s="100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</row>
    <row r="621" spans="1:57" s="100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</row>
    <row r="622" spans="1:57" s="100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</row>
    <row r="623" spans="1:57" s="100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</row>
    <row r="624" spans="1:57" s="100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</row>
    <row r="625" spans="1:57" s="100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</row>
    <row r="626" spans="1:57" s="100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</row>
    <row r="627" spans="1:57" s="100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</row>
    <row r="628" spans="1:57" s="100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</row>
    <row r="629" spans="1:57" s="100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</row>
    <row r="630" spans="1:57" s="100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</row>
    <row r="631" spans="1:57" s="100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</row>
    <row r="632" spans="1:57" s="100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1:57" s="100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1:57" s="100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1:57" s="100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1:57" s="100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1:57" s="100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1:57" s="100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1:57" s="100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1:57" s="100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1:57" s="100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1:57" s="100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1:57" s="100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1:57" s="100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1:57" s="100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1:57" s="100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1:57" s="100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</row>
    <row r="648" spans="1:57" s="100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</row>
    <row r="649" spans="1:57" s="100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</row>
    <row r="650" spans="1:57" s="100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</row>
    <row r="651" spans="1:57" s="100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</row>
    <row r="652" spans="1:57" s="100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</row>
    <row r="653" spans="1:57" s="100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</row>
    <row r="654" spans="1:57" s="100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</row>
    <row r="655" spans="1:57" s="100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</row>
    <row r="656" spans="1:57" s="100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</row>
    <row r="657" spans="1:57" s="100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</row>
    <row r="658" spans="1:57" s="100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</row>
    <row r="659" spans="1:57" s="100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</row>
    <row r="660" spans="1:57" s="100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</row>
    <row r="661" spans="1:57" s="100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</row>
    <row r="662" spans="1:57" s="100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</row>
    <row r="663" spans="1:57" s="100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</row>
    <row r="664" spans="1:57" s="100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</row>
    <row r="665" spans="1:57" s="100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1:57" s="100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1:57" s="100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1:57" s="100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1:57" s="100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1:57" s="100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1:57" s="100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1:57" s="100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1:57" s="100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1:57" s="100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1:57" s="100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1:57" s="100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1:57" s="100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1:57" s="100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1:57" s="100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1:57" s="100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</row>
    <row r="681" spans="1:57" s="100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</row>
    <row r="682" spans="1:57" s="100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</row>
    <row r="683" spans="1:57" s="100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</row>
    <row r="684" spans="1:57" s="100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</row>
    <row r="685" spans="1:57" s="100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</row>
    <row r="686" spans="1:57" s="100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</row>
    <row r="687" spans="1:57" s="100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</row>
    <row r="688" spans="1:57" s="100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</row>
    <row r="689" spans="1:57" s="100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</row>
    <row r="690" spans="1:57" s="100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</row>
    <row r="691" spans="1:57" s="100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</row>
    <row r="692" spans="1:57" s="100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</row>
    <row r="693" spans="1:57" s="100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</row>
    <row r="694" spans="1:57" s="100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</row>
    <row r="695" spans="1:57" s="100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</row>
    <row r="696" spans="1:57" s="100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</row>
    <row r="697" spans="1:57" s="100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</row>
    <row r="698" spans="1:57" s="100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1:57" s="100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</row>
    <row r="700" spans="1:57" s="100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</row>
    <row r="701" spans="1:57" s="100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</row>
    <row r="702" spans="1:57" s="100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</row>
    <row r="703" spans="1:57" s="100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</row>
    <row r="704" spans="1:57" s="100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</row>
    <row r="705" spans="1:57" s="100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</row>
    <row r="706" spans="1:57" s="100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</row>
    <row r="707" spans="1:57" s="100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</row>
    <row r="708" spans="1:57" s="100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</row>
    <row r="709" spans="1:57" s="100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</row>
    <row r="710" spans="1:57" s="100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</row>
    <row r="711" spans="1:57" s="100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</row>
    <row r="712" spans="1:57" s="100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</row>
    <row r="713" spans="1:57" s="100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1:57" s="100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1:57" s="100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1:57" s="100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1:57" s="100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1:57" s="100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1:57" s="100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1:57" s="100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1:57" s="100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1:57" s="100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</row>
    <row r="723" spans="1:57" s="100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</row>
    <row r="724" spans="1:57" s="100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</row>
    <row r="725" spans="1:57" s="100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</row>
    <row r="726" spans="1:57" s="100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</row>
    <row r="727" spans="1:57" s="100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</row>
    <row r="728" spans="1:57" s="100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</row>
    <row r="729" spans="1:57" s="100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</row>
    <row r="730" spans="1:57" s="100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</row>
    <row r="731" spans="1:57" s="100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</row>
    <row r="732" spans="1:57" s="100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</row>
    <row r="733" spans="1:57" s="100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</row>
    <row r="734" spans="1:57" s="100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</row>
    <row r="735" spans="1:57" s="100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</row>
    <row r="736" spans="1:57" s="100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</row>
    <row r="737" spans="1:57" s="100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</row>
    <row r="738" spans="1:57" s="100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</row>
    <row r="739" spans="1:57" s="100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</row>
    <row r="740" spans="1:57" s="100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</row>
    <row r="741" spans="1:57" s="100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1:57" s="100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1:57" s="100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1:57" s="100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</row>
    <row r="745" spans="1:57" s="100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</row>
    <row r="746" spans="1:57" s="100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</row>
    <row r="747" spans="1:57" s="100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</row>
    <row r="748" spans="1:57" s="100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</row>
    <row r="749" spans="1:57" s="100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</row>
    <row r="750" spans="1:57" s="100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</row>
    <row r="751" spans="1:57" s="100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</row>
    <row r="752" spans="1:57" s="100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</row>
    <row r="753" spans="1:57" s="100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</row>
    <row r="754" spans="1:57" s="100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</row>
    <row r="755" spans="1:57" s="100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</row>
    <row r="756" spans="1:57" s="100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1:57" s="100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1:57" s="100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1:57" s="100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1:57" s="100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1:57" s="100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1:57" s="100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1:57" s="100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1:57" s="100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1:57" s="100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1:57" s="100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1:57" s="100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1:57" s="100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1:57" s="100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1:57" s="100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1:57" s="100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</row>
    <row r="772" spans="1:57" s="100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</row>
    <row r="773" spans="1:57" s="100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</row>
    <row r="774" spans="1:57" s="100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</row>
    <row r="775" spans="1:57" s="100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</row>
    <row r="776" spans="1:57" s="100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</row>
    <row r="777" spans="1:57" s="100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</row>
    <row r="778" spans="1:57" s="100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</row>
    <row r="779" spans="1:57" s="100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</row>
    <row r="780" spans="1:57" s="100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</row>
    <row r="781" spans="1:57" s="100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</row>
    <row r="782" spans="1:57" s="100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</row>
    <row r="783" spans="1:57" s="100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1:57" s="100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1:57" s="100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1:57" s="100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1:57" s="100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1:57" s="100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1:57" s="100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1:57" s="100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1:57" s="100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1:57" s="100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1:57" s="100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1:57" s="100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1:57" s="100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1:57" s="100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1:57" s="100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1:57" s="100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1:57" s="100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1:57" s="100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</row>
    <row r="801" spans="1:57" s="100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</row>
    <row r="802" spans="1:57" s="100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</row>
    <row r="803" spans="1:57" s="100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</row>
    <row r="804" spans="1:57" s="100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</row>
    <row r="805" spans="1:57" s="100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</row>
    <row r="806" spans="1:57" s="100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</row>
    <row r="807" spans="1:57" s="100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</row>
    <row r="808" spans="1:57" s="100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</row>
    <row r="809" spans="1:57" s="100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</row>
    <row r="810" spans="1:57" s="100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</row>
    <row r="811" spans="1:57" s="100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</row>
    <row r="812" spans="1:57" s="100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1:57" s="100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1:57" s="100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1:57" s="100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1:57" s="100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1:57" s="100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1:57" s="100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1:57" s="100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1:57" s="100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1:57" s="100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1:57" s="100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1:57" s="100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1:57" s="100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1:57" s="100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1:57" s="100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1:57" s="100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1:57" s="100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1:57" s="100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1:57" s="100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1:57" s="100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</row>
    <row r="832" spans="1:57" s="100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</row>
    <row r="833" spans="1:57" s="100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</row>
    <row r="834" spans="1:57" s="100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</row>
    <row r="835" spans="1:57" s="100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</row>
    <row r="836" spans="1:57" s="100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</row>
    <row r="837" spans="1:57" s="100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</row>
    <row r="838" spans="1:57" s="100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</row>
    <row r="839" spans="1:57" s="100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</row>
    <row r="840" spans="1:57" s="100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</row>
    <row r="841" spans="1:57" s="100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</row>
    <row r="842" spans="1:57" s="100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</row>
    <row r="843" spans="1:57" s="100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1:57" s="100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1:57" s="100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1:57" s="100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1:57" s="100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1:57" s="100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1:57" s="100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1:57" s="100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1:57" s="100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1:57" s="100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1:57" s="100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1:57" s="100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1:57" s="100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1:57" s="100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1:57" s="100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1:57" s="100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1:57" s="100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1:57" s="100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1:57" s="100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1:57" s="100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1:57" s="100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1:57" s="100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</row>
    <row r="865" spans="1:57" s="100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</row>
    <row r="866" spans="1:57" s="100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</row>
    <row r="867" spans="1:57" s="100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</row>
    <row r="868" spans="1:57" s="100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</row>
    <row r="869" spans="1:57" s="100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</row>
    <row r="870" spans="1:57" s="100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</row>
    <row r="871" spans="1:57" s="100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</row>
    <row r="872" spans="1:57" s="100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</row>
    <row r="873" spans="1:57" s="100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</row>
    <row r="874" spans="1:57" s="100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</row>
    <row r="875" spans="1:57" s="100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</row>
    <row r="876" spans="1:57" s="100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1:57" s="100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1:57" s="100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1:57" s="100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1:57" s="100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1:57" s="100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1:57" s="100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1:57" s="100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1:57" s="100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1:57" s="100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1:57" s="100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1:57" s="100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1:57" s="100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1:57" s="100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1:57" s="100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1:57" s="100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1:57" s="100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1:57" s="100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1:57" s="100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1:57" s="100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1:57" s="100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1:57" s="100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1:57" s="100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1:57" s="100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</row>
    <row r="900" spans="1:57" s="100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</row>
    <row r="901" spans="1:57" s="100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</row>
    <row r="902" spans="1:57" s="100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</row>
    <row r="903" spans="1:57" s="100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</row>
    <row r="904" spans="1:57" s="100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</row>
    <row r="905" spans="1:57" s="100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</row>
    <row r="906" spans="1:57" s="100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</row>
    <row r="907" spans="1:57" s="100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</row>
    <row r="908" spans="1:57" s="100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</row>
    <row r="909" spans="1:57" s="100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</row>
    <row r="910" spans="1:57" s="100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</row>
    <row r="911" spans="1:57" s="100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</row>
    <row r="912" spans="1:57" s="100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</row>
    <row r="913" spans="1:57" s="100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</row>
    <row r="914" spans="1:57" s="100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</row>
    <row r="915" spans="1:57" s="100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</row>
    <row r="916" spans="1:57" s="100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</row>
    <row r="917" spans="1:57" s="100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</row>
    <row r="918" spans="1:57" s="100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</row>
    <row r="919" spans="1:57" s="100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</row>
    <row r="920" spans="1:57" s="100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</row>
    <row r="921" spans="1:57" s="100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</row>
    <row r="922" spans="1:57" s="100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</row>
    <row r="923" spans="1:57" s="100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</row>
    <row r="924" spans="1:57" s="100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</row>
    <row r="925" spans="1:57" s="100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</row>
    <row r="926" spans="1:57" s="100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</row>
    <row r="927" spans="1:57" s="100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</row>
    <row r="928" spans="1:57" s="100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</row>
    <row r="929" spans="1:57" s="100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</row>
    <row r="930" spans="1:57" s="100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</row>
    <row r="931" spans="1:57" s="100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</row>
    <row r="932" spans="1:57" s="100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</row>
    <row r="933" spans="1:57" s="100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</row>
    <row r="934" spans="1:57" s="100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</row>
    <row r="935" spans="1:57" s="100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</row>
    <row r="936" spans="1:57" s="100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</row>
    <row r="937" spans="1:57" s="100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</row>
    <row r="938" spans="1:57" s="100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</row>
    <row r="939" spans="1:57" s="100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</row>
    <row r="940" spans="1:57" s="100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</row>
    <row r="941" spans="1:57" s="100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</row>
    <row r="942" spans="1:57" s="100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</row>
    <row r="943" spans="1:57" s="100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</row>
    <row r="944" spans="1:57" s="100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</row>
    <row r="945" spans="1:57" s="100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</row>
    <row r="946" spans="1:57" s="100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</row>
    <row r="947" spans="1:57" s="100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</row>
    <row r="948" spans="1:57" s="100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</row>
    <row r="949" spans="1:57" s="100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</row>
    <row r="950" spans="1:57" s="100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</row>
    <row r="951" spans="1:57" s="100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</row>
    <row r="952" spans="1:57" s="100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</row>
    <row r="953" spans="1:57" s="100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</row>
    <row r="954" spans="1:57" s="100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</row>
    <row r="955" spans="1:57" s="100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</row>
    <row r="956" spans="1:57" s="100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</row>
    <row r="957" spans="1:57" s="100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</row>
    <row r="958" spans="1:57" s="100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</row>
    <row r="959" spans="1:57" s="100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</row>
    <row r="960" spans="1:57" s="100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</row>
    <row r="961" spans="1:57" s="100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</row>
    <row r="962" spans="1:57" s="100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</row>
    <row r="963" spans="1:57" s="100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</row>
    <row r="964" spans="1:57" s="100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</row>
    <row r="965" spans="1:57" s="100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</row>
    <row r="966" spans="1:57" s="100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</row>
    <row r="967" spans="1:57" s="100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</row>
    <row r="968" spans="1:57" s="100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</row>
    <row r="969" spans="1:57" s="100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</row>
    <row r="970" spans="1:57" s="100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</row>
    <row r="971" spans="1:57" s="100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</row>
    <row r="972" spans="1:57" s="100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</row>
    <row r="973" spans="1:57" s="100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</row>
    <row r="974" spans="1:57" s="100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</row>
    <row r="975" spans="1:57" s="100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</row>
    <row r="976" spans="1:57" s="100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</row>
    <row r="977" spans="1:57" s="100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</row>
    <row r="978" spans="1:57" s="100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</row>
    <row r="979" spans="1:57" s="100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</row>
    <row r="980" spans="1:57" s="100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</row>
    <row r="981" spans="1:57" s="100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</row>
    <row r="982" spans="1:57" s="100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</row>
    <row r="983" spans="1:57" s="100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</row>
    <row r="984" spans="1:57" s="100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</row>
    <row r="985" spans="1:57" s="100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</row>
    <row r="986" spans="1:57" s="100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</row>
    <row r="987" spans="1:57" s="100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</row>
    <row r="988" spans="1:57" s="100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</row>
    <row r="989" spans="1:57" s="100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</row>
    <row r="990" spans="1:57" s="100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</row>
    <row r="991" spans="1:57" s="100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</row>
    <row r="992" spans="1:57" s="100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</row>
    <row r="993" spans="1:57" s="100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</row>
    <row r="994" spans="1:57" s="100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</row>
    <row r="995" spans="1:57" s="100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</row>
    <row r="996" spans="1:57" s="100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</row>
    <row r="997" spans="1:57" s="100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</row>
    <row r="998" spans="1:57" s="100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</row>
    <row r="999" spans="1:57" s="100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</row>
    <row r="1000" spans="1:57" s="100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</row>
    <row r="1001" spans="1:57" s="100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</row>
    <row r="1002" spans="1:57" s="100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</row>
    <row r="1003" spans="1:57" s="100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</row>
    <row r="1004" spans="1:57" s="100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</row>
    <row r="1005" spans="1:57" s="100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</row>
    <row r="1006" spans="1:57" s="100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</row>
    <row r="1007" spans="1:57" s="100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</row>
    <row r="1008" spans="1:57" s="100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</row>
    <row r="1009" spans="1:57" s="100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</row>
    <row r="1010" spans="1:57" s="100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</row>
    <row r="1011" spans="1:57" s="100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</row>
    <row r="1012" spans="1:57" s="100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</row>
    <row r="1013" spans="1:57" s="100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</row>
    <row r="1014" spans="1:57" s="100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</row>
    <row r="1015" spans="1:57" s="100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</row>
    <row r="1016" spans="1:57" s="100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</row>
    <row r="1017" spans="1:57" s="100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</row>
    <row r="1018" spans="1:57" s="100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</row>
    <row r="1019" spans="1:57" s="100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</row>
    <row r="1020" spans="1:57" s="100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</row>
    <row r="1021" spans="1:57" s="100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</row>
    <row r="1022" spans="1:57" s="100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</row>
    <row r="1023" spans="1:57" s="100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</row>
    <row r="1024" spans="1:57" s="100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</row>
    <row r="1025" spans="1:57" s="100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</row>
    <row r="1026" spans="1:57" s="100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</row>
    <row r="1027" spans="1:57" s="100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</row>
    <row r="1028" spans="1:57" s="100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</row>
    <row r="1029" spans="1:57" s="100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</row>
    <row r="1030" spans="1:57" s="100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</row>
    <row r="1031" spans="1:57" s="100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</row>
    <row r="1032" spans="1:57" s="100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</row>
    <row r="1033" spans="1:57" s="100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</row>
    <row r="1034" spans="1:57" s="100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</row>
    <row r="1035" spans="1:57" s="100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</row>
    <row r="1036" spans="1:57" s="100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</row>
    <row r="1037" spans="1:57" s="100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</row>
    <row r="1038" spans="1:57" s="100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</row>
    <row r="1039" spans="1:57" s="100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</row>
    <row r="1040" spans="1:57" s="100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</row>
    <row r="1041" spans="1:57" s="100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</row>
    <row r="1042" spans="1:57" s="100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</row>
    <row r="1043" spans="1:57" s="100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</row>
    <row r="1044" spans="1:57" s="100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</row>
    <row r="1045" spans="1:57" s="100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</row>
    <row r="1046" spans="1:57" s="100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</row>
    <row r="1047" spans="1:57" s="100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</row>
    <row r="1048" spans="1:57" s="100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</row>
    <row r="1049" spans="1:57" s="100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</row>
    <row r="1050" spans="1:57" s="100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</row>
    <row r="1051" spans="1:57" s="100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</row>
    <row r="1052" spans="1:57" s="100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</row>
    <row r="1053" spans="1:57" s="100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</row>
    <row r="1054" spans="1:57" s="100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</row>
    <row r="1055" spans="1:57" s="100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</row>
    <row r="1056" spans="1:57" s="100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</row>
    <row r="1057" spans="1:57" s="100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</row>
    <row r="1058" spans="1:57" s="100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</row>
    <row r="1059" spans="1:57" s="100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</row>
    <row r="1060" spans="1:57" s="100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</row>
    <row r="1061" spans="1:57" s="100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</row>
    <row r="1062" spans="1:57" s="100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</row>
    <row r="1063" spans="1:57" s="100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</row>
    <row r="1064" spans="1:57" s="100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</row>
    <row r="1065" spans="1:57" s="100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</row>
    <row r="1066" spans="1:57" s="100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</row>
    <row r="1067" spans="1:57" s="100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</row>
    <row r="1068" spans="1:57" s="100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</row>
    <row r="1069" spans="1:57" s="100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</row>
    <row r="1070" spans="1:57" s="100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</row>
    <row r="1071" spans="1:57" s="100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</row>
    <row r="1072" spans="1:57" s="100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</row>
    <row r="1073" spans="1:57" s="100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</row>
    <row r="1074" spans="1:57" s="100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</row>
    <row r="1075" spans="1:57" s="100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</row>
    <row r="1076" spans="1:57" s="100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</row>
    <row r="1077" spans="1:57" s="100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</row>
    <row r="1078" spans="1:57" s="100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</row>
    <row r="1079" spans="1:57" s="100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</row>
    <row r="1080" spans="1:57" s="100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</row>
    <row r="1081" spans="1:57" s="100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</row>
    <row r="1082" spans="1:57" s="100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</row>
    <row r="1083" spans="1:57" s="100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</row>
    <row r="1084" spans="1:57" s="100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</row>
    <row r="1085" spans="1:57" s="100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</row>
    <row r="1086" spans="1:57" s="100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</row>
    <row r="1087" spans="1:57" s="100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</row>
    <row r="1088" spans="1:57" s="100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</row>
    <row r="1089" spans="1:57" s="100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</row>
    <row r="1090" spans="1:57" s="100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</row>
    <row r="1091" spans="1:57" s="100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</row>
    <row r="1092" spans="1:57" s="100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</row>
    <row r="1093" spans="1:57" s="100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</row>
    <row r="1094" spans="1:57" s="100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</row>
    <row r="1095" spans="1:57" s="100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</row>
    <row r="1096" spans="1:57" s="100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</row>
    <row r="1097" spans="1:57" s="100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</row>
    <row r="1098" spans="1:57" s="100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</row>
    <row r="1099" spans="1:57" s="100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</row>
    <row r="1100" spans="1:57" s="100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</row>
    <row r="1101" spans="1:57" s="100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</row>
    <row r="1102" spans="1:57" s="100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</row>
    <row r="1103" spans="1:57" s="100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</row>
    <row r="1104" spans="1:57" s="100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</row>
    <row r="1105" spans="1:57" s="100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</row>
    <row r="1106" spans="1:57" s="100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</row>
    <row r="1107" spans="1:57" s="100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</row>
    <row r="1108" spans="1:57" s="100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</row>
    <row r="1109" spans="1:57" s="100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</row>
    <row r="1110" spans="1:57" s="100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</row>
    <row r="1111" spans="1:57" s="100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</row>
    <row r="1112" spans="1:57" s="100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</row>
    <row r="1113" spans="1:57" s="100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</row>
    <row r="1114" spans="1:57" s="100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</row>
    <row r="1115" spans="1:57" s="100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</row>
    <row r="1116" spans="1:57" s="100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</row>
    <row r="1117" spans="1:57" s="100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</row>
    <row r="1118" spans="1:57" s="100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</row>
    <row r="1119" spans="1:57" s="100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</row>
    <row r="1120" spans="1:57" s="100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</row>
    <row r="1121" spans="1:57" s="100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</row>
    <row r="1122" spans="1:57" s="100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</row>
    <row r="1123" spans="1:57" s="100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</row>
    <row r="1124" spans="1:57" s="100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</row>
    <row r="1125" spans="1:57" s="100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</row>
    <row r="1126" spans="1:57" s="100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</row>
    <row r="1127" spans="1:57" s="100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</row>
    <row r="1128" spans="1:57" s="100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</row>
    <row r="1129" spans="1:57" s="100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</row>
    <row r="1130" spans="1:57" s="100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</row>
    <row r="1131" spans="1:57" s="100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</row>
    <row r="1132" spans="1:57" s="100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</row>
    <row r="1133" spans="1:57" s="100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</row>
    <row r="1134" spans="1:57" s="100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</row>
    <row r="1135" spans="1:57" s="100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</row>
    <row r="1136" spans="1:57" s="100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</row>
    <row r="1137" spans="1:57" s="100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</row>
    <row r="1138" spans="1:57" s="100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</row>
    <row r="1139" spans="1:57" s="100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</row>
    <row r="1140" spans="1:57" s="100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</row>
    <row r="1141" spans="1:57" s="100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</row>
    <row r="1142" spans="1:57" s="100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</row>
    <row r="1143" spans="1:57" s="100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</row>
    <row r="1144" spans="1:57" s="100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</row>
    <row r="1145" spans="1:57" s="100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</row>
    <row r="1146" spans="1:57" s="100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</row>
    <row r="1147" spans="1:57" s="100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</row>
    <row r="1148" spans="1:57" s="100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</row>
    <row r="1149" spans="1:57" s="100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</row>
    <row r="1150" spans="1:57" s="100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</row>
    <row r="1151" spans="1:57" s="100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</row>
    <row r="1152" spans="1:57" s="100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</row>
    <row r="1153" spans="1:57" s="100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</row>
    <row r="1154" spans="1:57" s="100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</row>
    <row r="1155" spans="1:57" s="100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</row>
    <row r="1156" spans="1:57" s="100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</row>
    <row r="1157" spans="1:57" s="100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</row>
    <row r="1158" spans="1:57" s="100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</row>
    <row r="1159" spans="1:57" s="100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</row>
    <row r="1160" spans="1:57" s="100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</row>
    <row r="1161" spans="1:57" s="100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</row>
    <row r="1162" spans="1:57" s="100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</row>
    <row r="1163" spans="1:57" s="100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</row>
    <row r="1164" spans="1:57" s="100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</row>
    <row r="1165" spans="1:57" s="100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</row>
    <row r="1166" spans="1:57" s="100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</row>
    <row r="1167" spans="1:57" s="100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</row>
    <row r="1168" spans="1:57" s="100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</row>
    <row r="1169" spans="1:57" s="100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</row>
    <row r="1170" spans="1:57" s="100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</row>
    <row r="1171" spans="1:57" s="100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</row>
    <row r="1172" spans="1:57" s="100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</row>
    <row r="1173" spans="1:57" s="100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</row>
    <row r="1174" spans="1:57" s="100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</row>
    <row r="1175" spans="1:57" s="100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</row>
    <row r="1176" spans="1:57" s="100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</row>
    <row r="1177" spans="1:57" s="100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</row>
    <row r="1178" spans="1:57" s="100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</row>
    <row r="1179" spans="1:57" s="100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</row>
    <row r="1180" spans="1:57" s="100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</row>
    <row r="1181" spans="1:57" s="100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</row>
    <row r="1182" spans="1:57" s="100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</row>
    <row r="1183" spans="1:57" s="100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</row>
    <row r="1184" spans="1:57" s="100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</row>
    <row r="1185" spans="1:57" s="100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</row>
    <row r="1186" spans="1:57" s="100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</row>
    <row r="1187" spans="1:57" s="100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</row>
    <row r="1188" spans="1:57" s="100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</row>
    <row r="1189" spans="1:57" s="100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</row>
    <row r="1190" spans="1:57" s="100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</row>
    <row r="1191" spans="1:57" s="100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</row>
    <row r="1192" spans="1:57" s="100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</row>
    <row r="1193" spans="1:57" s="100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</row>
    <row r="1194" spans="1:57" s="100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</row>
    <row r="1195" spans="1:57" s="100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</row>
    <row r="1196" spans="1:57" s="100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</row>
    <row r="1197" spans="1:57" s="100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</row>
    <row r="1198" spans="1:57" s="100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</row>
    <row r="1199" spans="1:57" s="100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</row>
    <row r="1200" spans="1:57" s="100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</row>
    <row r="1201" spans="1:57" s="100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</row>
    <row r="1202" spans="1:57" s="100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</row>
    <row r="1203" spans="1:57" s="100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</row>
    <row r="1204" spans="1:57" s="100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</row>
    <row r="1205" spans="1:57" s="100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</row>
    <row r="1206" spans="1:57" s="100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</row>
    <row r="1207" spans="1:57" s="100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</row>
    <row r="1208" spans="1:57" s="100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</row>
    <row r="1209" spans="1:57" s="100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</row>
    <row r="1210" spans="1:57" s="100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</row>
    <row r="1211" spans="1:57" s="100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</row>
    <row r="1212" spans="1:57" s="100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</row>
    <row r="1213" spans="1:57" s="100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</row>
    <row r="1214" spans="1:57" s="100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</row>
    <row r="1215" spans="1:57" s="100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</row>
    <row r="1216" spans="1:57" s="100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</row>
    <row r="1217" spans="1:57" s="100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</row>
    <row r="1218" spans="1:57" s="100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</row>
    <row r="1219" spans="1:57" s="100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</row>
    <row r="1220" spans="1:57" s="100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</row>
    <row r="1221" spans="1:57" s="100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</row>
    <row r="1222" spans="1:57" s="100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</row>
    <row r="1223" spans="1:57" s="100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</row>
    <row r="1224" spans="1:57" s="100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</row>
    <row r="1225" spans="1:57" s="100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</row>
    <row r="1226" spans="1:57" s="100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</row>
    <row r="1227" spans="1:57" s="100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</row>
    <row r="1228" spans="1:57" s="100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</row>
    <row r="1229" spans="1:57" s="100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</row>
    <row r="1230" spans="1:57" s="100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</row>
    <row r="1231" spans="1:57" s="100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</row>
    <row r="1232" spans="1:57" s="100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</row>
    <row r="1233" spans="1:57" s="100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</row>
    <row r="1234" spans="1:57" s="100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</row>
    <row r="1235" spans="1:57" s="100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</row>
    <row r="1236" spans="1:57" s="100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</row>
    <row r="1237" spans="1:57" s="100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</row>
    <row r="1238" spans="1:57" s="100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</row>
    <row r="1239" spans="1:57" s="100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</row>
    <row r="1240" spans="1:57" s="100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</row>
    <row r="1241" spans="1:57" s="100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</row>
    <row r="1242" spans="1:57" s="100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</row>
    <row r="1243" spans="1:57" s="100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</row>
    <row r="1244" spans="1:57" s="100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</row>
    <row r="1245" spans="1:57" s="100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</row>
    <row r="1246" spans="1:57" s="100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</row>
    <row r="1247" spans="1:57" s="100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</row>
    <row r="1248" spans="1:57" s="100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</row>
    <row r="1249" spans="1:57" s="100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</row>
    <row r="1250" spans="1:57" s="100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</row>
    <row r="1251" spans="1:57" s="100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</row>
    <row r="1252" spans="1:57" s="100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</row>
    <row r="1253" spans="1:57" s="100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</row>
    <row r="1254" spans="1:57" s="100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</row>
    <row r="1255" spans="1:57" s="100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</row>
    <row r="1256" spans="1:57" s="100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</row>
    <row r="1257" spans="1:57" s="100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</row>
    <row r="1258" spans="1:57" s="100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</row>
    <row r="1259" spans="1:57" s="100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</row>
    <row r="1260" spans="1:57" s="100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</row>
    <row r="1261" spans="1:57" s="100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</row>
    <row r="1262" spans="1:57" s="100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</row>
    <row r="1263" spans="1:57" s="100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</row>
    <row r="1264" spans="1:57" s="100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</row>
    <row r="1265" spans="1:57" s="100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</row>
    <row r="1266" spans="1:57" s="100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</row>
    <row r="1267" spans="1:57" s="100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</row>
    <row r="1268" spans="1:57" s="100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</row>
    <row r="1269" spans="1:57" s="100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</row>
    <row r="1270" spans="1:57" s="100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</row>
    <row r="1271" spans="1:57" s="100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</row>
    <row r="1272" spans="1:57" s="100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</row>
    <row r="1273" spans="1:57" s="100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</row>
    <row r="1274" spans="1:57" s="100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</row>
    <row r="1275" spans="1:57" s="100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</row>
    <row r="1276" spans="1:57" s="100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</row>
    <row r="1277" spans="1:57" s="100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</row>
    <row r="1278" spans="1:57" s="100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</row>
    <row r="1279" spans="1:57" s="100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</row>
    <row r="1280" spans="1:57" s="100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</row>
    <row r="1281" spans="1:57" s="100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</row>
    <row r="1282" spans="1:57" s="100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</row>
    <row r="1283" spans="1:57" s="100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</row>
    <row r="1284" spans="1:57" s="100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</row>
    <row r="1285" spans="1:57" s="100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</row>
    <row r="1286" spans="1:57" s="100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</row>
    <row r="1287" spans="1:57" s="100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</row>
    <row r="1288" spans="1:57" s="100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</row>
    <row r="1289" spans="1:57" s="100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</row>
    <row r="1290" spans="1:57" s="100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</row>
    <row r="1291" spans="1:57" s="100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</row>
    <row r="1292" spans="1:57" s="100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</row>
    <row r="1293" spans="1:57" s="100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</row>
    <row r="1294" spans="1:57" s="100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</row>
    <row r="1295" spans="1:57" s="100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</row>
    <row r="1296" spans="1:57" s="100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</row>
    <row r="1297" spans="1:57" s="100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</row>
    <row r="1298" spans="1:57" s="100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</row>
    <row r="1299" spans="1:57" s="100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</row>
    <row r="1300" spans="1:57" s="100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</row>
    <row r="1301" spans="1:57" s="100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</row>
    <row r="1302" spans="1:57" s="100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</row>
    <row r="1303" spans="1:57" s="100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</row>
    <row r="1304" spans="1:57" s="100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</row>
    <row r="1305" spans="1:57" s="100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</row>
    <row r="1306" spans="1:57" s="100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</row>
    <row r="1307" spans="1:57" s="100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</row>
    <row r="1308" spans="1:57" s="100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</row>
    <row r="1309" spans="1:57" s="100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</row>
    <row r="1310" spans="1:57" s="100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</row>
    <row r="1311" spans="1:57" s="100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</row>
    <row r="1312" spans="1:57" s="100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</row>
    <row r="1313" spans="1:57" s="100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</row>
    <row r="1314" spans="1:57" s="100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</row>
    <row r="1315" spans="1:57" s="100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</row>
    <row r="1316" spans="1:57" s="100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</row>
    <row r="1317" spans="1:57" s="100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</row>
    <row r="1318" spans="1:57" s="100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</row>
    <row r="1319" spans="1:57" s="100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</row>
    <row r="1320" spans="1:57" s="100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</row>
    <row r="1321" spans="1:57" s="100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</row>
    <row r="1322" spans="1:57" s="100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</row>
    <row r="1323" spans="1:57" s="100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</row>
    <row r="1324" spans="1:57" s="100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</row>
    <row r="1325" spans="1:57" s="100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</row>
    <row r="1326" spans="1:57" s="100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</row>
    <row r="1327" spans="1:57" s="100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</row>
    <row r="1328" spans="1:57" s="100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</row>
    <row r="1329" spans="1:57" s="100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</row>
    <row r="1330" spans="1:57" s="100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</row>
    <row r="1331" spans="1:57" s="100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</row>
    <row r="1332" spans="1:57" s="100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</row>
    <row r="1333" spans="1:57" s="100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</row>
    <row r="1334" spans="1:57" s="100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</row>
    <row r="1335" spans="1:57" s="100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</row>
    <row r="1336" spans="1:57" s="100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</row>
    <row r="1337" spans="1:57" s="100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</row>
    <row r="1338" spans="1:57" s="100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</row>
    <row r="1339" spans="1:57" s="100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</row>
    <row r="1340" spans="1:57" s="100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</row>
    <row r="1341" spans="1:57" s="100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</row>
    <row r="1342" spans="1:57" s="100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</row>
    <row r="1343" spans="1:57" s="100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</row>
    <row r="1344" spans="1:57" s="100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</row>
    <row r="1345" spans="1:57" s="100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</row>
    <row r="1346" spans="1:57" s="100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</row>
    <row r="1347" spans="1:57" s="100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</row>
    <row r="1348" spans="1:57" s="100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</row>
    <row r="1349" spans="1:57" s="100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</row>
    <row r="1350" spans="1:57" s="100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</row>
    <row r="1351" spans="1:57" s="100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</row>
    <row r="1352" spans="1:57" s="100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</row>
    <row r="1353" spans="1:57" s="100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</row>
    <row r="1354" spans="1:57" s="100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</row>
    <row r="1355" spans="1:57" s="100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</row>
    <row r="1356" spans="1:57" s="100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</row>
    <row r="1357" spans="1:57" s="100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</row>
    <row r="1358" spans="1:57" s="100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</row>
    <row r="1359" spans="1:57" s="100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</row>
    <row r="1360" spans="1:57" s="100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</row>
    <row r="1361" spans="1:57" s="100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</row>
    <row r="1362" spans="1:57" s="100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</row>
    <row r="1363" spans="1:57" s="100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</row>
    <row r="1364" spans="1:57" s="100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</row>
    <row r="1365" spans="1:57" s="100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</row>
    <row r="1366" spans="1:57" s="100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</row>
    <row r="1367" spans="1:57" s="100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</row>
    <row r="1368" spans="1:57" s="100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</row>
    <row r="1369" spans="1:57" s="100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</row>
    <row r="1370" spans="1:57" s="100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</row>
    <row r="1371" spans="1:57" s="100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</row>
    <row r="1372" spans="1:57" s="100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</row>
    <row r="1373" spans="1:57" s="100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</row>
    <row r="1374" spans="1:57" s="100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</row>
    <row r="1375" spans="1:57" s="100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</row>
    <row r="1376" spans="1:57" s="100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</row>
    <row r="1377" spans="1:57" s="100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</row>
    <row r="1378" spans="1:57" s="100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</row>
    <row r="1379" spans="1:57" s="100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</row>
    <row r="1380" spans="1:57" s="100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</row>
    <row r="1381" spans="1:57" s="100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</row>
    <row r="1382" spans="1:57" s="100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</row>
    <row r="1383" spans="1:57" s="100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</row>
    <row r="1384" spans="1:57" s="100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</row>
    <row r="1385" spans="1:57" s="100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</row>
    <row r="1386" spans="1:57" s="100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</row>
    <row r="1387" spans="1:57" s="100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</row>
    <row r="1388" spans="1:57" s="100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</row>
    <row r="1389" spans="1:57" s="100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</row>
    <row r="1390" spans="1:57" s="100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</row>
    <row r="1391" spans="1:57" s="100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</row>
    <row r="1392" spans="1:57" s="100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</row>
    <row r="1393" spans="1:57" s="100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</row>
    <row r="1394" spans="1:57" s="100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</row>
    <row r="1395" spans="1:57" s="100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</row>
    <row r="1396" spans="1:57" s="100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</row>
    <row r="1397" spans="1:57" s="100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</row>
    <row r="1398" spans="1:57" s="100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</row>
    <row r="1399" spans="1:57" s="100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</row>
    <row r="1400" spans="1:57" s="100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</row>
    <row r="1401" spans="1:57" s="100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</row>
    <row r="1402" spans="1:57" s="100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</row>
    <row r="1403" spans="1:57" s="100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</row>
    <row r="1404" spans="1:57" s="100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</row>
    <row r="1405" spans="1:57" s="100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</row>
    <row r="1406" spans="1:57" s="100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</row>
    <row r="1407" spans="1:57" s="100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</row>
    <row r="1408" spans="1:57" s="100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</row>
    <row r="1409" spans="1:57" s="100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</row>
    <row r="1410" spans="1:57" s="100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</row>
    <row r="1411" spans="1:57" s="100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</row>
    <row r="1412" spans="1:57" s="100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</row>
    <row r="1413" spans="1:57" s="100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</row>
    <row r="1414" spans="1:57" s="100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</row>
    <row r="1415" spans="1:57" s="100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</row>
    <row r="1416" spans="1:57" s="100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</row>
    <row r="1417" spans="1:57" s="100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</row>
    <row r="1418" spans="1:57" s="100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</row>
    <row r="1419" spans="1:57" s="100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</row>
    <row r="1420" spans="1:57" s="100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</row>
    <row r="1421" spans="1:57" s="100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</row>
    <row r="1422" spans="1:57" s="100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</row>
    <row r="1423" spans="1:57" s="100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</row>
    <row r="1424" spans="1:57" s="100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</row>
    <row r="1425" spans="1:57" s="100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</row>
    <row r="1426" spans="1:57" s="100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</row>
    <row r="1427" spans="1:57" s="100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</row>
    <row r="1428" spans="1:57" s="100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</row>
    <row r="1429" spans="1:57" s="100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</row>
    <row r="1430" spans="1:57" s="100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</row>
    <row r="1431" spans="1:57" s="100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</row>
    <row r="1432" spans="1:57" s="100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</row>
    <row r="1433" spans="1:57" s="100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</row>
    <row r="1434" spans="1:57" s="100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</row>
    <row r="1435" spans="1:57" s="100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</row>
    <row r="1436" spans="1:57" s="100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</row>
    <row r="1437" spans="1:57" s="100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</row>
    <row r="1438" spans="1:57" s="100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</row>
    <row r="1439" spans="1:57" s="100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</row>
    <row r="1440" spans="1:57" s="100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</row>
    <row r="1441" spans="1:57" s="100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</row>
    <row r="1442" spans="1:57" s="100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</row>
    <row r="1443" spans="1:57" s="100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</row>
    <row r="1444" spans="1:57" s="100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</row>
    <row r="1445" spans="1:57" s="100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</row>
    <row r="1446" spans="1:57" s="100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</row>
    <row r="1447" spans="1:57" s="100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</row>
    <row r="1448" spans="1:57" s="100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</row>
    <row r="1449" spans="1:57" s="100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</row>
    <row r="1450" spans="1:57" s="100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</row>
    <row r="1451" spans="1:57" s="100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</row>
    <row r="1452" spans="1:57" s="100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</row>
    <row r="1453" spans="1:57" s="100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</row>
    <row r="1454" spans="1:57" s="100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</row>
    <row r="1455" spans="1:57" s="100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</row>
    <row r="1456" spans="1:57" s="100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</row>
    <row r="1457" spans="1:57" s="100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</row>
    <row r="1458" spans="1:57" s="100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</row>
    <row r="1459" spans="1:57" s="100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</row>
    <row r="1460" spans="1:57" s="100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</row>
    <row r="1461" spans="1:57" s="100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</row>
    <row r="1462" spans="1:57" s="100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</row>
    <row r="1463" spans="1:57" s="100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</row>
    <row r="1464" spans="1:57" s="100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</row>
    <row r="1465" spans="1:57" s="100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</row>
    <row r="1466" spans="1:57" s="100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</row>
    <row r="1467" spans="1:57" s="100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</row>
    <row r="1468" spans="1:57" s="100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</row>
    <row r="1469" spans="1:57" s="100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</row>
    <row r="1470" spans="1:57" s="100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</row>
    <row r="1471" spans="1:57" s="100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</row>
    <row r="1472" spans="1:57" s="100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</row>
    <row r="1473" spans="1:57" s="100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</row>
    <row r="1474" spans="1:57" s="100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</row>
    <row r="1475" spans="1:57" s="100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</row>
    <row r="1476" spans="1:57" s="100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</row>
    <row r="1477" spans="1:57" s="100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</row>
    <row r="1478" spans="1:57" s="100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</row>
    <row r="1479" spans="1:57" s="100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</row>
    <row r="1480" spans="1:57" s="100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</row>
    <row r="1481" spans="1:57" s="100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</row>
    <row r="1482" spans="1:57" s="100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</row>
    <row r="1483" spans="1:57" s="100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</row>
    <row r="1484" spans="1:57" s="100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</row>
    <row r="1485" spans="1:57" s="100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</row>
    <row r="1486" spans="1:57" s="100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</row>
    <row r="1487" spans="1:57" s="100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</row>
    <row r="1488" spans="1:57" s="100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</row>
    <row r="1489" spans="1:57" s="100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</row>
    <row r="1490" spans="1:57" s="100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</row>
    <row r="1491" spans="1:57" s="100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</row>
    <row r="1492" spans="1:57" s="100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</row>
    <row r="1493" spans="1:57" s="100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</row>
    <row r="1494" spans="1:57" s="100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</row>
    <row r="1495" spans="1:57" s="100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</row>
    <row r="1496" spans="1:57" s="100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</row>
    <row r="1497" spans="1:57" s="100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</row>
    <row r="1498" spans="1:57" s="100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</row>
    <row r="1499" spans="1:57" s="100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</row>
    <row r="1500" spans="1:57" s="100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</row>
    <row r="1501" spans="1:57" s="100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</row>
    <row r="1502" spans="1:57" s="100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</row>
    <row r="1503" spans="1:57" s="100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</row>
    <row r="1504" spans="1:57" s="100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</row>
    <row r="1505" spans="1:57" s="100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</row>
    <row r="1506" spans="1:57" s="100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</row>
    <row r="1507" spans="1:57" s="100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</row>
    <row r="1508" spans="1:57" s="100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</row>
    <row r="1509" spans="1:57" s="100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</row>
    <row r="1510" spans="1:57" s="100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</row>
    <row r="1511" spans="1:57" s="100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</row>
    <row r="1512" spans="1:57" s="100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</row>
    <row r="1513" spans="1:57" s="100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</row>
    <row r="1514" spans="1:57" s="100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</row>
    <row r="1515" spans="1:57" s="100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</row>
    <row r="1516" spans="1:57" s="100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</row>
    <row r="1517" spans="1:57" s="100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</row>
    <row r="1518" spans="1:57" s="100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</row>
    <row r="1519" spans="1:57" s="100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</row>
    <row r="1520" spans="1:57" s="100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</row>
    <row r="1521" spans="1:57" s="100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</row>
    <row r="1522" spans="1:57" s="100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</row>
    <row r="1523" spans="1:57" s="100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</row>
    <row r="1524" spans="1:57" s="100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</row>
    <row r="1525" spans="1:57" s="100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</row>
    <row r="1526" spans="1:57" s="100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</row>
    <row r="1527" spans="1:57" s="100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</row>
    <row r="1528" spans="1:57" s="100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</row>
    <row r="1529" spans="1:57" s="100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</row>
    <row r="1530" spans="1:57" s="100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</row>
    <row r="1531" spans="1:57" s="100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</row>
    <row r="1532" spans="1:57" s="100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</row>
    <row r="1533" spans="1:57" s="100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</row>
    <row r="1534" spans="1:57" s="100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</row>
    <row r="1535" spans="1:57" s="100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</row>
    <row r="1536" spans="1:57" s="100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</row>
    <row r="1537" spans="1:57" s="100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</row>
    <row r="1538" spans="1:57" s="100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</row>
    <row r="1539" spans="1:57" s="100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</row>
    <row r="1540" spans="1:57" s="100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</row>
    <row r="1541" spans="1:57" s="100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</row>
    <row r="1542" spans="1:57" s="100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</row>
    <row r="1543" spans="1:57" s="100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</row>
    <row r="1544" spans="1:57" s="100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</row>
    <row r="1545" spans="1:57" s="100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</row>
    <row r="1546" spans="1:57" s="100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</row>
    <row r="1547" spans="1:57" s="100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</row>
    <row r="1548" spans="1:57" s="100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</row>
    <row r="1549" spans="1:57" s="100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</row>
    <row r="1550" spans="1:57" s="100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</row>
    <row r="1551" spans="1:57" s="100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</row>
    <row r="1552" spans="1:57" s="100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</row>
    <row r="1553" spans="1:57" s="100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</row>
    <row r="1554" spans="1:57" s="100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</row>
    <row r="1555" spans="1:57" s="100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</row>
    <row r="1556" spans="1:57" s="100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</row>
    <row r="1557" spans="1:57" s="100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</row>
    <row r="1558" spans="1:57" s="100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</row>
    <row r="1559" spans="1:57" s="100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</row>
    <row r="1560" spans="1:57" s="100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</row>
    <row r="1561" spans="1:57" s="100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</row>
    <row r="1562" spans="1:57" s="100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</row>
    <row r="1563" spans="1:57" s="100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</row>
    <row r="1564" spans="1:57" s="100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</row>
    <row r="1565" spans="1:57" s="100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</row>
    <row r="1566" spans="1:57" s="100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</row>
    <row r="1567" spans="1:57" s="100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</row>
    <row r="1568" spans="1:57" s="100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</row>
    <row r="1569" spans="1:57" s="100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</row>
    <row r="1570" spans="1:57" s="100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</row>
    <row r="1571" spans="1:57" s="100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</row>
    <row r="1572" spans="1:57" s="100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</row>
    <row r="1573" spans="1:57" s="100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</row>
    <row r="1574" spans="1:57" s="100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</row>
    <row r="1575" spans="1:57" s="100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</row>
    <row r="1576" spans="1:57" s="100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</row>
    <row r="1577" spans="1:57" s="100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</row>
    <row r="1578" spans="1:57" s="100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</row>
    <row r="1579" spans="1:57" s="100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</row>
    <row r="1580" spans="1:57" s="100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</row>
    <row r="1581" spans="1:57" s="100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</row>
    <row r="1582" spans="1:57" s="100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</row>
    <row r="1583" spans="1:57" s="100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</row>
    <row r="1584" spans="1:57" s="100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</row>
    <row r="1585" spans="1:57" s="100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</row>
    <row r="1586" spans="1:57" s="100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</row>
    <row r="1587" spans="1:57" s="100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</row>
    <row r="1588" spans="1:57" s="100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</row>
    <row r="1589" spans="1:57" s="100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</row>
    <row r="1590" spans="1:57" s="100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</row>
    <row r="1591" spans="1:57" s="100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</row>
    <row r="1592" spans="1:57" s="100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</row>
    <row r="1593" spans="1:57" s="100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</row>
    <row r="1594" spans="1:57" s="100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</row>
    <row r="1595" spans="1:57" s="100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</row>
    <row r="1596" spans="1:57" s="100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</row>
    <row r="1597" spans="1:57" s="100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</row>
    <row r="1598" spans="1:57" s="100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</row>
    <row r="1599" spans="1:57" s="100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</row>
    <row r="1600" spans="1:57" s="100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</row>
    <row r="1601" spans="1:57" s="100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</row>
    <row r="1602" spans="1:57" s="100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</row>
    <row r="1603" spans="1:57" s="100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</row>
    <row r="1604" spans="1:57" s="100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</row>
    <row r="1605" spans="1:57" s="100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</row>
    <row r="1606" spans="1:57" s="100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</row>
    <row r="1607" spans="1:57" s="100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</row>
    <row r="1608" spans="1:57" s="100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</row>
    <row r="1609" spans="1:57" s="100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</row>
    <row r="1610" spans="1:57" s="100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</row>
    <row r="1611" spans="1:57" s="100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</row>
    <row r="1612" spans="1:57" s="100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</row>
    <row r="1613" spans="1:57" s="100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</row>
    <row r="1614" spans="1:57" s="100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</row>
    <row r="1615" spans="1:57" s="100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</row>
    <row r="1616" spans="1:57" s="100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</row>
    <row r="1617" spans="1:57" s="100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</row>
    <row r="1618" spans="1:57" s="100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</row>
    <row r="1619" spans="1:57" s="100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</row>
    <row r="1620" spans="1:57" s="100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</row>
    <row r="1621" spans="1:57" s="100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</row>
    <row r="1622" spans="1:57" s="100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</row>
    <row r="1623" spans="1:57" s="100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</row>
    <row r="1624" spans="1:57" s="100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</row>
    <row r="1625" spans="1:57" s="100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</row>
    <row r="1626" spans="1:57" s="100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</row>
    <row r="1627" spans="1:57" s="100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</row>
    <row r="1628" spans="1:57" s="100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</row>
    <row r="1629" spans="1:57" s="100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</row>
    <row r="1630" spans="1:57" s="100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</row>
    <row r="1631" spans="1:57" s="100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</row>
    <row r="1632" spans="1:57" s="100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</row>
    <row r="1633" spans="1:57" s="100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</row>
    <row r="1634" spans="1:57" s="100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</row>
    <row r="1635" spans="1:57" s="100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</row>
    <row r="1636" spans="1:57" s="100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</row>
    <row r="1637" spans="1:57" s="100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</row>
    <row r="1638" spans="1:57" s="100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</row>
    <row r="1639" spans="1:57" s="100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</row>
    <row r="1640" spans="1:57" s="100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</row>
    <row r="1641" spans="1:57" s="100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</row>
    <row r="1642" spans="1:57" s="100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</row>
    <row r="1643" spans="1:57" s="100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</row>
    <row r="1644" spans="1:57" s="100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</row>
    <row r="1645" spans="1:57" s="100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</row>
    <row r="1646" spans="1:57" s="100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</row>
    <row r="1647" spans="1:57" s="100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</row>
    <row r="1648" spans="1:57" s="100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</row>
    <row r="1649" spans="1:57" s="100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</row>
    <row r="1650" spans="1:57" s="100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</row>
    <row r="1651" spans="1:57" s="100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</row>
    <row r="1652" spans="1:57" s="100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</row>
    <row r="1653" spans="1:57" s="100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</row>
    <row r="1654" spans="1:57" s="100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</row>
    <row r="1655" spans="1:57" s="100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</row>
    <row r="1656" spans="1:57" s="100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</row>
    <row r="1657" spans="1:57" s="100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</row>
    <row r="1658" spans="1:57" s="100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</row>
    <row r="1659" spans="1:57" s="100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</row>
    <row r="1660" spans="1:57" s="100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</row>
    <row r="1661" spans="1:57" s="100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</row>
    <row r="1662" spans="1:57" s="100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</row>
    <row r="1663" spans="1:57" s="100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</row>
    <row r="1664" spans="1:57" s="100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</row>
    <row r="1665" spans="1:57" s="100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</row>
    <row r="1666" spans="1:57" s="100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</row>
    <row r="1667" spans="1:57" s="100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</row>
    <row r="1668" spans="1:57" s="100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</row>
    <row r="1669" spans="1:57" s="100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</row>
    <row r="1670" spans="1:57" s="100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</row>
    <row r="1671" spans="1:57" s="100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</row>
    <row r="1672" spans="1:57" s="100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</row>
    <row r="1673" spans="1:57" s="100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</row>
    <row r="1674" spans="1:57" s="100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</row>
    <row r="1675" spans="1:57" s="100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</row>
    <row r="1676" spans="1:57" s="100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</row>
    <row r="1677" spans="1:57" s="100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</row>
    <row r="1678" spans="1:57" s="100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</row>
    <row r="1679" spans="1:57" s="100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</row>
    <row r="1680" spans="1:57" s="100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</row>
    <row r="1681" spans="1:57" s="100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</row>
    <row r="1682" spans="1:57" s="100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</row>
    <row r="1683" spans="1:57" s="100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</row>
    <row r="1684" spans="1:57" s="100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</row>
    <row r="1685" spans="1:57" s="100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</row>
    <row r="1686" spans="1:57" s="100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</row>
    <row r="1687" spans="1:57" s="100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</row>
    <row r="1688" spans="1:57" s="100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</row>
    <row r="1689" spans="1:57" s="100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</row>
    <row r="1690" spans="1:57" s="100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</row>
    <row r="1691" spans="1:57" s="100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</row>
    <row r="1692" spans="1:57" s="100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</row>
    <row r="1693" spans="1:57" s="100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</row>
    <row r="1694" spans="1:57" s="100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</row>
    <row r="1695" spans="1:57" s="100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</row>
    <row r="1696" spans="1:57" s="100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</row>
    <row r="1697" spans="1:57" s="100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</row>
    <row r="1698" spans="1:57" s="100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</row>
    <row r="1699" spans="1:57" s="100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</row>
    <row r="1700" spans="1:57" s="100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</row>
    <row r="1701" spans="1:57" s="100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</row>
    <row r="1702" spans="1:57" s="100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</row>
    <row r="1703" spans="1:57" s="100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</row>
    <row r="1704" spans="1:57" s="100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</row>
    <row r="1705" spans="1:57" s="100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</row>
    <row r="1706" spans="1:57" s="100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</row>
    <row r="1707" spans="1:57" s="100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</row>
    <row r="1708" spans="1:57" s="100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</row>
    <row r="1709" spans="1:57" s="100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</row>
    <row r="1710" spans="1:57" s="100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</row>
    <row r="1711" spans="1:57" s="100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</row>
    <row r="1712" spans="1:57" s="100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</row>
    <row r="1713" spans="1:57" s="100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</row>
    <row r="1714" spans="1:57" s="100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</row>
    <row r="1715" spans="1:57" s="100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</row>
    <row r="1716" spans="1:57" s="100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</row>
    <row r="1717" spans="1:57" s="100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</row>
    <row r="1718" spans="1:57" s="100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</row>
    <row r="1719" spans="1:57" s="100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</row>
    <row r="1720" spans="1:57" s="100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</row>
    <row r="1721" spans="1:57" s="100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</row>
    <row r="1722" spans="1:57" s="100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</row>
    <row r="1723" spans="1:57" s="100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</row>
    <row r="1724" spans="1:57" s="100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</row>
    <row r="1725" spans="1:57" s="100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</row>
    <row r="1726" spans="1:57" s="100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</row>
    <row r="1727" spans="1:57" s="100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</row>
    <row r="1728" spans="1:57" s="100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</row>
    <row r="1729" spans="1:57" s="100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</row>
    <row r="1730" spans="1:57" s="100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</row>
    <row r="1731" spans="1:57" s="100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</row>
    <row r="1732" spans="1:57" s="100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</row>
    <row r="1733" spans="1:57" s="100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</row>
    <row r="1734" spans="1:57" s="100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</row>
    <row r="1735" spans="1:57" s="100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</row>
    <row r="1736" spans="1:57" s="100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</row>
    <row r="1737" spans="1:57" s="100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</row>
    <row r="1738" spans="1:57" s="100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</row>
    <row r="1739" spans="1:57" s="100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</row>
    <row r="1740" spans="1:57" s="100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</row>
    <row r="1741" spans="1:57" s="100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</row>
    <row r="1742" spans="1:57" s="100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</row>
    <row r="1743" spans="1:57" s="100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</row>
    <row r="1744" spans="1:57" s="100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</row>
    <row r="1745" spans="1:57" s="100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</row>
    <row r="1746" spans="1:57" s="100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</row>
    <row r="1747" spans="1:57" s="100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</row>
    <row r="1748" spans="1:57" s="100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</row>
    <row r="1749" spans="1:57" s="100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</row>
    <row r="1750" spans="1:57" s="100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</row>
    <row r="1751" spans="1:57" s="100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</row>
    <row r="1752" spans="1:57" s="100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</row>
    <row r="1753" spans="1:57" s="100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</row>
    <row r="1754" spans="1:57" s="100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</row>
    <row r="1755" spans="1:57" s="100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</row>
    <row r="1756" spans="1:57" s="100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</row>
    <row r="1757" spans="1:57" s="100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</row>
    <row r="1758" spans="1:57" s="100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</row>
    <row r="1759" spans="1:57" s="100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</row>
    <row r="1760" spans="1:57" s="100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</row>
    <row r="1761" spans="1:57" s="100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</row>
    <row r="1762" spans="1:57" s="100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</row>
    <row r="1763" spans="1:57" s="100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</row>
    <row r="1764" spans="1:57" s="100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</row>
    <row r="1765" spans="1:57" s="100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</row>
    <row r="1766" spans="1:57" s="100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</row>
    <row r="1767" spans="1:57" s="100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</row>
    <row r="1768" spans="1:57" s="100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</row>
    <row r="1769" spans="1:57" s="100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</row>
    <row r="1770" spans="1:57" s="100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</row>
    <row r="1771" spans="1:57" s="100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</row>
    <row r="1772" spans="1:57" s="100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</row>
    <row r="1773" spans="1:57" s="100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</row>
    <row r="1774" spans="1:57" s="100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</row>
    <row r="1775" spans="1:57" s="100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</row>
    <row r="1776" spans="1:57" s="100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</row>
    <row r="1777" spans="1:57" s="100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</row>
    <row r="1778" spans="1:57" s="100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</row>
    <row r="1779" spans="1:57" s="100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</row>
    <row r="1780" spans="1:57" s="100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</row>
    <row r="1781" spans="1:57" s="100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</row>
    <row r="1782" spans="1:57" s="100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</row>
    <row r="1783" spans="1:57" s="100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</row>
    <row r="1784" spans="1:57" s="100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</row>
    <row r="1785" spans="1:57" s="100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</row>
    <row r="1786" spans="1:57" s="100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</row>
    <row r="1787" spans="1:57" s="100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</row>
    <row r="1788" spans="1:57" s="100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</row>
    <row r="1789" spans="1:57" s="100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</row>
    <row r="1790" spans="1:57" s="100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</row>
    <row r="1791" spans="1:57" s="100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</row>
    <row r="1792" spans="1:57" s="100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</row>
    <row r="1793" spans="1:57" s="100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</row>
    <row r="1794" spans="1:57" s="100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</row>
    <row r="1795" spans="1:57" s="100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</row>
    <row r="1796" spans="1:57" s="100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</row>
    <row r="1797" spans="1:57" s="100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</row>
    <row r="1798" spans="1:57" s="100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</row>
    <row r="1799" spans="1:57" s="100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</row>
    <row r="1800" spans="1:57" s="100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</row>
    <row r="1801" spans="1:57" s="100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</row>
    <row r="1802" spans="1:57" s="100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</row>
    <row r="1803" spans="1:57" s="100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</row>
    <row r="1804" spans="1:57" s="100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</row>
    <row r="1805" spans="1:57" s="100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</row>
    <row r="1806" spans="1:57" s="100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</row>
    <row r="1807" spans="1:57" s="100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</row>
    <row r="1808" spans="1:57" s="100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</row>
    <row r="1809" spans="1:57" s="100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</row>
    <row r="1810" spans="1:57" s="100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</row>
    <row r="1811" spans="1:57" s="100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</row>
    <row r="1812" spans="1:57" s="100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</row>
    <row r="1813" spans="1:57" s="100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</row>
    <row r="1814" spans="1:57" s="100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</row>
    <row r="1815" spans="1:57" s="100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</row>
    <row r="1816" spans="1:57" s="100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</row>
    <row r="1817" spans="1:57" s="100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</row>
    <row r="1818" spans="1:57" s="100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</row>
    <row r="1819" spans="1:57" s="100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</row>
    <row r="1820" spans="1:57" s="100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</row>
    <row r="1821" spans="1:57" s="100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</row>
    <row r="1822" spans="1:57" s="100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</row>
    <row r="1823" spans="1:57" s="100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</row>
    <row r="1824" spans="1:57" s="100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</row>
    <row r="1825" spans="1:57" s="100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</row>
    <row r="1826" spans="1:57" s="100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</row>
    <row r="1827" spans="1:57" s="100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</row>
    <row r="1828" spans="1:57" s="100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</row>
    <row r="1829" spans="1:57" s="100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</row>
    <row r="1830" spans="1:57" s="100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</row>
    <row r="1831" spans="1:57" s="100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</row>
    <row r="1832" spans="1:57" s="100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</row>
    <row r="1833" spans="1:57" s="100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</row>
    <row r="1834" spans="1:57" s="100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</row>
    <row r="1835" spans="1:57" s="100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</row>
    <row r="1836" spans="1:57" s="100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</row>
    <row r="1837" spans="1:57" s="100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</row>
    <row r="1838" spans="1:57" s="100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</row>
    <row r="1839" spans="1:57" s="100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</row>
    <row r="1840" spans="1:57" s="100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</row>
    <row r="1841" spans="1:57" s="100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</row>
    <row r="1842" spans="1:57" s="100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</row>
    <row r="1843" spans="1:57" s="100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</row>
    <row r="1844" spans="1:57" s="100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</row>
    <row r="1845" spans="1:57" s="100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</row>
    <row r="1846" spans="1:57" s="100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</row>
    <row r="1847" spans="1:57" s="100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</row>
    <row r="1848" spans="1:57" s="100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</row>
    <row r="1849" spans="1:57" s="100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</row>
    <row r="1850" spans="1:57" s="100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</row>
    <row r="1851" spans="1:57" s="100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</row>
    <row r="1852" spans="1:57" s="100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</row>
    <row r="1853" spans="1:57" s="100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</row>
    <row r="1854" spans="1:57" s="100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</row>
    <row r="1855" spans="1:57" s="100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</row>
    <row r="1856" spans="1:57" s="100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</row>
    <row r="1857" spans="1:57" s="100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</row>
    <row r="1858" spans="1:57" s="100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</row>
    <row r="1859" spans="1:57" s="100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</row>
    <row r="1860" spans="1:57" s="100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</row>
    <row r="1861" spans="1:57" s="100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</row>
    <row r="1862" spans="1:57" s="100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</row>
    <row r="1863" spans="1:57" s="100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</row>
    <row r="1864" spans="1:57" s="100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</row>
    <row r="1865" spans="1:57" s="100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</row>
    <row r="1866" spans="1:57" s="100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</row>
    <row r="1867" spans="1:57" s="100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</row>
    <row r="1868" spans="1:57" s="100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</row>
    <row r="1869" spans="1:57" s="100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</row>
    <row r="1870" spans="1:57" s="100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</row>
    <row r="1871" spans="1:57" s="100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</row>
    <row r="1872" spans="1:57" s="100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</row>
    <row r="1873" spans="1:57" s="100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</row>
    <row r="1874" spans="1:57" s="100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</row>
    <row r="1875" spans="1:57" s="100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</row>
    <row r="1876" spans="1:57" s="100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</row>
    <row r="1877" spans="1:57" s="100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</row>
    <row r="1878" spans="1:57" s="100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</row>
    <row r="1879" spans="1:57" s="100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</row>
    <row r="1880" spans="1:57" s="100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</row>
    <row r="1881" spans="1:57" s="100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</row>
    <row r="1882" spans="1:57" s="100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</row>
    <row r="1883" spans="1:57" s="100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</row>
    <row r="1884" spans="1:57" s="100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</row>
    <row r="1885" spans="1:57" s="100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</row>
    <row r="1886" spans="1:57" s="100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</row>
    <row r="1887" spans="1:57" s="100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</row>
    <row r="1888" spans="1:57" s="100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</row>
    <row r="1889" spans="1:57" s="100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</row>
    <row r="1890" spans="1:57" s="100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</row>
    <row r="1891" spans="1:57" s="100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</row>
    <row r="1892" spans="1:57" s="100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</row>
    <row r="1893" spans="1:57" s="100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</row>
    <row r="1894" spans="1:57" s="100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</row>
    <row r="1895" spans="1:57" s="100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</row>
    <row r="1896" spans="1:57" s="100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</row>
    <row r="1897" spans="1:57" s="100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</row>
    <row r="1898" spans="1:57" s="100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</row>
    <row r="1899" spans="1:57" s="100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</row>
    <row r="1900" spans="1:57" s="100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</row>
    <row r="1901" spans="1:57" s="100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</row>
    <row r="1902" spans="1:57" s="100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</row>
    <row r="1903" spans="1:57" s="100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</row>
    <row r="1904" spans="1:57" s="100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</row>
    <row r="1905" spans="1:57" s="100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</row>
    <row r="1906" spans="1:57" s="100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</row>
    <row r="1907" spans="1:57" s="100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</row>
    <row r="1908" spans="1:57" s="100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</row>
    <row r="1909" spans="1:57" s="100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</row>
    <row r="1910" spans="1:57" s="100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</row>
    <row r="1911" spans="1:57" s="100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</row>
    <row r="1912" spans="1:57" s="100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</row>
    <row r="1913" spans="1:57" s="100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</row>
    <row r="1914" spans="1:57" s="100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</row>
    <row r="1915" spans="1:57" s="100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</row>
    <row r="1916" spans="1:57" s="100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</row>
    <row r="1917" spans="1:57" s="100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</row>
    <row r="1918" spans="1:57" s="100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</row>
    <row r="1919" spans="1:57" s="100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</row>
    <row r="1920" spans="1:57" s="100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</row>
    <row r="1921" spans="1:57" s="100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</row>
    <row r="1922" spans="1:57" s="100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</row>
    <row r="1923" spans="1:57" s="100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</row>
    <row r="1924" spans="1:57" s="100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</row>
    <row r="1925" spans="1:57" s="100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</row>
    <row r="1926" spans="1:57" s="100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</row>
    <row r="1927" spans="1:57" s="100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</row>
    <row r="1928" spans="1:57" s="100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</row>
    <row r="1929" spans="1:57" s="100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</row>
    <row r="1930" spans="1:57" s="100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</row>
    <row r="1931" spans="1:57" s="100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</row>
    <row r="1932" spans="1:57" s="100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</row>
    <row r="1933" spans="1:57" s="100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</row>
    <row r="1934" spans="1:57" s="100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</row>
    <row r="1935" spans="1:57" s="100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</row>
    <row r="1936" spans="1:57" s="100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</row>
    <row r="1937" spans="1:57" s="100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</row>
    <row r="1938" spans="1:57" s="100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</row>
    <row r="1939" spans="1:57" s="100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</row>
    <row r="1940" spans="1:57" s="100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</row>
    <row r="1941" spans="1:57" s="100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</row>
    <row r="1942" spans="1:57" s="100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</row>
    <row r="1943" spans="1:57" s="100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</row>
    <row r="1944" spans="1:57" s="100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</row>
    <row r="1945" spans="1:57" s="100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</row>
    <row r="1946" spans="1:57" s="100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</row>
    <row r="1947" spans="1:57" s="100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</row>
    <row r="1948" spans="1:57" s="100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</row>
    <row r="1949" spans="1:57" s="100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</row>
    <row r="1950" spans="1:57" s="100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</row>
    <row r="1951" spans="1:57" s="100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</row>
    <row r="1952" spans="1:57" s="100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</row>
    <row r="1953" spans="1:57" s="100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</row>
    <row r="1954" spans="1:57" s="100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</row>
    <row r="1955" spans="1:57" s="100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</row>
    <row r="1956" spans="1:57" s="100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</row>
    <row r="1957" spans="1:57" s="100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</row>
    <row r="1958" spans="1:57" s="100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</row>
    <row r="1959" spans="1:57" s="100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</row>
    <row r="1960" spans="1:57" s="100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</row>
    <row r="1961" spans="1:57" s="100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</row>
    <row r="1962" spans="1:57" s="100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</row>
    <row r="1963" spans="1:57" s="100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</row>
    <row r="1964" spans="1:57" s="100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</row>
    <row r="1965" spans="1:57" s="100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</row>
    <row r="1966" spans="1:57" s="100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</row>
    <row r="1967" spans="1:57" s="100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</row>
    <row r="1968" spans="1:57" s="100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</row>
    <row r="1969" spans="1:57" s="100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</row>
    <row r="1970" spans="1:57" s="100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</row>
    <row r="1971" spans="1:57" s="100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</row>
    <row r="1972" spans="1:57" s="100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</row>
    <row r="1973" spans="1:57" s="100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</row>
    <row r="1974" spans="1:57" s="100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</row>
    <row r="1975" spans="1:57" s="100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</row>
    <row r="1976" spans="1:57" s="100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</row>
    <row r="1977" spans="1:57" s="100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</row>
    <row r="1978" spans="1:57" s="100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</row>
    <row r="1979" spans="1:57" s="100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</row>
    <row r="1980" spans="1:57" s="100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</row>
    <row r="1981" spans="1:57" s="100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</row>
    <row r="1982" spans="1:57" s="100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</row>
    <row r="1983" spans="1:57" s="100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</row>
    <row r="1984" spans="1:57" s="100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</row>
    <row r="1985" spans="1:57" s="100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</row>
    <row r="1986" spans="1:57" s="100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</row>
    <row r="1987" spans="1:57" s="100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</row>
    <row r="1988" spans="1:57" s="100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</row>
    <row r="1989" spans="1:57" s="100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</row>
    <row r="1990" spans="1:57" s="100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</row>
    <row r="1991" spans="1:57" s="100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</row>
    <row r="1992" spans="1:57" s="100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</row>
    <row r="1993" spans="1:57" s="100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</row>
    <row r="1994" spans="1:57" s="100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</row>
    <row r="1995" spans="1:57" s="100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</row>
    <row r="1996" spans="1:57" s="100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</row>
    <row r="1997" spans="1:57" s="100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</row>
    <row r="1998" spans="1:57" s="100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</row>
    <row r="1999" spans="1:57" s="100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</row>
    <row r="2000" spans="1:57" s="100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</row>
    <row r="2001" spans="1:57" s="100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</row>
    <row r="2002" spans="1:57" s="100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</row>
    <row r="2003" spans="1:57" s="100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</row>
    <row r="2004" spans="1:57" s="100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</row>
    <row r="2005" spans="1:57" s="100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</row>
    <row r="2006" spans="1:57" s="100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</row>
    <row r="2007" spans="1:57" s="100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</row>
    <row r="2008" spans="1:57" s="100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</row>
    <row r="2009" spans="1:57" s="100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</row>
    <row r="2010" spans="1:57" s="100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</row>
    <row r="2011" spans="1:57" s="100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</row>
    <row r="2012" spans="1:57" s="100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</row>
    <row r="2013" spans="1:57" s="100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</row>
    <row r="2014" spans="1:57" s="100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</row>
    <row r="2015" spans="1:57" s="100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</row>
    <row r="2016" spans="1:57" s="100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</row>
    <row r="2017" spans="1:57" s="100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</row>
    <row r="2018" spans="1:57" s="100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</row>
    <row r="2019" spans="1:57" s="100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</row>
    <row r="2020" spans="1:57" s="100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</row>
    <row r="2021" spans="1:57" s="100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</row>
    <row r="2022" spans="1:57" s="100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</row>
    <row r="2023" spans="1:57" s="100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</row>
    <row r="2024" spans="1:57" s="100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</row>
    <row r="2025" spans="1:57" s="100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</row>
    <row r="2026" spans="1:57" s="100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</row>
    <row r="2027" spans="1:57" s="100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</row>
    <row r="2028" spans="1:57" s="100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</row>
    <row r="2029" spans="1:57" s="100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</row>
    <row r="2030" spans="1:57" s="100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</row>
    <row r="2031" spans="1:57" s="100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</row>
    <row r="2032" spans="1:57" s="100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</row>
    <row r="2033" spans="1:57" s="100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</row>
    <row r="2034" spans="1:57" s="100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</row>
    <row r="2035" spans="1:57" s="100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</row>
    <row r="2036" spans="1:57" s="100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</row>
    <row r="2037" spans="1:57" s="100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</row>
    <row r="2038" spans="1:57" s="100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</row>
    <row r="2039" spans="1:57" s="100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</row>
    <row r="2040" spans="1:57" s="100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</row>
    <row r="2041" spans="1:57" s="100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</row>
    <row r="2042" spans="1:57" s="100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</row>
    <row r="2043" spans="1:57" s="100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</row>
    <row r="2044" spans="1:57" s="100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</row>
    <row r="2045" spans="1:57" s="100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</row>
    <row r="2046" spans="1:57" s="100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</row>
    <row r="2047" spans="1:57" s="100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</row>
    <row r="2048" spans="1:57" s="100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</row>
    <row r="2049" spans="1:57" s="100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</row>
    <row r="2050" spans="1:57" s="100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</row>
    <row r="2051" spans="1:57" s="100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</row>
    <row r="2052" spans="1:57" s="100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</row>
    <row r="2053" spans="1:57" s="100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</row>
    <row r="2054" spans="1:57" s="100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</row>
    <row r="2055" spans="1:57" s="100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</row>
    <row r="2056" spans="1:57" s="100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</row>
    <row r="2057" spans="1:57" s="100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</row>
    <row r="2058" spans="1:57" s="100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</row>
    <row r="2059" spans="1:57" s="100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</row>
    <row r="2060" spans="1:57" s="100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</row>
    <row r="2061" spans="1:57" s="100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</row>
    <row r="2062" spans="1:57" s="100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</row>
    <row r="2063" spans="1:57" s="100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</row>
    <row r="2064" spans="1:57" s="100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</row>
    <row r="2065" spans="1:57" s="100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</row>
    <row r="2066" spans="1:57" s="100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</row>
    <row r="2067" spans="1:57" s="100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</row>
    <row r="2068" spans="1:57" s="100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</row>
    <row r="2069" spans="1:57" s="100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</row>
    <row r="2070" spans="1:57" s="100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</row>
    <row r="2071" spans="1:57" s="100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</row>
    <row r="2072" spans="1:57" s="100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</row>
    <row r="2073" spans="1:57" s="100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</row>
    <row r="2074" spans="1:57" s="100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</row>
    <row r="2075" spans="1:57" s="100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</row>
    <row r="2076" spans="1:57" s="100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</row>
    <row r="2077" spans="1:57" s="100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</row>
    <row r="2078" spans="1:57" s="100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</row>
    <row r="2079" spans="1:57" s="100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</row>
    <row r="2080" spans="1:57" s="100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</row>
    <row r="2081" spans="1:57" s="100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</row>
    <row r="2082" spans="1:57" s="100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</row>
    <row r="2083" spans="1:57" s="100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</row>
    <row r="2084" spans="1:57" s="100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</row>
    <row r="2085" spans="1:57" s="100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</row>
    <row r="2086" spans="1:57" s="100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</row>
    <row r="2087" spans="1:57" s="100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</row>
    <row r="2088" spans="1:57" s="100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</row>
    <row r="2089" spans="1:57" s="100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</row>
    <row r="2090" spans="1:57" s="100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</row>
    <row r="2091" spans="1:57" s="100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</row>
    <row r="2092" spans="1:57" s="100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</row>
    <row r="2093" spans="1:57" s="100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</row>
    <row r="2094" spans="1:57" s="100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</row>
    <row r="2095" spans="1:57" s="100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</row>
    <row r="2096" spans="1:57" s="100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</row>
    <row r="2097" spans="1:57" s="100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</row>
    <row r="2098" spans="1:57" s="100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</row>
    <row r="2099" spans="1:57" s="100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</row>
    <row r="2100" spans="1:57" s="100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</row>
    <row r="2101" spans="1:57" s="100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</row>
    <row r="2102" spans="1:57" s="100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</row>
    <row r="2103" spans="1:57" s="100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</row>
    <row r="2104" spans="1:57" s="100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</row>
    <row r="2105" spans="1:57" s="100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</row>
    <row r="2106" spans="1:57" s="100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</row>
    <row r="2107" spans="1:57" s="100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</row>
    <row r="2108" spans="1:57" s="100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</row>
    <row r="2109" spans="1:57" s="100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</row>
    <row r="2110" spans="1:57" s="100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</row>
    <row r="2111" spans="1:57" s="100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</row>
    <row r="2112" spans="1:57" s="100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</row>
    <row r="2113" spans="1:57" s="100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</row>
    <row r="2114" spans="1:57" s="100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</row>
    <row r="2115" spans="1:57" s="100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</row>
    <row r="2116" spans="1:57" s="100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</row>
    <row r="2117" spans="1:57" s="100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</row>
    <row r="2118" spans="1:57" s="100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</row>
    <row r="2119" spans="1:57" s="100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</row>
    <row r="2120" spans="1:57" s="100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</row>
    <row r="2121" spans="1:57" s="100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</row>
    <row r="2122" spans="1:57" s="100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</row>
    <row r="2123" spans="1:57" s="100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</row>
    <row r="2124" spans="1:57" s="100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</row>
    <row r="2125" spans="1:57" s="100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</row>
    <row r="2126" spans="1:57" s="100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</row>
    <row r="2127" spans="1:57" s="100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</row>
    <row r="2128" spans="1:57" s="100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</row>
    <row r="2129" spans="1:57" s="100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</row>
    <row r="2130" spans="1:57" s="100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</row>
    <row r="2131" spans="1:57" s="100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</row>
    <row r="2132" spans="1:57" s="100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</row>
    <row r="2133" spans="1:57" s="100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</row>
    <row r="2134" spans="1:57" s="100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</row>
    <row r="2135" spans="1:57" s="100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</row>
    <row r="2136" spans="1:57" s="100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</row>
    <row r="2137" spans="1:57" s="100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</row>
    <row r="2138" spans="1:57" s="100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</row>
    <row r="2139" spans="1:57" s="100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</row>
    <row r="2140" spans="1:57" s="100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</row>
    <row r="2141" spans="1:57" s="100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</row>
    <row r="2142" spans="1:57" s="100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</row>
    <row r="2143" spans="1:57" s="100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</row>
    <row r="2144" spans="1:57" s="100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</row>
    <row r="2145" spans="1:57" s="100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</row>
    <row r="2146" spans="1:57" s="100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</row>
    <row r="2147" spans="1:57" s="100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</row>
    <row r="2148" spans="1:57" s="100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</row>
    <row r="2149" spans="1:57" s="100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</row>
    <row r="2150" spans="1:57" s="100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</row>
    <row r="2151" spans="1:57" s="100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</row>
    <row r="2152" spans="1:57" s="100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</row>
    <row r="2153" spans="1:57" s="100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</row>
    <row r="2154" spans="1:57" s="100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</row>
    <row r="2155" spans="1:57" s="100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</row>
    <row r="2156" spans="1:57" s="100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</row>
    <row r="2157" spans="1:57" s="100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</row>
    <row r="2158" spans="1:57" s="100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</row>
    <row r="2159" spans="1:57" s="100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</row>
    <row r="2160" spans="1:57" s="100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</row>
    <row r="2161" spans="1:57" s="100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</row>
    <row r="2162" spans="1:57" s="100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</row>
    <row r="2163" spans="1:57" s="100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</row>
    <row r="2164" spans="1:57" s="100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</row>
    <row r="2165" spans="1:57" s="100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</row>
    <row r="2166" spans="1:57" s="100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</row>
    <row r="2167" spans="1:57" s="100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</row>
    <row r="2168" spans="1:57" s="100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</row>
    <row r="2169" spans="1:57" s="100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</row>
    <row r="2170" spans="1:57" s="100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</row>
    <row r="2171" spans="1:57" s="100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</row>
    <row r="2172" spans="1:57" s="100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</row>
    <row r="2173" spans="1:57" s="100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</row>
    <row r="2174" spans="1:57" s="100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</row>
    <row r="2175" spans="1:57" s="100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</row>
    <row r="2176" spans="1:57" s="100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</row>
    <row r="2177" spans="1:57" s="100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</row>
    <row r="2178" spans="1:57" s="100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</row>
    <row r="2179" spans="1:57" s="100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</row>
    <row r="2180" spans="1:57" s="100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</row>
    <row r="2181" spans="1:57" s="100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</row>
    <row r="2182" spans="1:57" s="100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</row>
    <row r="2183" spans="1:57" s="100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</row>
    <row r="2184" spans="1:57" s="100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</row>
    <row r="2185" spans="1:57" s="100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</row>
    <row r="2186" spans="1:57" s="100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</row>
    <row r="2187" spans="1:57" s="100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</row>
    <row r="2188" spans="1:57" s="100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</row>
    <row r="2189" spans="1:57" s="100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</row>
    <row r="2190" spans="1:57" s="100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</row>
    <row r="2191" spans="1:57" s="100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</row>
    <row r="2192" spans="1:57" s="100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</row>
    <row r="2193" spans="1:57" s="100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</row>
    <row r="2194" spans="1:57" s="100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</row>
    <row r="2195" spans="1:57" s="100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</row>
    <row r="2196" spans="1:57" s="100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</row>
    <row r="2197" spans="1:57" s="100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</row>
    <row r="2198" spans="1:57" s="100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</row>
    <row r="2199" spans="1:57" s="100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</row>
    <row r="2200" spans="1:57" s="100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</row>
    <row r="2201" spans="1:57" s="100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</row>
    <row r="2202" spans="1:57" s="100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</row>
    <row r="2203" spans="1:57" s="100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</row>
    <row r="2204" spans="1:57" s="100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</row>
    <row r="2205" spans="1:57" s="100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</row>
    <row r="2206" spans="1:57" s="100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</row>
    <row r="2207" spans="1:57" s="100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</row>
    <row r="2208" spans="1:57" s="100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</row>
    <row r="2209" spans="1:57" s="100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</row>
    <row r="2210" spans="1:57" s="100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</row>
    <row r="2211" spans="1:57" s="100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</row>
    <row r="2212" spans="1:57" s="100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</row>
    <row r="2213" spans="1:57" s="100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</row>
    <row r="2214" spans="1:57" s="100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</row>
    <row r="2215" spans="1:57" s="100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</row>
    <row r="2216" spans="1:57" s="100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</row>
    <row r="2217" spans="1:57" s="100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</row>
    <row r="2218" spans="1:57" s="100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</row>
    <row r="2219" spans="1:57" s="100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</row>
    <row r="2220" spans="1:57" s="100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</row>
    <row r="2221" spans="1:57" s="100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</row>
    <row r="2222" spans="1:57" s="100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</row>
    <row r="2223" spans="1:57" s="100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</row>
    <row r="2224" spans="1:57" s="100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</row>
    <row r="2225" spans="1:57" s="100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</row>
    <row r="2226" spans="1:57" s="100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</row>
    <row r="2227" spans="1:57" s="100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</row>
    <row r="2228" spans="1:57" s="100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</row>
    <row r="2229" spans="1:57" s="100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</row>
    <row r="2230" spans="1:57" s="100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</row>
    <row r="2231" spans="1:57" s="100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</row>
    <row r="2232" spans="1:57" s="100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</row>
    <row r="2233" spans="1:57" s="100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</row>
    <row r="2234" spans="1:57" s="100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</row>
    <row r="2235" spans="1:57" s="100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</row>
    <row r="2236" spans="1:57" s="100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</row>
    <row r="2237" spans="1:57" s="100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</row>
    <row r="2238" spans="1:57" s="100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</row>
    <row r="2239" spans="1:57" s="100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</row>
    <row r="2240" spans="1:57" s="100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</row>
    <row r="2241" spans="1:57" s="100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</row>
    <row r="2242" spans="1:57" s="100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</row>
    <row r="2243" spans="1:57" s="100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</row>
    <row r="2244" spans="1:57" s="100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</row>
    <row r="2245" spans="1:57" s="100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</row>
    <row r="2246" spans="1:57" s="100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</row>
    <row r="2247" spans="1:57" s="100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</row>
    <row r="2248" spans="1:57" s="100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</row>
    <row r="2249" spans="1:57" s="100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</row>
    <row r="2250" spans="1:57" s="100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</row>
    <row r="2251" spans="1:57" s="100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</row>
    <row r="2252" spans="1:57" s="100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</row>
    <row r="2253" spans="1:57" s="100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</row>
    <row r="2254" spans="1:57" s="100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</row>
    <row r="2255" spans="1:57" s="100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</row>
    <row r="2256" spans="1:57" s="100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</row>
    <row r="2257" spans="1:57" s="100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</row>
    <row r="2258" spans="1:57" s="100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</row>
    <row r="2259" spans="1:57" s="100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</row>
    <row r="2260" spans="1:57" s="100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</row>
    <row r="2261" spans="1:57" s="100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</row>
    <row r="2262" spans="1:57" s="100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</row>
    <row r="2263" spans="1:57" s="100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</row>
    <row r="2264" spans="1:57" s="100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</row>
    <row r="2265" spans="1:57" s="100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</row>
    <row r="2266" spans="1:57" s="100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</row>
    <row r="2267" spans="1:57" s="100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</row>
    <row r="2268" spans="1:57" s="100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</row>
    <row r="2269" spans="1:57" s="100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</row>
    <row r="2270" spans="1:57" s="100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</row>
    <row r="2271" spans="1:57" s="100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</row>
    <row r="2272" spans="1:57" s="100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</row>
    <row r="2273" spans="1:57" s="100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</row>
    <row r="2274" spans="1:57" s="100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</row>
    <row r="2275" spans="1:57" s="100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</row>
    <row r="2276" spans="1:57" s="100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</row>
    <row r="2277" spans="1:57" s="100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</row>
    <row r="2278" spans="1:57" s="100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</row>
    <row r="2279" spans="1:57" s="100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</row>
    <row r="2280" spans="1:57" s="100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</row>
    <row r="2281" spans="1:57" s="100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</row>
    <row r="2282" spans="1:57" s="100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</row>
    <row r="2283" spans="1:57" s="100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</row>
    <row r="2284" spans="1:57" s="100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</row>
    <row r="2285" spans="1:57" s="100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</row>
    <row r="2286" spans="1:57" s="100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</row>
    <row r="2287" spans="1:57" s="100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</row>
    <row r="2288" spans="1:57" s="100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</row>
    <row r="2289" spans="1:57" s="100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</row>
    <row r="2290" spans="1:57" s="100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</row>
    <row r="2291" spans="1:57" s="100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</row>
    <row r="2292" spans="1:57" s="100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</row>
    <row r="2293" spans="1:57" s="100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</row>
    <row r="2294" spans="1:57" s="100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</row>
    <row r="2295" spans="1:57" s="100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</row>
    <row r="2296" spans="1:57" s="100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</row>
    <row r="2297" spans="1:57" s="100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</row>
    <row r="2298" spans="1:57" s="100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</row>
    <row r="2299" spans="1:57" s="100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</row>
    <row r="2300" spans="1:57" s="100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</row>
    <row r="2301" spans="1:57" s="100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</row>
    <row r="2302" spans="1:57" s="100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</row>
    <row r="2303" spans="1:57" s="100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</row>
    <row r="2304" spans="1:57" s="100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</row>
    <row r="2305" spans="1:57" s="100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</row>
    <row r="2306" spans="1:57" s="100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</row>
    <row r="2307" spans="1:57" s="100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</row>
    <row r="2308" spans="1:57" s="100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</row>
    <row r="2309" spans="1:57" s="100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</row>
    <row r="2310" spans="1:57" s="100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</row>
    <row r="2311" spans="1:57" s="100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</row>
    <row r="2312" spans="1:57" s="100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</row>
    <row r="2313" spans="1:57" s="100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</row>
    <row r="2314" spans="1:57" s="100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</row>
    <row r="2315" spans="1:57" s="100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</row>
    <row r="2316" spans="1:57" s="100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</row>
    <row r="2317" spans="1:57" s="100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</row>
    <row r="2318" spans="1:57" s="100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</row>
    <row r="2319" spans="1:57" s="100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</row>
    <row r="2320" spans="1:57" s="100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</row>
    <row r="2321" spans="1:57" s="100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</row>
    <row r="2322" spans="1:57" s="100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</row>
    <row r="2323" spans="1:57" s="100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</row>
    <row r="2324" spans="1:57" s="100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</row>
    <row r="2325" spans="1:57" s="100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</row>
    <row r="2326" spans="1:57" s="100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</row>
    <row r="2327" spans="1:57" s="100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</row>
    <row r="2328" spans="1:57" s="100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</row>
    <row r="2329" spans="1:57" s="100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</row>
    <row r="2330" spans="1:57" s="100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</row>
    <row r="2331" spans="1:57" s="100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</row>
    <row r="2332" spans="1:57" s="100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</row>
    <row r="2333" spans="1:57" s="100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</row>
    <row r="2334" spans="1:57" s="100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</row>
    <row r="2335" spans="1:57" s="100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</row>
    <row r="2336" spans="1:57" s="100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</row>
    <row r="2337" spans="1:57" s="100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</row>
    <row r="2338" spans="1:57" s="100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</row>
    <row r="2339" spans="1:57" s="100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</row>
    <row r="2340" spans="1:57" s="100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</row>
    <row r="2341" spans="1:57" s="100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</row>
    <row r="2342" spans="1:57" s="100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</row>
    <row r="2343" spans="1:57" s="100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</row>
    <row r="2344" spans="1:57" s="100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</row>
    <row r="2345" spans="1:57" s="100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</row>
    <row r="2346" spans="1:57" s="100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</row>
    <row r="2347" spans="1:57" s="100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</row>
    <row r="2348" spans="1:57" s="100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</row>
    <row r="2349" spans="1:57" s="100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</row>
    <row r="2350" spans="1:57" s="100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</row>
    <row r="2351" spans="1:57" s="100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</row>
    <row r="2352" spans="1:57" s="100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</row>
    <row r="2353" spans="1:57" s="100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</row>
    <row r="2354" spans="1:57" s="100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</row>
    <row r="2355" spans="1:57" s="100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</row>
    <row r="2356" spans="1:57" s="100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</row>
    <row r="2357" spans="1:57" s="100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</row>
    <row r="2358" spans="1:57" s="100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</row>
    <row r="2359" spans="1:57" s="100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</row>
    <row r="2360" spans="1:57" s="100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</row>
    <row r="2361" spans="1:57" s="100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</row>
    <row r="2362" spans="1:57" s="100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</row>
    <row r="2363" spans="1:57" s="100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</row>
    <row r="2364" spans="1:57" s="100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</row>
    <row r="2365" spans="1:57" s="100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</row>
    <row r="2366" spans="1:57" s="100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</row>
    <row r="2367" spans="1:57" s="100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</row>
    <row r="2368" spans="1:57" s="100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</row>
    <row r="2369" spans="1:57" s="100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</row>
    <row r="2370" spans="1:57" s="100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</row>
    <row r="2371" spans="1:57" s="100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</row>
    <row r="2372" spans="1:57" s="100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</row>
    <row r="2373" spans="1:57" s="100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</row>
    <row r="2374" spans="1:57" s="100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</row>
    <row r="2375" spans="1:57" s="100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</row>
    <row r="2376" spans="1:57" s="100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</row>
    <row r="2377" spans="1:57" s="100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</row>
    <row r="2378" spans="1:57" s="100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</row>
    <row r="2379" spans="1:57" s="100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</row>
    <row r="2380" spans="1:57" s="100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</row>
    <row r="2381" spans="1:57" s="100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</row>
    <row r="2382" spans="1:57" s="100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</row>
    <row r="2383" spans="1:57" s="100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</row>
    <row r="2384" spans="1:57" s="100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</row>
    <row r="2385" spans="1:57" s="100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</row>
    <row r="2386" spans="1:57" s="100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</row>
    <row r="2387" spans="1:57" s="100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</row>
    <row r="2388" spans="1:57" s="100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</row>
    <row r="2389" spans="1:57" s="100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</row>
    <row r="2390" spans="1:57" s="100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</row>
    <row r="2391" spans="1:57" s="100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</row>
    <row r="2392" spans="1:57" s="100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</row>
    <row r="2393" spans="1:57" s="100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</row>
    <row r="2394" spans="1:57" s="100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</row>
    <row r="2395" spans="1:57" s="100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</row>
    <row r="2396" spans="1:57" s="100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</row>
    <row r="2397" spans="1:57" s="100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</row>
    <row r="2398" spans="1:57" s="100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</row>
    <row r="2399" spans="1:57" s="100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</row>
    <row r="2400" spans="1:57" s="100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</row>
    <row r="2401" spans="1:57" s="100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</row>
    <row r="2402" spans="1:57" s="100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</row>
    <row r="2403" spans="1:57" s="100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</row>
    <row r="2404" spans="1:57" s="100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</row>
    <row r="2405" spans="1:57" s="100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</row>
    <row r="2406" spans="1:57" s="100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</row>
    <row r="2407" spans="1:57" s="100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</row>
    <row r="2408" spans="1:57" s="100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</row>
    <row r="2409" spans="1:57" s="100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</row>
    <row r="2410" spans="1:57" s="100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</row>
    <row r="2411" spans="1:57" s="100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</row>
    <row r="2412" spans="1:57" s="100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</row>
    <row r="2413" spans="1:57" s="100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</row>
    <row r="2414" spans="1:57" s="100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</row>
    <row r="2415" spans="1:57" s="100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</row>
    <row r="2416" spans="1:57" s="100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</row>
    <row r="2417" spans="1:57" s="100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</row>
    <row r="2418" spans="1:57" s="100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</row>
    <row r="2419" spans="1:57" s="100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</row>
    <row r="2420" spans="1:57" s="100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</row>
    <row r="2421" spans="1:57" s="100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</row>
    <row r="2422" spans="1:57" s="100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</row>
    <row r="2423" spans="1:57" s="100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</row>
    <row r="2424" spans="1:57" s="100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</row>
    <row r="2425" spans="1:57" s="100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</row>
    <row r="2426" spans="1:57" s="100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</row>
    <row r="2427" spans="1:57" s="100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</row>
    <row r="2428" spans="1:57" s="100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</row>
    <row r="2429" spans="1:57" s="100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</row>
    <row r="2430" spans="1:57" s="100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</row>
    <row r="2431" spans="1:57" s="100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</row>
    <row r="2432" spans="1:57" s="100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</row>
    <row r="2433" spans="1:57" s="100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</row>
    <row r="2434" spans="1:57" s="100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</row>
    <row r="2435" spans="1:57" s="100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</row>
    <row r="2436" spans="1:57" s="100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</row>
    <row r="2437" spans="1:57" s="100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</row>
    <row r="2438" spans="1:57" s="100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</row>
    <row r="2439" spans="1:57" s="100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</row>
    <row r="2440" spans="1:57" s="100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</row>
    <row r="2441" spans="1:57" s="100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</row>
    <row r="2442" spans="1:57" s="100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</row>
    <row r="2443" spans="1:57" s="100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</row>
    <row r="2444" spans="1:57" s="100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</row>
    <row r="2445" spans="1:57" s="100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</row>
    <row r="2446" spans="1:57" s="100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</row>
    <row r="2447" spans="1:57" s="100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</row>
    <row r="2448" spans="1:57" s="100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</row>
    <row r="2449" spans="1:57" s="100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</row>
    <row r="2450" spans="1:57" s="100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</row>
    <row r="2451" spans="1:57" s="100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</row>
    <row r="2452" spans="1:57" s="100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</row>
    <row r="2453" spans="1:57" s="100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</row>
    <row r="2454" spans="1:57" s="100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</row>
    <row r="2455" spans="1:57" s="100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</row>
    <row r="2456" spans="1:57" s="100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</row>
    <row r="2457" spans="1:57" s="100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</row>
    <row r="2458" spans="1:57" s="100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</row>
    <row r="2459" spans="1:57" s="100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</row>
    <row r="2460" spans="1:57" s="100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</row>
    <row r="2461" spans="1:57" s="100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</row>
    <row r="2462" spans="1:57" s="100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</row>
    <row r="2463" spans="1:57" s="100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</row>
    <row r="2464" spans="1:57" s="100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</row>
    <row r="2465" spans="1:57" s="100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</row>
    <row r="2466" spans="1:57" s="100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</row>
    <row r="2467" spans="1:57" s="100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</row>
    <row r="2468" spans="1:57" s="100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</row>
    <row r="2469" spans="1:57" s="100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</row>
    <row r="2470" spans="1:57" s="100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</row>
    <row r="2471" spans="1:57" s="100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</row>
    <row r="2472" spans="1:57" s="100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</row>
    <row r="2473" spans="1:57" s="100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</row>
    <row r="2474" spans="1:57" s="100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</row>
    <row r="2475" spans="1:57" s="100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</row>
    <row r="2476" spans="1:57" s="100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</row>
    <row r="2477" spans="1:57" s="100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</row>
    <row r="2478" spans="1:57" s="100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</row>
    <row r="2479" spans="1:57" s="100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</row>
    <row r="2480" spans="1:57" s="100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</row>
    <row r="2481" spans="1:57" s="100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</row>
    <row r="2482" spans="1:57" s="100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</row>
    <row r="2483" spans="1:57" s="100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</row>
    <row r="2484" spans="1:57" s="100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</row>
    <row r="2485" spans="1:57" s="100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</row>
    <row r="2486" spans="1:57" s="100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</row>
    <row r="2487" spans="1:57" s="100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</row>
    <row r="2488" spans="1:57" s="100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</row>
    <row r="2489" spans="1:57" s="100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</row>
    <row r="2490" spans="1:57" s="100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</row>
    <row r="2491" spans="1:57" s="100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</row>
    <row r="2492" spans="1:57" s="100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</row>
    <row r="2493" spans="1:57" s="100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</row>
    <row r="2494" spans="1:57" s="100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</row>
    <row r="2495" spans="1:57" s="100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</row>
    <row r="2496" spans="1:57" s="100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</row>
    <row r="2497" spans="1:57" s="100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</row>
    <row r="2498" spans="1:57" s="100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</row>
    <row r="2499" spans="1:57" s="100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</row>
    <row r="2500" spans="1:57" s="100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</row>
    <row r="2501" spans="1:57" s="100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</row>
    <row r="2502" spans="1:57" s="100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</row>
    <row r="2503" spans="1:57" s="100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</row>
    <row r="2504" spans="1:57" s="100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</row>
    <row r="2505" spans="1:57" s="100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</row>
    <row r="2506" spans="1:57" s="100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</row>
    <row r="2507" spans="1:57" s="100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</row>
    <row r="2508" spans="1:57" s="100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</row>
    <row r="2509" spans="1:57" s="100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</row>
    <row r="2510" spans="1:57" s="100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</row>
    <row r="2511" spans="1:57" s="100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</row>
    <row r="2512" spans="1:57" s="100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</row>
    <row r="2513" spans="1:57" s="100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</row>
    <row r="2514" spans="1:57" s="100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</row>
    <row r="2515" spans="1:57" s="100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</row>
    <row r="2516" spans="1:57" s="100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</row>
    <row r="2517" spans="1:57" s="100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</row>
    <row r="2518" spans="1:57" s="100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</row>
    <row r="2519" spans="1:57" s="100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</row>
    <row r="2520" spans="1:57" s="100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</row>
    <row r="2521" spans="1:57" s="100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</row>
    <row r="2522" spans="1:57" s="100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</row>
    <row r="2523" spans="1:57" s="100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</row>
    <row r="2524" spans="1:57" s="100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</row>
    <row r="2525" spans="1:57" s="100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</row>
    <row r="2526" spans="1:57" s="100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</row>
    <row r="2527" spans="1:57" s="100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</row>
    <row r="2528" spans="1:57" s="100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</row>
    <row r="2529" spans="1:57" s="100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</row>
    <row r="2530" spans="1:57" s="100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</row>
    <row r="2531" spans="1:57" s="100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</row>
    <row r="2532" spans="1:57" s="100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</row>
    <row r="2533" spans="1:57" s="100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</row>
    <row r="2534" spans="1:57" s="100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</row>
    <row r="2535" spans="1:57" s="100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</row>
    <row r="2536" spans="1:57" s="100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</row>
    <row r="2537" spans="1:57" s="100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</row>
    <row r="2538" spans="1:57" s="100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</row>
    <row r="2539" spans="1:57" s="100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</row>
    <row r="2540" spans="1:57" s="100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</row>
    <row r="2541" spans="1:57" s="100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</row>
    <row r="2542" spans="1:57" s="100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</row>
    <row r="2543" spans="1:57" s="100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</row>
    <row r="2544" spans="1:57" s="100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</row>
    <row r="2545" spans="1:57" s="100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</row>
    <row r="2546" spans="1:57" s="100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</row>
    <row r="2547" spans="1:57" s="100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</row>
    <row r="2548" spans="1:57" s="100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</row>
    <row r="2549" spans="1:57" s="100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</row>
    <row r="2550" spans="1:57" s="100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</row>
    <row r="2551" spans="1:57" s="100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</row>
    <row r="2552" spans="1:57" s="100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</row>
    <row r="2553" spans="1:57" s="100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</row>
    <row r="2554" spans="1:57" s="100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</row>
    <row r="2555" spans="1:57" s="100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</row>
    <row r="2556" spans="1:57" s="100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</row>
    <row r="2557" spans="1:57" s="100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</row>
    <row r="2558" spans="1:57" s="100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</row>
    <row r="2559" spans="1:57" s="100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</row>
    <row r="2560" spans="1:57" s="100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</row>
    <row r="2561" spans="1:57" s="100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</row>
    <row r="2562" spans="1:57" s="100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</row>
    <row r="2563" spans="1:57" s="100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</row>
    <row r="2564" spans="1:57" s="100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</row>
    <row r="2565" spans="1:57" s="100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</row>
    <row r="2566" spans="1:57" s="100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</row>
    <row r="2567" spans="1:57" s="100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</row>
    <row r="2568" spans="1:57" s="100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</row>
    <row r="2569" spans="1:57" s="100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</row>
    <row r="2570" spans="1:57" s="100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</row>
    <row r="2571" spans="1:57" s="100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</row>
    <row r="2572" spans="1:57" s="100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</row>
    <row r="2573" spans="1:57" s="100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</row>
    <row r="2574" spans="1:57" s="100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</row>
    <row r="2575" spans="1:57" s="100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</row>
    <row r="2576" spans="1:57" s="100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</row>
    <row r="2577" spans="1:57" s="100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</row>
    <row r="2578" spans="1:57" s="100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</row>
    <row r="2579" spans="1:57" s="100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</row>
    <row r="2580" spans="1:57" s="100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</row>
    <row r="2581" spans="1:57" s="100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</row>
    <row r="2582" spans="1:57" s="100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</row>
    <row r="2583" spans="1:57" s="100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</row>
    <row r="2584" spans="1:57" s="100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</row>
    <row r="2585" spans="1:57" s="100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</row>
    <row r="2586" spans="1:57" s="100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</row>
    <row r="2587" spans="1:57" s="100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</row>
    <row r="2588" spans="1:57" s="100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</row>
    <row r="2589" spans="1:57" s="100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</row>
    <row r="2590" spans="1:57" s="100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</row>
    <row r="2591" spans="1:57" s="100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</row>
    <row r="2592" spans="1:57" s="100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</row>
    <row r="2593" spans="1:57" s="100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</row>
    <row r="2594" spans="1:57" s="100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</row>
    <row r="2595" spans="1:57" s="100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</row>
    <row r="2596" spans="1:57" s="100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</row>
    <row r="2597" spans="1:57" s="100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</row>
    <row r="2598" spans="1:57" s="100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</row>
    <row r="2599" spans="1:57" s="100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</row>
    <row r="2600" spans="1:57" s="100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</row>
    <row r="2601" spans="1:57" s="100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</row>
    <row r="2602" spans="1:57" s="100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</row>
    <row r="2603" spans="1:57" s="100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</row>
    <row r="2604" spans="1:57" s="100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</row>
    <row r="2605" spans="1:57" s="100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</row>
    <row r="2606" spans="1:57" s="100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</row>
    <row r="2607" spans="1:57" s="100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</row>
    <row r="2608" spans="1:57" s="100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</row>
    <row r="2609" spans="1:57" s="100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</row>
    <row r="2610" spans="1:57" s="100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</row>
    <row r="2611" spans="1:57" s="100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</row>
    <row r="2612" spans="1:57" s="100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</row>
    <row r="2613" spans="1:57" s="100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</row>
    <row r="2614" spans="1:57" s="100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</row>
    <row r="2615" spans="1:57" s="100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</row>
    <row r="2616" spans="1:57" s="100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</row>
    <row r="2617" spans="1:57" s="100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</row>
    <row r="2618" spans="1:57" s="100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</row>
    <row r="2619" spans="1:57" s="100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</row>
    <row r="2620" spans="1:57" s="100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</row>
    <row r="2621" spans="1:57" s="100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</row>
    <row r="2622" spans="1:57" s="100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</row>
    <row r="2623" spans="1:57" s="100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</row>
    <row r="2624" spans="1:57" s="100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</row>
    <row r="2625" spans="1:57" s="100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</row>
    <row r="2626" spans="1:57" s="100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</row>
    <row r="2627" spans="1:57" s="100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</row>
    <row r="2628" spans="1:57" s="100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</row>
    <row r="2629" spans="1:57" s="100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</row>
    <row r="2630" spans="1:57" s="100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</row>
    <row r="2631" spans="1:57" s="100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</row>
    <row r="2632" spans="1:57" s="100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</row>
    <row r="2633" spans="1:57" s="100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</row>
    <row r="2634" spans="1:57" s="100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</row>
    <row r="2635" spans="1:57" s="100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</row>
    <row r="2636" spans="1:57" s="100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</row>
    <row r="2637" spans="1:57" s="100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</row>
    <row r="2638" spans="1:57" s="100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</row>
    <row r="2639" spans="1:57" s="100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</row>
    <row r="2640" spans="1:57" s="100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</row>
    <row r="2641" spans="1:57" s="100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</row>
    <row r="2642" spans="1:57" s="100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</row>
    <row r="2643" spans="1:57" s="100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</row>
    <row r="2644" spans="1:57" s="100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</row>
    <row r="2645" spans="1:57" s="100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</row>
    <row r="2646" spans="1:57" s="100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</row>
    <row r="2647" spans="1:57" s="100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</row>
    <row r="2648" spans="1:57" s="100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</row>
    <row r="2649" spans="1:57" s="100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</row>
    <row r="2650" spans="1:57" s="100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</row>
    <row r="2651" spans="1:57" s="100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</row>
    <row r="2652" spans="1:57" s="100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</row>
    <row r="2653" spans="1:57" s="100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</row>
    <row r="2654" spans="1:57" s="100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</row>
    <row r="2655" spans="1:57" s="100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</row>
    <row r="2656" spans="1:57" s="100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</row>
    <row r="2657" spans="1:57" s="100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</row>
    <row r="2658" spans="1:57" s="100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</row>
    <row r="2659" spans="1:57" s="100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</row>
    <row r="2660" spans="1:57" s="100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</row>
    <row r="2661" spans="1:57" s="100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</row>
    <row r="2662" spans="1:57" s="100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</row>
    <row r="2663" spans="1:57" s="100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</row>
    <row r="2664" spans="1:57" s="100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</row>
    <row r="2665" spans="1:57" s="100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</row>
    <row r="2666" spans="1:57" s="100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</row>
    <row r="2667" spans="1:57" s="100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</row>
    <row r="2668" spans="1:57" s="100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</row>
    <row r="2669" spans="1:57" s="100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</row>
    <row r="2670" spans="1:57" s="100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</row>
    <row r="2671" spans="1:57" s="100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</row>
    <row r="2672" spans="1:57" s="100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</row>
    <row r="2673" spans="1:57" s="100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</row>
    <row r="2674" spans="1:57" s="100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</row>
    <row r="2675" spans="1:57" s="100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</row>
    <row r="2676" spans="1:57" s="100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</row>
    <row r="2677" spans="1:57" s="100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</row>
    <row r="2678" spans="1:57" s="100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</row>
    <row r="2679" spans="1:57" s="100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</row>
    <row r="2680" spans="1:57" s="100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</row>
    <row r="2681" spans="1:57" s="100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</row>
    <row r="2682" spans="1:57" s="100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</row>
    <row r="2683" spans="1:57" s="100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</row>
    <row r="2684" spans="1:57" s="100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</row>
    <row r="2685" spans="1:57" s="100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</row>
    <row r="2686" spans="1:57" s="100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</row>
    <row r="2687" spans="1:57" s="100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</row>
    <row r="2688" spans="1:57" s="100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</row>
    <row r="2689" spans="1:57" s="100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</row>
    <row r="2690" spans="1:57" s="100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</row>
    <row r="2691" spans="1:57" s="100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</row>
    <row r="2692" spans="1:57" s="100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</row>
    <row r="2693" spans="1:57" s="100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</row>
    <row r="2694" spans="1:57" s="100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</row>
    <row r="2695" spans="1:57" s="100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</row>
    <row r="2696" spans="1:57" s="100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</row>
    <row r="2697" spans="1:57" s="100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</row>
    <row r="2698" spans="1:57" s="100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</row>
    <row r="2699" spans="1:57" s="100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</row>
    <row r="2700" spans="1:57" s="100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</row>
    <row r="2701" spans="1:57" s="100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</row>
    <row r="2702" spans="1:57" s="100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</row>
    <row r="2703" spans="1:57" s="100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</row>
    <row r="2704" spans="1:57" s="100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</row>
    <row r="2705" spans="1:57" s="100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</row>
    <row r="2706" spans="1:57" s="100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</row>
    <row r="2707" spans="1:57" s="100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</row>
    <row r="2708" spans="1:57" s="100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</row>
    <row r="2709" spans="1:57" s="100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</row>
    <row r="2710" spans="1:57" s="100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</row>
    <row r="2711" spans="1:57" s="100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</row>
    <row r="2712" spans="1:57" s="100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</row>
    <row r="2713" spans="1:57" s="100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</row>
    <row r="2714" spans="1:57" s="100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</row>
    <row r="2715" spans="1:57" s="100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</row>
    <row r="2716" spans="1:57" s="100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</row>
    <row r="2717" spans="1:57" s="100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</row>
    <row r="2718" spans="1:57" s="100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</row>
    <row r="2719" spans="1:57" s="100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</row>
    <row r="2720" spans="1:57" s="100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</row>
    <row r="2721" spans="1:57" s="100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</row>
    <row r="2722" spans="1:57" s="100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</row>
    <row r="2723" spans="1:57" s="100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</row>
    <row r="2724" spans="1:57" s="100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</row>
    <row r="2725" spans="1:57" s="100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</row>
    <row r="2726" spans="1:57" s="100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</row>
    <row r="2727" spans="1:57" s="100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</row>
    <row r="2728" spans="1:57" s="100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</row>
    <row r="2729" spans="1:57" s="100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</row>
    <row r="2730" spans="1:57" s="100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</row>
    <row r="2731" spans="1:57" s="100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</row>
    <row r="2732" spans="1:57" s="100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</row>
    <row r="2733" spans="1:57" s="100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</row>
    <row r="2734" spans="1:57" s="100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</row>
    <row r="2735" spans="1:57" s="100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</row>
    <row r="2736" spans="1:57" s="100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</row>
    <row r="2737" spans="1:57" s="100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</row>
    <row r="2738" spans="1:57" s="100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</row>
    <row r="2739" spans="1:57" s="100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</row>
    <row r="2740" spans="1:57" s="100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</row>
    <row r="2741" spans="1:57" s="100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</row>
    <row r="2742" spans="1:57" s="100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</row>
    <row r="2743" spans="1:57" s="100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</row>
    <row r="2744" spans="1:57" s="100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</row>
    <row r="2745" spans="1:57" s="100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</row>
    <row r="2746" spans="1:57" s="100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</row>
    <row r="2747" spans="1:57" s="100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</row>
    <row r="2748" spans="1:57" s="100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</row>
    <row r="2749" spans="1:57" s="100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</row>
    <row r="2750" spans="1:57" s="100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</row>
    <row r="2751" spans="1:57" s="100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</row>
    <row r="2752" spans="1:57" s="100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</row>
    <row r="2753" spans="1:57" s="100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</row>
    <row r="2754" spans="1:57" s="100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</row>
    <row r="2755" spans="1:57" s="100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</row>
    <row r="2756" spans="1:57" s="100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</row>
    <row r="2757" spans="1:57" s="100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</row>
    <row r="2758" spans="1:57" s="100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</row>
    <row r="2759" spans="1:57" s="100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</row>
    <row r="2760" spans="1:57" s="100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</row>
    <row r="2761" spans="1:57" s="100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</row>
    <row r="2762" spans="1:57" s="100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</row>
    <row r="2763" spans="1:57" s="100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</row>
    <row r="2764" spans="1:57" s="100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</row>
    <row r="2765" spans="1:57" s="100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</row>
    <row r="2766" spans="1:57" s="100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</row>
    <row r="2767" spans="1:57" s="100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</row>
    <row r="2768" spans="1:57" s="100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</row>
    <row r="2769" spans="1:57" s="100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</row>
    <row r="2770" spans="1:57" s="100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</row>
    <row r="2771" spans="1:57" s="100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</row>
    <row r="2772" spans="1:57" s="100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</row>
    <row r="2773" spans="1:57" s="100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</row>
    <row r="2774" spans="1:57" s="100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</row>
    <row r="2775" spans="1:57" s="100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</row>
    <row r="2776" spans="1:57" s="100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</row>
    <row r="2777" spans="1:57" s="100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</row>
    <row r="2778" spans="1:57" s="100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</row>
    <row r="2779" spans="1:57" s="100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</row>
    <row r="2780" spans="1:57" s="100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</row>
    <row r="2781" spans="1:57" s="100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</row>
    <row r="2782" spans="1:57" s="100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</row>
    <row r="2783" spans="1:57" s="100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</row>
    <row r="2784" spans="1:57" s="100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</row>
    <row r="2785" spans="1:57" s="100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</row>
    <row r="2786" spans="1:57" s="100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</row>
    <row r="2787" spans="1:57" s="100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</row>
    <row r="2788" spans="1:57" s="100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</row>
    <row r="2789" spans="1:57" s="100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</row>
    <row r="2790" spans="1:57" s="100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</row>
    <row r="2791" spans="1:57" s="100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</row>
    <row r="2792" spans="1:57" s="100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</row>
    <row r="2793" spans="1:57" s="100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</row>
    <row r="2794" spans="1:57" s="100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</row>
    <row r="2795" spans="1:57" s="100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</row>
    <row r="2796" spans="1:57" s="100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</row>
    <row r="2797" spans="1:57" s="100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</row>
    <row r="2798" spans="1:57" s="100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</row>
    <row r="2799" spans="1:57" s="100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</row>
    <row r="2800" spans="1:57" s="100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</row>
    <row r="2801" spans="1:57" s="100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</row>
    <row r="2802" spans="1:57" s="100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</row>
    <row r="2803" spans="1:57" s="100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</row>
    <row r="2804" spans="1:57" s="100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</row>
    <row r="2805" spans="1:57" s="100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</row>
    <row r="2806" spans="1:57" s="100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</row>
    <row r="2807" spans="1:57" s="100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</row>
    <row r="2808" spans="1:57" s="100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</row>
    <row r="2809" spans="1:57" s="100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</row>
    <row r="2810" spans="1:57" s="100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</row>
    <row r="2811" spans="1:57" s="100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</row>
    <row r="2812" spans="1:57" s="100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</row>
    <row r="2813" spans="1:57" s="100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</row>
    <row r="2814" spans="1:57" s="100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</row>
    <row r="2815" spans="1:57" s="100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</row>
    <row r="2816" spans="1:57" s="100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</row>
    <row r="2817" spans="1:57" s="100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</row>
    <row r="2818" spans="1:57" s="100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</row>
    <row r="2819" spans="1:57" s="100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</row>
    <row r="2820" spans="1:57" s="100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</row>
    <row r="2821" spans="1:57" s="100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</row>
    <row r="2822" spans="1:57" s="100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</row>
    <row r="2823" spans="1:57" s="100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</row>
    <row r="2824" spans="1:57" s="100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</row>
    <row r="2825" spans="1:57" s="100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</row>
    <row r="2826" spans="1:57" s="100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</row>
    <row r="2827" spans="1:57" s="100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</row>
    <row r="2828" spans="1:57" s="100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</row>
    <row r="2829" spans="1:57" s="100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</row>
    <row r="2830" spans="1:57" s="100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</row>
    <row r="2831" spans="1:57" s="100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</row>
    <row r="2832" spans="1:57" s="100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</row>
    <row r="2833" spans="1:57" s="100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</row>
    <row r="2834" spans="1:57" s="100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</row>
    <row r="2835" spans="1:57" s="100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</row>
    <row r="2836" spans="1:57" s="100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</row>
    <row r="2837" spans="1:57" s="100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</row>
    <row r="2838" spans="1:57" s="100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</row>
    <row r="2839" spans="1:57" s="100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</row>
    <row r="2840" spans="1:57" s="100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</row>
    <row r="2841" spans="1:57" s="100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</row>
    <row r="2842" spans="1:57" s="100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</row>
    <row r="2843" spans="1:57" s="100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</row>
    <row r="2844" spans="1:57" s="100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</row>
    <row r="2845" spans="1:57" s="100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</row>
    <row r="2846" spans="1:57" s="100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</row>
    <row r="2847" spans="1:57" s="100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</row>
    <row r="2848" spans="1:57" s="100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</row>
    <row r="2849" spans="1:57" s="100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</row>
    <row r="2850" spans="1:57" s="100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</row>
    <row r="2851" spans="1:57" s="100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</row>
    <row r="2852" spans="1:57" s="100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</row>
    <row r="2853" spans="1:57" s="100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</row>
    <row r="2854" spans="1:57" s="100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</row>
    <row r="2855" spans="1:57" s="100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</row>
    <row r="2856" spans="1:57" s="100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</row>
    <row r="2857" spans="1:57" s="100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</row>
    <row r="2858" spans="1:57" s="100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</row>
    <row r="2859" spans="1:57" s="100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</row>
    <row r="2860" spans="1:57" s="100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</row>
    <row r="2861" spans="1:57" s="100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</row>
    <row r="2862" spans="1:57" s="100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</row>
    <row r="2863" spans="1:57" s="100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</row>
    <row r="2864" spans="1:57" s="100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</row>
    <row r="2865" spans="1:57" s="100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</row>
    <row r="2866" spans="1:57" s="100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</row>
    <row r="2867" spans="1:57" s="100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</row>
    <row r="2868" spans="1:57" s="100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</row>
    <row r="2869" spans="1:57" s="100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</row>
    <row r="2870" spans="1:57" s="100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</row>
    <row r="2871" spans="1:57" s="100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</row>
    <row r="2872" spans="1:57" s="100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</row>
    <row r="2873" spans="1:57" s="100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</row>
    <row r="2874" spans="1:57" s="100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</row>
    <row r="2875" spans="1:57" s="100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</row>
    <row r="2876" spans="1:57" s="100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</row>
    <row r="2877" spans="1:57" s="100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</row>
    <row r="2878" spans="1:57" s="100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</row>
    <row r="2879" spans="1:57" s="100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</row>
    <row r="2880" spans="1:57" s="100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</row>
    <row r="2881" spans="1:57" s="100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</row>
    <row r="2882" spans="1:57" s="100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</row>
    <row r="2883" spans="1:57" s="100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</row>
    <row r="2884" spans="1:57" s="100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</row>
    <row r="2885" spans="1:57" s="100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</row>
    <row r="2886" spans="1:57" s="100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</row>
    <row r="2887" spans="1:57" s="100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</row>
    <row r="2888" spans="1:57" s="100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</row>
    <row r="2889" spans="1:57" s="100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</row>
    <row r="2890" spans="1:57" s="100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</row>
    <row r="2891" spans="1:57" s="100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</row>
    <row r="2892" spans="1:57" s="100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</row>
    <row r="2893" spans="1:57" s="100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</row>
    <row r="2894" spans="1:57" s="100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</row>
    <row r="2895" spans="1:57" s="100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</row>
    <row r="2896" spans="1:57" s="100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</row>
    <row r="2897" spans="1:57" s="100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</row>
    <row r="2898" spans="1:57" s="100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</row>
    <row r="2899" spans="1:57" s="100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</row>
    <row r="2900" spans="1:57" s="100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</row>
    <row r="2901" spans="1:57" s="100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</row>
    <row r="2902" spans="1:57" s="100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</row>
    <row r="2903" spans="1:57" s="100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</row>
    <row r="2904" spans="1:57" s="100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</row>
    <row r="2905" spans="1:57" s="100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</row>
    <row r="2906" spans="1:57" s="100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</row>
    <row r="2907" spans="1:57" s="100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</row>
    <row r="2908" spans="1:57" s="100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</row>
    <row r="2909" spans="1:57" s="100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</row>
    <row r="2910" spans="1:57" s="100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</row>
    <row r="2911" spans="1:57" s="100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</row>
    <row r="2912" spans="1:57" s="100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</row>
    <row r="2913" spans="1:57" s="100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</row>
    <row r="2914" spans="1:57" s="100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</row>
    <row r="2915" spans="1:57" s="100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</row>
    <row r="2916" spans="1:57" s="100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</row>
    <row r="2917" spans="1:57" s="100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</row>
    <row r="2918" spans="1:57" s="100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</row>
    <row r="2919" spans="1:57" s="100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</row>
    <row r="2920" spans="1:57" s="100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</row>
    <row r="2921" spans="1:57" s="100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</row>
    <row r="2922" spans="1:57" s="100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</row>
    <row r="2923" spans="1:57" s="100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</row>
    <row r="2924" spans="1:57" s="100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</row>
    <row r="2925" spans="1:57" s="100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</row>
    <row r="2926" spans="1:57" s="100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</row>
    <row r="2927" spans="1:57" s="100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</row>
    <row r="2928" spans="1:57" s="100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</row>
    <row r="2929" spans="1:57" s="100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</row>
    <row r="2930" spans="1:57" s="100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</row>
    <row r="2931" spans="1:57" s="100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</row>
    <row r="2932" spans="1:57" s="100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</row>
    <row r="2933" spans="1:57" s="100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</row>
    <row r="2934" spans="1:57" s="100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</row>
    <row r="2935" spans="1:57" s="100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</row>
    <row r="2936" spans="1:57" s="100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</row>
    <row r="2937" spans="1:57" s="100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</row>
    <row r="2938" spans="1:57" s="100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</row>
    <row r="2939" spans="1:57" s="100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</row>
    <row r="2940" spans="1:57" s="100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</row>
    <row r="2941" spans="1:57" s="100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</row>
    <row r="2942" spans="1:57" s="100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</row>
    <row r="2943" spans="1:57" s="100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</row>
    <row r="2944" spans="1:57" s="100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</row>
    <row r="2945" spans="1:57" s="100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</row>
    <row r="2946" spans="1:57" s="100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</row>
    <row r="2947" spans="1:57" s="100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</row>
    <row r="2948" spans="1:57" s="100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</row>
    <row r="2949" spans="1:57" s="100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</row>
    <row r="2950" spans="1:57" s="100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</row>
    <row r="2951" spans="1:57" s="100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</row>
    <row r="2952" spans="1:57" s="100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</row>
    <row r="2953" spans="1:57" s="100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</row>
    <row r="2954" spans="1:57" s="100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</row>
    <row r="2955" spans="1:57" s="100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</row>
    <row r="2956" spans="1:57" s="100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</row>
    <row r="2957" spans="1:57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</row>
    <row r="2958" spans="1:57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</row>
    <row r="2959" spans="1:57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</row>
    <row r="2960" spans="1:57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</row>
    <row r="2961" spans="1:57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</row>
    <row r="2962" spans="1:57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</row>
    <row r="2963" spans="1:57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</row>
    <row r="2964" spans="1:57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</row>
    <row r="2965" spans="1:57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</row>
    <row r="2966" spans="1:57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</row>
    <row r="2967" spans="1:57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</row>
    <row r="2968" spans="1:57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</row>
    <row r="2969" spans="1:57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</row>
    <row r="2970" spans="1:57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</row>
    <row r="2971" spans="1:57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</row>
    <row r="2972" spans="1:57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</row>
    <row r="2973" spans="1:57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</row>
    <row r="2974" spans="1:57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</row>
    <row r="2975" spans="1:57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</row>
    <row r="2976" spans="1:57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</row>
    <row r="2977" spans="1:57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</row>
    <row r="2978" spans="1:57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</row>
    <row r="2979" spans="1:57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</row>
    <row r="2980" spans="1:57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</row>
    <row r="2981" spans="1:57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</row>
    <row r="2982" spans="1:57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</row>
    <row r="2983" spans="1:57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</row>
    <row r="2984" spans="1:57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</row>
    <row r="2985" spans="1:57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</row>
    <row r="2986" spans="1:57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</row>
    <row r="2987" spans="1:57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</row>
    <row r="2988" spans="1:57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</row>
    <row r="2989" spans="1:57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</row>
    <row r="2990" spans="1:57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</row>
    <row r="2991" spans="1:57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</row>
    <row r="2992" spans="1:57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</row>
    <row r="2993" spans="1:57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</row>
    <row r="2994" spans="1:57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</row>
    <row r="2995" spans="1:57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</row>
    <row r="2996" spans="1:57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</row>
    <row r="2997" spans="1:57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</row>
    <row r="2998" spans="1:57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</row>
    <row r="2999" spans="1:57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</row>
    <row r="3000" spans="1:57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</row>
    <row r="3001" spans="1:57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</row>
    <row r="3002" spans="1:57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</row>
    <row r="3003" spans="1:57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</row>
    <row r="3004" spans="1:57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</row>
    <row r="3005" spans="1:57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</row>
    <row r="3006" spans="1:57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</row>
    <row r="3007" spans="1:57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</row>
    <row r="3008" spans="1:57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</row>
    <row r="3009" spans="1:57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</row>
    <row r="3010" spans="1:57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</row>
    <row r="3011" spans="1:57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</row>
    <row r="3012" spans="1:57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</row>
    <row r="3013" spans="1:57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</row>
    <row r="3014" spans="1:57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</row>
    <row r="3015" spans="1:57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</row>
    <row r="3016" spans="1:57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</row>
    <row r="3017" spans="1:57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</row>
    <row r="3018" spans="1:57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</row>
    <row r="3019" spans="1:57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</row>
    <row r="3020" spans="1:57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</row>
    <row r="3021" spans="1:57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</row>
    <row r="3022" spans="1:57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</row>
    <row r="3023" spans="1:57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</row>
    <row r="3024" spans="1:57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</row>
    <row r="3025" spans="1:57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</row>
    <row r="3026" spans="1:57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</row>
    <row r="3027" spans="1:57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</row>
    <row r="3028" spans="1:57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</row>
    <row r="3029" spans="1:57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</row>
    <row r="3030" spans="1:57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</row>
    <row r="3031" spans="1:57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</row>
    <row r="3032" spans="1:57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</row>
    <row r="3033" spans="1:57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</row>
    <row r="3034" spans="1:57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</row>
    <row r="3035" spans="1:57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</row>
    <row r="3036" spans="1:57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</row>
    <row r="3037" spans="1:57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</row>
    <row r="3038" spans="1:57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</row>
    <row r="3039" spans="1:57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</row>
    <row r="3040" spans="1:57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</row>
    <row r="3041" spans="1:57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</row>
    <row r="3042" spans="1:57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</row>
    <row r="3043" spans="1:57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</row>
    <row r="3044" spans="1:57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</row>
    <row r="3045" spans="1:57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</row>
    <row r="3046" spans="1:57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</row>
    <row r="3047" spans="1:57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</row>
    <row r="3048" spans="1:57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</row>
    <row r="3049" spans="1:57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</row>
    <row r="3050" spans="1:57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</row>
    <row r="3051" spans="1:57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</row>
    <row r="3052" spans="1:57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</row>
    <row r="3053" spans="1:57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</row>
    <row r="3054" spans="1:57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</row>
    <row r="3055" spans="1:57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</row>
    <row r="3056" spans="1:57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</row>
    <row r="3057" spans="1:57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</row>
    <row r="3058" spans="1:57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</row>
    <row r="3059" spans="1:57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</row>
    <row r="3060" spans="1:57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</row>
    <row r="3061" spans="1:57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</row>
    <row r="3062" spans="1:57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</row>
    <row r="3063" spans="1:57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</row>
    <row r="3064" spans="1:57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</row>
    <row r="3065" spans="1:57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</row>
    <row r="3066" spans="1:57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</row>
    <row r="3067" spans="1:57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</row>
    <row r="3068" spans="1:57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</row>
    <row r="3069" spans="1:57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</row>
    <row r="3070" spans="1:57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</row>
    <row r="3071" spans="1:57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</row>
    <row r="3072" spans="1:57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</row>
    <row r="3073" spans="1:57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</row>
    <row r="3074" spans="1:57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</row>
    <row r="3075" spans="1:57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</row>
    <row r="3076" spans="1:57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</row>
    <row r="3077" spans="1:57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</row>
    <row r="3078" spans="1:57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</row>
    <row r="3079" spans="1:57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</row>
    <row r="3080" spans="1:57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</row>
    <row r="3081" spans="1:57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</row>
    <row r="3082" spans="1:57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</row>
    <row r="3083" spans="1:57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</row>
    <row r="3084" spans="1:57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</row>
    <row r="3085" spans="1:57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</row>
    <row r="3086" spans="1:57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</row>
    <row r="3087" spans="1:57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</row>
    <row r="3088" spans="1:57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</row>
    <row r="3089" spans="1:57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</row>
    <row r="3090" spans="1:57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</row>
    <row r="3091" spans="1:57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</row>
    <row r="3092" spans="1:57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</row>
    <row r="3093" spans="1:57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</row>
    <row r="3094" spans="1:57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</row>
    <row r="3095" spans="1:57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</row>
    <row r="3096" spans="1:57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</row>
    <row r="3097" spans="1:57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</row>
    <row r="3098" spans="1:57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</row>
    <row r="3099" spans="1:57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</row>
    <row r="3100" spans="1:57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</row>
    <row r="3101" spans="1:57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</row>
    <row r="3102" spans="1:57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</row>
    <row r="3103" spans="1:57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</row>
    <row r="3104" spans="1:57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</row>
    <row r="3105" spans="1:57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</row>
    <row r="3106" spans="1:57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</row>
    <row r="3107" spans="1:57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</row>
    <row r="3108" spans="1:57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</row>
    <row r="3109" spans="1:57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</row>
    <row r="3110" spans="1:57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</row>
    <row r="3111" spans="1:57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</row>
    <row r="3112" spans="1:57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</row>
    <row r="3113" spans="1:57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</row>
    <row r="3114" spans="1:57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</row>
    <row r="3115" spans="1:57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</row>
    <row r="3116" spans="1:57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</row>
    <row r="3117" spans="1:57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</row>
    <row r="3118" spans="1:57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</row>
    <row r="3119" spans="1:57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</row>
    <row r="3120" spans="1:57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</row>
    <row r="3121" spans="1:57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</row>
    <row r="3122" spans="1:57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</row>
    <row r="3123" spans="1:57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</row>
    <row r="3124" spans="1:57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</row>
    <row r="3125" spans="1:57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</row>
    <row r="3126" spans="1:57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</row>
    <row r="3127" spans="1:57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</row>
    <row r="3128" spans="1:57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</row>
    <row r="3129" spans="1:57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</row>
    <row r="3130" spans="1:57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</row>
    <row r="3131" spans="1:57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</row>
    <row r="3132" spans="1:57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</row>
    <row r="3133" spans="1:57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</row>
    <row r="3134" spans="1:57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</row>
    <row r="3135" spans="1:57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</row>
    <row r="3136" spans="1:57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</row>
    <row r="3137" spans="1:57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</row>
    <row r="3138" spans="1:57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</row>
    <row r="3139" spans="1:57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</row>
    <row r="3140" spans="1:57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</row>
    <row r="3141" spans="1:57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</row>
    <row r="3142" spans="1:57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</row>
    <row r="3143" spans="1:57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</row>
    <row r="3144" spans="1:57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</row>
    <row r="3145" spans="1:57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</row>
    <row r="3146" spans="1:57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</row>
    <row r="3147" spans="1:57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</row>
    <row r="3148" spans="1:57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</row>
    <row r="3149" spans="1:57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</row>
    <row r="3150" spans="1:57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</row>
    <row r="3151" spans="1:57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</row>
    <row r="3152" spans="1:57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</row>
    <row r="3153" spans="1:57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</row>
    <row r="3154" spans="1:57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</row>
    <row r="3155" spans="1:57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</row>
    <row r="3156" spans="1:57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</row>
    <row r="3157" spans="1:57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</row>
    <row r="3158" spans="1:57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</row>
    <row r="3159" spans="1:57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</row>
    <row r="3160" spans="1:57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</row>
    <row r="3161" spans="1:57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</row>
    <row r="3162" spans="1:57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</row>
    <row r="3163" spans="1:57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</row>
    <row r="3164" spans="1:57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</row>
    <row r="3165" spans="1:57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</row>
    <row r="3166" spans="1:57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</row>
    <row r="3167" spans="1:57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</row>
    <row r="3168" spans="1:57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</row>
    <row r="3169" spans="1:57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</row>
    <row r="3170" spans="1:57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</row>
    <row r="3171" spans="1:57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</row>
    <row r="3172" spans="1:57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</row>
    <row r="3173" spans="1:57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</row>
    <row r="3174" spans="1:57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</row>
    <row r="3175" spans="1:57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</row>
    <row r="3176" spans="1:57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</row>
    <row r="3177" spans="1:57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</row>
    <row r="3178" spans="1:57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</row>
    <row r="3179" spans="1:57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</row>
    <row r="3180" spans="1:57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</row>
    <row r="3181" spans="1:57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</row>
    <row r="3182" spans="1:57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</row>
    <row r="3183" spans="1:57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</row>
    <row r="3184" spans="1:57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</row>
    <row r="3185" spans="1:57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</row>
    <row r="3186" spans="1:57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</row>
    <row r="3187" spans="1:57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</row>
    <row r="3188" spans="1:57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</row>
    <row r="3189" spans="1:57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</row>
    <row r="3190" spans="1:57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</row>
    <row r="3191" spans="1:57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</row>
    <row r="3192" spans="1:57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</row>
    <row r="3193" spans="1:57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</row>
    <row r="3194" spans="1:57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</row>
    <row r="3195" spans="1:57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</row>
    <row r="3196" spans="1:57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</row>
    <row r="3197" spans="1:57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</row>
    <row r="3198" spans="1:57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</row>
    <row r="3199" spans="1:57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</row>
    <row r="3200" spans="1:57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</row>
    <row r="3201" spans="1:57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</row>
    <row r="3202" spans="1:57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</row>
    <row r="3203" spans="1:57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</row>
    <row r="3204" spans="1:57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</row>
    <row r="3205" spans="1:57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</row>
    <row r="3206" spans="1:57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</row>
    <row r="3207" spans="1:57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</row>
    <row r="3208" spans="1:57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</row>
    <row r="3209" spans="1:57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</row>
    <row r="3210" spans="1:57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</row>
    <row r="3211" spans="1:57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</row>
    <row r="3212" spans="1:57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</row>
    <row r="3213" spans="1:57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</row>
    <row r="3214" spans="1:57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</row>
    <row r="3215" spans="1:57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</row>
    <row r="3216" spans="1:57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</row>
    <row r="3217" spans="1:57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</row>
    <row r="3218" spans="1:57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</row>
    <row r="3219" spans="1:57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</row>
    <row r="3220" spans="1:57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</row>
    <row r="3221" spans="1:57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</row>
    <row r="3222" spans="1:57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</row>
    <row r="3223" spans="1:57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</row>
    <row r="3224" spans="1:57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</row>
    <row r="3225" spans="1:57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</row>
    <row r="3226" spans="1:57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</row>
    <row r="3227" spans="1:57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</row>
    <row r="3228" spans="1:57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</row>
    <row r="3229" spans="1:57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</row>
    <row r="3230" spans="1:57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</row>
    <row r="3231" spans="1:57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</row>
    <row r="3232" spans="1:57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</row>
    <row r="3233" spans="1:57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</row>
    <row r="3234" spans="1:57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</row>
    <row r="3235" spans="1:57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</row>
    <row r="3236" spans="1:57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</row>
    <row r="3237" spans="1:57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</row>
    <row r="3238" spans="1:57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</row>
    <row r="3239" spans="1:57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</row>
    <row r="3240" spans="1:57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</row>
    <row r="3241" spans="1:57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</row>
    <row r="3242" spans="1:57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</row>
    <row r="3243" spans="1:57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</row>
    <row r="3244" spans="1:57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</row>
    <row r="3245" spans="1:57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</row>
    <row r="3246" spans="1:57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</row>
    <row r="3247" spans="1:57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</row>
    <row r="3248" spans="1:57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</row>
    <row r="3249" spans="1:57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</row>
    <row r="3250" spans="1:57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</row>
    <row r="3251" spans="1:57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</row>
    <row r="3252" spans="1:57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</row>
    <row r="3253" spans="1:57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</row>
    <row r="3254" spans="1:57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</row>
    <row r="3255" spans="1:57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</row>
    <row r="3256" spans="1:57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</row>
    <row r="3257" spans="1:57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</row>
    <row r="3258" spans="1:57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</row>
    <row r="3259" spans="1:57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</row>
    <row r="3260" spans="1:57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</row>
    <row r="3261" spans="1:57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</row>
    <row r="3262" spans="1:57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</row>
    <row r="3263" spans="1:57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</row>
    <row r="3264" spans="1:57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</row>
    <row r="3265" spans="1:57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</row>
    <row r="3266" spans="1:57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</row>
    <row r="3267" spans="1:57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</row>
    <row r="3268" spans="1:57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</row>
    <row r="3269" spans="1:57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</row>
    <row r="3270" spans="1:57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</row>
    <row r="3271" spans="1:57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</row>
    <row r="3272" spans="1:57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</row>
    <row r="3273" spans="1:57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</row>
    <row r="3274" spans="1:57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</row>
    <row r="3275" spans="1:57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</row>
    <row r="3276" spans="1:57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</row>
    <row r="3277" spans="1:57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</row>
    <row r="3278" spans="1:57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</row>
    <row r="3279" spans="1:57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</row>
    <row r="3280" spans="1:57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</row>
    <row r="3281" spans="1:57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</row>
    <row r="3282" spans="1:57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</row>
    <row r="3283" spans="1:57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</row>
    <row r="3284" spans="1:57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</row>
    <row r="3285" spans="1:57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</row>
    <row r="3286" spans="1:57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</row>
    <row r="3287" spans="1:57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</row>
    <row r="3288" spans="1:57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</row>
    <row r="3289" spans="1:57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</row>
    <row r="3290" spans="1:57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</row>
    <row r="3291" spans="1:57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</row>
    <row r="3292" spans="1:57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</row>
    <row r="3293" spans="1:57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</row>
    <row r="3294" spans="1:57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</row>
    <row r="3295" spans="1:57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</row>
    <row r="3296" spans="1:57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</row>
    <row r="3297" spans="1:57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</row>
    <row r="3298" spans="1:57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</row>
    <row r="3299" spans="1:57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</row>
    <row r="3300" spans="1:57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</row>
    <row r="3301" spans="1:57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</row>
    <row r="3302" spans="1:57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</row>
    <row r="3303" spans="1:57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</row>
    <row r="3304" spans="1:57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</row>
    <row r="3305" spans="1:57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</row>
    <row r="3306" spans="1:57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</row>
    <row r="3307" spans="1:57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</row>
    <row r="3308" spans="1:57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</row>
    <row r="3309" spans="1:57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</row>
    <row r="3310" spans="1:57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</row>
    <row r="3311" spans="1:57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</row>
    <row r="3312" spans="1:57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</row>
    <row r="3313" spans="1:57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</row>
    <row r="3314" spans="1:57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</row>
    <row r="3315" spans="1:57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</row>
    <row r="3316" spans="1:57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</row>
    <row r="3317" spans="1:57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</row>
    <row r="3318" spans="1:57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</row>
    <row r="3319" spans="1:57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</row>
    <row r="3320" spans="1:57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</row>
    <row r="3321" spans="1:57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</row>
    <row r="3322" spans="1:57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</row>
    <row r="3323" spans="1:57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</row>
    <row r="3324" spans="1:57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</row>
    <row r="3325" spans="1:57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</row>
    <row r="3326" spans="1:57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</row>
    <row r="3327" spans="1:57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</row>
    <row r="3328" spans="1:57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</row>
    <row r="3329" spans="1:57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</row>
    <row r="3330" spans="1:57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</row>
    <row r="3331" spans="1:57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</row>
    <row r="3332" spans="1:57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</row>
    <row r="3333" spans="1:57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</row>
    <row r="3334" spans="1:57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</row>
    <row r="3335" spans="1:57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</row>
    <row r="3336" spans="1:57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</row>
    <row r="3337" spans="1:57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</row>
    <row r="3338" spans="1:57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</row>
    <row r="3339" spans="1:57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</row>
    <row r="3340" spans="1:57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</row>
    <row r="3341" spans="1:57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</row>
    <row r="3342" spans="1:57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</row>
    <row r="3343" spans="1:57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</row>
    <row r="3344" spans="1:57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</row>
    <row r="3345" spans="1:57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</row>
    <row r="3346" spans="1:57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</row>
    <row r="3347" spans="1:57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</row>
    <row r="3348" spans="1:57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</row>
    <row r="3349" spans="1:57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</row>
    <row r="3350" spans="1:57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</row>
    <row r="3351" spans="1:57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</row>
    <row r="3352" spans="1:57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</row>
    <row r="3353" spans="1:57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</row>
    <row r="3354" spans="1:57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</row>
    <row r="3355" spans="1:57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</row>
    <row r="3356" spans="1:57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</row>
    <row r="3357" spans="1:57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</row>
    <row r="3358" spans="1:57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</row>
    <row r="3359" spans="1:57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</row>
    <row r="3360" spans="1:57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</row>
    <row r="3361" spans="1:57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</row>
    <row r="3362" spans="1:57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</row>
    <row r="3363" spans="1:57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</row>
    <row r="3364" spans="1:57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</row>
    <row r="3365" spans="1:57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</row>
    <row r="3366" spans="1:57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</row>
    <row r="3367" spans="1:57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</row>
    <row r="3368" spans="1:57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</row>
    <row r="3369" spans="1:57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</row>
    <row r="3370" spans="1:57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</row>
    <row r="3371" spans="1:57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</row>
    <row r="3372" spans="1:57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</row>
    <row r="3373" spans="1:57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</row>
    <row r="3374" spans="1:57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</row>
    <row r="3375" spans="1:57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</row>
    <row r="3376" spans="1:57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</row>
    <row r="3377" spans="1:57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</row>
    <row r="3378" spans="1:57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</row>
    <row r="3379" spans="1:57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</row>
    <row r="3380" spans="1:57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</row>
    <row r="3381" spans="1:57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</row>
    <row r="3382" spans="1:57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</row>
    <row r="3383" spans="1:57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</row>
    <row r="3384" spans="1:57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</row>
    <row r="3385" spans="1:57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</row>
    <row r="3386" spans="1:57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</row>
    <row r="3387" spans="1:57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</row>
    <row r="3388" spans="1:57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</row>
    <row r="3389" spans="1:57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</row>
    <row r="3390" spans="1:57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</row>
    <row r="3391" spans="1:57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</row>
    <row r="3392" spans="1:57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</row>
    <row r="3393" spans="1:57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</row>
    <row r="3394" spans="1:57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</row>
    <row r="3395" spans="1:57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</row>
    <row r="3396" spans="1:57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</row>
    <row r="3397" spans="1:57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</row>
    <row r="3398" spans="1:57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</row>
    <row r="3399" spans="1:57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</row>
    <row r="3400" spans="1:57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</row>
    <row r="3401" spans="1:57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</row>
    <row r="3402" spans="1:57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</row>
    <row r="3403" spans="1:57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</row>
    <row r="3404" spans="1:57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</row>
    <row r="3405" spans="1:57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</row>
    <row r="3406" spans="1:57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</row>
    <row r="3407" spans="1:57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</row>
    <row r="3408" spans="1:57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</row>
    <row r="3409" spans="1:57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</row>
    <row r="3410" spans="1:57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</row>
    <row r="3411" spans="1:57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</row>
    <row r="3412" spans="1:57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</row>
    <row r="3413" spans="1:57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</row>
    <row r="3414" spans="1:57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</row>
    <row r="3415" spans="1:57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</row>
    <row r="3416" spans="1:57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</row>
    <row r="3417" spans="1:57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</row>
    <row r="3418" spans="1:57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</row>
    <row r="3419" spans="1:57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</row>
    <row r="3420" spans="1:57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</row>
    <row r="3421" spans="1:57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</row>
    <row r="3422" spans="1:57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</row>
    <row r="3423" spans="1:57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</row>
    <row r="3424" spans="1:57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</row>
    <row r="3425" spans="1:57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</row>
    <row r="3426" spans="1:57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</row>
    <row r="3427" spans="1:57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</row>
    <row r="3428" spans="1:57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</row>
    <row r="3429" spans="1:57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</row>
    <row r="3430" spans="1:57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</row>
    <row r="3431" spans="1:57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</row>
    <row r="3432" spans="1:57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</row>
    <row r="3433" spans="1:57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</row>
    <row r="3434" spans="1:57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</row>
    <row r="3435" spans="1:57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</row>
    <row r="3436" spans="1:57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</row>
    <row r="3437" spans="1:57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</row>
    <row r="3438" spans="1:57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</row>
    <row r="3439" spans="1:57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</row>
    <row r="3440" spans="1:57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</row>
    <row r="3441" spans="1:57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</row>
    <row r="3442" spans="1:57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</row>
    <row r="3443" spans="1:57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</row>
    <row r="3444" spans="1:57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</row>
    <row r="3445" spans="1:57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</row>
    <row r="3446" spans="1:57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</row>
    <row r="3447" spans="1:57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</row>
    <row r="3448" spans="1:57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</row>
    <row r="3449" spans="1:57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</row>
    <row r="3450" spans="1:57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</row>
    <row r="3451" spans="1:57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</row>
    <row r="3452" spans="1:57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</row>
    <row r="3453" spans="1:57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</row>
    <row r="3454" spans="1:57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</row>
    <row r="3455" spans="1:57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</row>
    <row r="3456" spans="1:57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</row>
    <row r="3457" spans="1:57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</row>
    <row r="3458" spans="1:57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</row>
    <row r="3459" spans="1:57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</row>
    <row r="3460" spans="1:57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</row>
    <row r="3461" spans="1:57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</row>
    <row r="3462" spans="1:57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</row>
    <row r="3463" spans="1:57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</row>
    <row r="3464" spans="1:57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</row>
    <row r="3465" spans="1:57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</row>
    <row r="3466" spans="1:57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</row>
    <row r="3467" spans="1:57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</row>
    <row r="3468" spans="1:57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</row>
    <row r="3469" spans="1:57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</row>
    <row r="3470" spans="1:57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</row>
    <row r="3471" spans="1:57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</row>
    <row r="3472" spans="1:57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</row>
    <row r="3473" spans="1:57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</row>
    <row r="3474" spans="1:57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</row>
    <row r="3475" spans="1:57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</row>
    <row r="3476" spans="1:57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</row>
    <row r="3477" spans="1:57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</row>
    <row r="3478" spans="1:57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</row>
    <row r="3479" spans="1:57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</row>
    <row r="3480" spans="1:57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</row>
    <row r="3481" spans="1:57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</row>
    <row r="3482" spans="1:57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</row>
    <row r="3483" spans="1:57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</row>
    <row r="3484" spans="1:57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</row>
    <row r="3485" spans="1:57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</row>
    <row r="3486" spans="1:57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</row>
    <row r="3487" spans="1:57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</row>
    <row r="3488" spans="1:57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</row>
    <row r="3489" spans="1:57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</row>
    <row r="3490" spans="1:57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</row>
    <row r="3491" spans="1:57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</row>
    <row r="3492" spans="1:57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</row>
    <row r="3493" spans="1:57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</row>
    <row r="3494" spans="1:57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</row>
    <row r="3495" spans="1:57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</row>
    <row r="3496" spans="1:57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</row>
    <row r="3497" spans="1:57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</row>
    <row r="3498" spans="1:57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</row>
    <row r="3499" spans="1:57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</row>
    <row r="3500" spans="1:57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</row>
    <row r="3501" spans="1:57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</row>
    <row r="3502" spans="1:57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</row>
    <row r="3503" spans="1:57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</row>
    <row r="3504" spans="1:57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</row>
    <row r="3505" spans="1:57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</row>
    <row r="3506" spans="1:57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</row>
    <row r="3507" spans="1:57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</row>
    <row r="3508" spans="1:57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</row>
    <row r="3509" spans="1:57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</row>
    <row r="3510" spans="1:57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</row>
    <row r="3511" spans="1:57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</row>
    <row r="3512" spans="1:57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</row>
    <row r="3513" spans="1:57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</row>
    <row r="3514" spans="1:57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</row>
    <row r="3515" spans="1:57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</row>
    <row r="3516" spans="1:57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</row>
    <row r="3517" spans="1:57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</row>
    <row r="3518" spans="1:57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</row>
    <row r="3519" spans="1:57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</row>
    <row r="3520" spans="1:57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</row>
    <row r="3521" spans="1:57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</row>
    <row r="3522" spans="1:57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</row>
    <row r="3523" spans="1:57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</row>
    <row r="3524" spans="1:57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</row>
    <row r="3525" spans="1:57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</row>
    <row r="3526" spans="1:57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</row>
    <row r="3527" spans="1:57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</row>
    <row r="3528" spans="1:57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</row>
    <row r="3529" spans="1:57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</row>
    <row r="3530" spans="1:57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</row>
    <row r="3531" spans="1:57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</row>
    <row r="3532" spans="1:57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</row>
    <row r="3533" spans="1:57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</row>
    <row r="3534" spans="1:57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</row>
    <row r="3535" spans="1:57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</row>
    <row r="3536" spans="1:57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</row>
    <row r="3537" spans="1:57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</row>
    <row r="3538" spans="1:57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</row>
    <row r="3539" spans="1:57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</row>
    <row r="3540" spans="1:57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</row>
    <row r="3541" spans="1:57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</row>
    <row r="3542" spans="1:57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</row>
    <row r="3543" spans="1:57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</row>
    <row r="3544" spans="1:57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</row>
    <row r="3545" spans="1:57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</row>
    <row r="3546" spans="1:57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</row>
    <row r="3547" spans="1:57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</row>
    <row r="3548" spans="1:57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</row>
    <row r="3549" spans="1:57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</row>
    <row r="3550" spans="1:57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</row>
    <row r="3551" spans="1:57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</row>
    <row r="3552" spans="1:57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</row>
    <row r="3553" spans="1:57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</row>
    <row r="3554" spans="1:57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</row>
    <row r="3555" spans="1:57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</row>
    <row r="3556" spans="1:57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</row>
    <row r="3557" spans="1:57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</row>
    <row r="3558" spans="1:57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</row>
    <row r="3559" spans="1:57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</row>
    <row r="3560" spans="1:57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</row>
    <row r="3561" spans="1:57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</row>
    <row r="3562" spans="1:57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</row>
    <row r="3563" spans="1:57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</row>
    <row r="3564" spans="1:57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</row>
    <row r="3565" spans="1:57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</row>
    <row r="3566" spans="1:57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</row>
    <row r="3567" spans="1:57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</row>
    <row r="3568" spans="1:57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</row>
    <row r="3569" spans="1:57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</row>
    <row r="3570" spans="1:57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</row>
    <row r="3571" spans="1:57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</row>
    <row r="3572" spans="1:57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</row>
    <row r="3573" spans="1:57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</row>
    <row r="3574" spans="1:57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</row>
    <row r="3575" spans="1:57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</row>
    <row r="3576" spans="1:57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</row>
    <row r="3577" spans="1:57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</row>
    <row r="3578" spans="1:57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</row>
    <row r="3579" spans="1:57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</row>
    <row r="3580" spans="1:57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</row>
    <row r="3581" spans="1:57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</row>
    <row r="3582" spans="1:57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</row>
    <row r="3583" spans="1:57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</row>
    <row r="3584" spans="1:57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</row>
    <row r="3585" spans="1:57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</row>
    <row r="3586" spans="1:57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</row>
    <row r="3587" spans="1:57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</row>
    <row r="3588" spans="1:57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</row>
    <row r="3589" spans="1:57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</row>
    <row r="3590" spans="1:57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</row>
    <row r="3591" spans="1:57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</row>
    <row r="3592" spans="1:57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</row>
    <row r="3593" spans="1:57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</row>
    <row r="3594" spans="1:57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</row>
    <row r="3595" spans="1:57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</row>
    <row r="3596" spans="1:57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</row>
    <row r="3597" spans="1:57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</row>
    <row r="3598" spans="1:57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</row>
    <row r="3599" spans="1:57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</row>
    <row r="3600" spans="1:57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</row>
    <row r="3601" spans="1:57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</row>
    <row r="3602" spans="1:57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</row>
    <row r="3603" spans="1:57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</row>
    <row r="3604" spans="1:57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</row>
    <row r="3605" spans="1:57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</row>
    <row r="3606" spans="1:57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</row>
    <row r="3607" spans="1:57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</row>
    <row r="3608" spans="1:57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</row>
    <row r="3609" spans="1:57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</row>
    <row r="3610" spans="1:57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</row>
    <row r="3611" spans="1:57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</row>
    <row r="3612" spans="1:57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</row>
    <row r="3613" spans="1:57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</row>
    <row r="3614" spans="1:57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</row>
    <row r="3615" spans="1:57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</row>
    <row r="3616" spans="1:57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</row>
    <row r="3617" spans="1:57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</row>
    <row r="3618" spans="1:57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</row>
    <row r="3619" spans="1:57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</row>
    <row r="3620" spans="1:57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</row>
    <row r="3621" spans="1:57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</row>
    <row r="3622" spans="1:57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</row>
    <row r="3623" spans="1:57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</row>
    <row r="3624" spans="1:57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</row>
    <row r="3625" spans="1:57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</row>
    <row r="3626" spans="1:57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</row>
    <row r="3627" spans="1:57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</row>
    <row r="3628" spans="1:57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</row>
    <row r="3629" spans="1:57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</row>
    <row r="3630" spans="1:57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</row>
    <row r="3631" spans="1:57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</row>
    <row r="3632" spans="1:57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</row>
    <row r="3633" spans="1:57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</row>
    <row r="3634" spans="1:57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</row>
    <row r="3635" spans="1:57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</row>
    <row r="3636" spans="1:57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</row>
    <row r="3637" spans="1:57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</row>
    <row r="3638" spans="1:57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</row>
    <row r="3639" spans="1:57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</row>
    <row r="3640" spans="1:57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</row>
    <row r="3641" spans="1:57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</row>
    <row r="3642" spans="1:57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</row>
    <row r="3643" spans="1:57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</row>
    <row r="3644" spans="1:57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</row>
    <row r="3645" spans="1:57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</row>
    <row r="3646" spans="1:57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</row>
    <row r="3647" spans="1:57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</row>
    <row r="3648" spans="1:57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</row>
    <row r="3649" spans="1:57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</row>
    <row r="3650" spans="1:57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</row>
    <row r="3651" spans="1:57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</row>
    <row r="3652" spans="1:57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</row>
    <row r="3653" spans="1:57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</row>
    <row r="3654" spans="1:57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</row>
    <row r="3655" spans="1:57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</row>
    <row r="3656" spans="1:57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</row>
    <row r="3657" spans="1:57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</row>
    <row r="3658" spans="1:57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</row>
    <row r="3659" spans="1:57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</row>
    <row r="3660" spans="1:57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</row>
    <row r="3661" spans="1:57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</row>
    <row r="3662" spans="1:57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</row>
    <row r="3663" spans="1:57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</row>
    <row r="3664" spans="1:57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</row>
    <row r="3665" spans="1:57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</row>
    <row r="3666" spans="1:57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</row>
    <row r="3667" spans="1:57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</row>
    <row r="3668" spans="1:57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</row>
    <row r="3669" spans="1:57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</row>
    <row r="3670" spans="1:57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</row>
    <row r="3671" spans="1:57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</row>
    <row r="3672" spans="1:57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</row>
    <row r="3673" spans="1:57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</row>
    <row r="3674" spans="1:57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</row>
    <row r="3675" spans="1:57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</row>
    <row r="3676" spans="1:57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</row>
    <row r="3677" spans="1:57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</row>
    <row r="3678" spans="1:57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</row>
    <row r="3679" spans="1:57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</row>
    <row r="3680" spans="1:57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</row>
    <row r="3681" spans="1:57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</row>
    <row r="3682" spans="1:57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</row>
    <row r="3683" spans="1:57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</row>
    <row r="3684" spans="1:57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</row>
    <row r="3685" spans="1:57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</row>
    <row r="3686" spans="1:57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</row>
    <row r="3687" spans="1:57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</row>
    <row r="3688" spans="1:57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</row>
    <row r="3689" spans="1:57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</row>
    <row r="3690" spans="1:57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</row>
    <row r="3691" spans="1:57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</row>
    <row r="3692" spans="1:57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</row>
    <row r="3693" spans="1:57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</row>
    <row r="3694" spans="1:57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</row>
    <row r="3695" spans="1:57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</row>
    <row r="3696" spans="1:57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</row>
    <row r="3697" spans="1:57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</row>
    <row r="3698" spans="1:57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</row>
    <row r="3699" spans="1:57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</row>
    <row r="3700" spans="1:57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</row>
    <row r="3701" spans="1:57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</row>
    <row r="3702" spans="1:57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</row>
    <row r="3703" spans="1:57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</row>
    <row r="3704" spans="1:57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</row>
    <row r="3705" spans="1:57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</row>
    <row r="3706" spans="1:57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</row>
    <row r="3707" spans="1:57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</row>
    <row r="3708" spans="1:57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</row>
    <row r="3709" spans="1:57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</row>
    <row r="3710" spans="1:57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</row>
    <row r="3711" spans="1:57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</row>
    <row r="3712" spans="1:57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</row>
    <row r="3713" spans="1:57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</row>
    <row r="3714" spans="1:57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</row>
    <row r="3715" spans="1:57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</row>
    <row r="3716" spans="1:57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</row>
    <row r="3717" spans="1:57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</row>
    <row r="3718" spans="1:57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</row>
    <row r="3719" spans="1:57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</row>
    <row r="3720" spans="1:57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</row>
    <row r="3721" spans="1:57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</row>
    <row r="3722" spans="1:57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</row>
    <row r="3723" spans="1:57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</row>
    <row r="3724" spans="1:57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</row>
    <row r="3725" spans="1:57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</row>
    <row r="3726" spans="1:57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</row>
    <row r="3727" spans="1:57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</row>
    <row r="3728" spans="1:57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</row>
    <row r="3729" spans="1:57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</row>
    <row r="3730" spans="1:57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</row>
    <row r="3731" spans="1:57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</row>
    <row r="3732" spans="1:57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</row>
    <row r="3733" spans="1:57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</row>
    <row r="3734" spans="1:57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</row>
    <row r="3735" spans="1:57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</row>
    <row r="3736" spans="1:57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</row>
    <row r="3737" spans="1:57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</row>
    <row r="3738" spans="1:57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</row>
    <row r="3739" spans="1:57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</row>
    <row r="3740" spans="1:57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</row>
    <row r="3741" spans="1:57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</row>
    <row r="3742" spans="1:57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</row>
    <row r="3743" spans="1:57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</row>
    <row r="3744" spans="1:57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</row>
    <row r="3745" spans="1:57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</row>
    <row r="3746" spans="1:57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</row>
    <row r="3747" spans="1:57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</row>
    <row r="3748" spans="1:57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</row>
    <row r="3749" spans="1:57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</row>
    <row r="3750" spans="1:57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</row>
    <row r="3751" spans="1:57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</row>
    <row r="3752" spans="1:57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</row>
    <row r="3753" spans="1:57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</row>
    <row r="3754" spans="1:57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</row>
    <row r="3755" spans="1:57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</row>
    <row r="3756" spans="1:57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</row>
    <row r="3757" spans="1:57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</row>
    <row r="3758" spans="1:57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</row>
    <row r="3759" spans="1:57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</row>
    <row r="3760" spans="1:57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</row>
    <row r="3761" spans="1:57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</row>
    <row r="3762" spans="1:57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</row>
    <row r="3763" spans="1:57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</row>
    <row r="3764" spans="1:57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</row>
    <row r="3765" spans="1:57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</row>
    <row r="3766" spans="1:57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</row>
    <row r="3767" spans="1:57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</row>
    <row r="3768" spans="1:57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</row>
    <row r="3769" spans="1:57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</row>
    <row r="3770" spans="1:57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</row>
    <row r="3771" spans="1:57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</row>
    <row r="3772" spans="1:57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</row>
    <row r="3773" spans="1:57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</row>
    <row r="3774" spans="1:57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</row>
    <row r="3775" spans="1:57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</row>
    <row r="3776" spans="1:57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</row>
    <row r="3777" spans="1:57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</row>
    <row r="3778" spans="1:57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</row>
    <row r="3779" spans="1:57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</row>
    <row r="3780" spans="1:57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</row>
    <row r="3781" spans="1:57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</row>
    <row r="3782" spans="1:57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</row>
    <row r="3783" spans="1:57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</row>
    <row r="3784" spans="1:57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</row>
    <row r="3785" spans="1:57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</row>
    <row r="3786" spans="1:57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</row>
    <row r="3787" spans="1:57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</row>
    <row r="3788" spans="1:57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</row>
    <row r="3789" spans="1:57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</row>
    <row r="3790" spans="1:57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</row>
    <row r="3791" spans="1:57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</row>
    <row r="3792" spans="1:57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</row>
    <row r="3793" spans="1:57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</row>
    <row r="3794" spans="1:57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</row>
    <row r="3795" spans="1:57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</row>
    <row r="3796" spans="1:57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</row>
    <row r="3797" spans="1:57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</row>
    <row r="3798" spans="1:57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</row>
    <row r="3799" spans="1:57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</row>
    <row r="3800" spans="1:57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</row>
    <row r="3801" spans="1:57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</row>
    <row r="3802" spans="1:57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</row>
    <row r="3803" spans="1:57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</row>
    <row r="3804" spans="1:57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</row>
    <row r="3805" spans="1:57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</row>
    <row r="3806" spans="1:57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</row>
    <row r="3807" spans="1:57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</row>
    <row r="3808" spans="1:57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</row>
    <row r="3809" spans="1:57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</row>
    <row r="3810" spans="1:57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</row>
    <row r="3811" spans="1:57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</row>
    <row r="3812" spans="1:57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</row>
    <row r="3813" spans="1:57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</row>
    <row r="3814" spans="1:57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</row>
    <row r="3815" spans="1:57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</row>
    <row r="3816" spans="1:57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</row>
    <row r="3817" spans="1:57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</row>
    <row r="3818" spans="1:57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</row>
    <row r="3819" spans="1:57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</row>
    <row r="3820" spans="1:57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</row>
    <row r="3821" spans="1:57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</row>
    <row r="3822" spans="1:57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</row>
    <row r="3823" spans="1:57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</row>
    <row r="3824" spans="1:57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</row>
    <row r="3825" spans="1:57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</row>
    <row r="3826" spans="1:57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</row>
    <row r="3827" spans="1:57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</row>
    <row r="3828" spans="1:57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</row>
    <row r="3829" spans="1:57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</row>
    <row r="3830" spans="1:57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</row>
    <row r="3831" spans="1:57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</row>
    <row r="3832" spans="1:57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</row>
    <row r="3833" spans="1:57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</row>
    <row r="3834" spans="1:57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</row>
    <row r="3835" spans="1:57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</row>
    <row r="3836" spans="1:57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</row>
    <row r="3837" spans="1:57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</row>
    <row r="3838" spans="1:57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</row>
    <row r="3839" spans="1:57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</row>
    <row r="3840" spans="1:57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</row>
    <row r="3841" spans="1:57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</row>
    <row r="3842" spans="1:57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</row>
    <row r="3843" spans="1:57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</row>
    <row r="3844" spans="1:57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</row>
    <row r="3845" spans="1:57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</row>
    <row r="3846" spans="1:57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</row>
    <row r="3847" spans="1:57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</row>
    <row r="3848" spans="1:57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</row>
    <row r="3849" spans="1:57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</row>
    <row r="3850" spans="1:57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</row>
    <row r="3851" spans="1:57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</row>
    <row r="3852" spans="1:57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</row>
    <row r="3853" spans="1:57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</row>
    <row r="3854" spans="1:57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</row>
    <row r="3855" spans="1:57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</row>
    <row r="3856" spans="1:57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</row>
    <row r="3857" spans="1:57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</row>
    <row r="3858" spans="1:57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</row>
    <row r="3859" spans="1:57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</row>
    <row r="3860" spans="1:57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</row>
    <row r="3861" spans="1:57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</row>
    <row r="3862" spans="1:57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</row>
    <row r="3863" spans="1:57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</row>
    <row r="3864" spans="1:57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</row>
    <row r="3865" spans="1:57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</row>
    <row r="3866" spans="1:57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</row>
    <row r="3867" spans="1:57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</row>
    <row r="3868" spans="1:57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</row>
    <row r="3869" spans="1:57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</row>
    <row r="3870" spans="1:57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</row>
    <row r="3871" spans="1:57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</row>
    <row r="3872" spans="1:57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</row>
    <row r="3873" spans="1:57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</row>
    <row r="3874" spans="1:57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</row>
    <row r="3875" spans="1:57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</row>
    <row r="3876" spans="1:57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</row>
    <row r="3877" spans="1:57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</row>
    <row r="3878" spans="1:57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</row>
    <row r="3879" spans="1:57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</row>
    <row r="3880" spans="1:57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</row>
    <row r="3881" spans="1:57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</row>
    <row r="3882" spans="1:57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</row>
    <row r="3883" spans="1:57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</row>
    <row r="3884" spans="1:57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</row>
    <row r="3885" spans="1:57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</row>
    <row r="3886" spans="1:57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</row>
    <row r="3887" spans="1:57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</row>
    <row r="3888" spans="1:57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</row>
    <row r="3889" spans="1:57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</row>
    <row r="3890" spans="1:57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</row>
    <row r="3891" spans="1:57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</row>
    <row r="3892" spans="1:57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</row>
    <row r="3893" spans="1:57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</row>
    <row r="3894" spans="1:57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</row>
    <row r="3895" spans="1:57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</row>
    <row r="3896" spans="1:57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</row>
    <row r="3897" spans="1:57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</row>
    <row r="3898" spans="1:57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</row>
    <row r="3899" spans="1:57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</row>
    <row r="3900" spans="1:57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</row>
    <row r="3901" spans="1:57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</row>
    <row r="3902" spans="1:57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</row>
    <row r="3903" spans="1:57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</row>
    <row r="3904" spans="1:57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</row>
    <row r="3905" spans="1:57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</row>
    <row r="3906" spans="1:57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</row>
    <row r="3907" spans="1:57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</row>
    <row r="3908" spans="1:57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</row>
    <row r="3909" spans="1:57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</row>
    <row r="3910" spans="1:57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</row>
    <row r="3911" spans="1:57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</row>
    <row r="3912" spans="1:57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</row>
    <row r="3913" spans="1:57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</row>
    <row r="3914" spans="1:57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</row>
    <row r="3915" spans="1:57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</row>
    <row r="3916" spans="1:57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</row>
    <row r="3917" spans="1:57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</row>
    <row r="3918" spans="1:57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</row>
    <row r="3919" spans="1:57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</row>
    <row r="3920" spans="1:57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</row>
    <row r="3921" spans="1:57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</row>
    <row r="3922" spans="1:57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</row>
    <row r="3923" spans="1:57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</row>
    <row r="3924" spans="1:57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</row>
    <row r="3925" spans="1:57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</row>
    <row r="3926" spans="1:57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</row>
    <row r="3927" spans="1:57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</row>
    <row r="3928" spans="1:57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</row>
    <row r="3929" spans="1:57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</row>
    <row r="3930" spans="1:57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</row>
    <row r="3931" spans="1:57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</row>
    <row r="3932" spans="1:57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</row>
    <row r="3933" spans="1:57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</row>
    <row r="3934" spans="1:57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</row>
    <row r="3935" spans="1:57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</row>
    <row r="3936" spans="1:57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</row>
    <row r="3937" spans="1:57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</row>
    <row r="3938" spans="1:57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</row>
    <row r="3939" spans="1:57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</row>
    <row r="3940" spans="1:57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</row>
    <row r="3941" spans="1:57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</row>
    <row r="3942" spans="1:57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</row>
    <row r="3943" spans="1:57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</row>
    <row r="3944" spans="1:57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</row>
    <row r="3945" spans="1:57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</row>
    <row r="3946" spans="1:57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</row>
    <row r="3947" spans="1:57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</row>
    <row r="3948" spans="1:57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</row>
    <row r="3949" spans="1:57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</row>
    <row r="3950" spans="1:57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</row>
    <row r="3951" spans="1:57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</row>
    <row r="3952" spans="1:57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</row>
    <row r="3953" spans="1:57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</row>
    <row r="3954" spans="1:57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</row>
    <row r="3955" spans="1:57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</row>
    <row r="3956" spans="1:57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</row>
    <row r="3957" spans="1:57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</row>
    <row r="3958" spans="1:57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</row>
    <row r="3959" spans="1:57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</row>
    <row r="3960" spans="1:57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</row>
    <row r="3961" spans="1:57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</row>
    <row r="3962" spans="1:57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</row>
    <row r="3963" spans="1:57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</row>
    <row r="3964" spans="1:57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</row>
    <row r="3965" spans="1:57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</row>
    <row r="3966" spans="1:57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</row>
    <row r="3967" spans="1:57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</row>
    <row r="3968" spans="1:57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</row>
    <row r="3969" spans="1:57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</row>
    <row r="3970" spans="1:57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</row>
    <row r="3971" spans="1:57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</row>
    <row r="3972" spans="1:57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</row>
    <row r="3973" spans="1:57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</row>
    <row r="3974" spans="1:57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</row>
    <row r="3975" spans="1:57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</row>
    <row r="3976" spans="1:57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</row>
    <row r="3977" spans="1:57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</row>
    <row r="3978" spans="1:57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</row>
    <row r="3979" spans="1:57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</row>
    <row r="3980" spans="1:57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</row>
    <row r="3981" spans="1:57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</row>
    <row r="3982" spans="1:57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</row>
    <row r="3983" spans="1:57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</row>
    <row r="3984" spans="1:57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</row>
    <row r="3985" spans="1:57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</row>
    <row r="3986" spans="1:57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</row>
    <row r="3987" spans="1:57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</row>
    <row r="3988" spans="1:57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</row>
    <row r="3989" spans="1:57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</row>
    <row r="3990" spans="1:57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</row>
    <row r="3991" spans="1:57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</row>
    <row r="3992" spans="1:57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</row>
    <row r="3993" spans="1:57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</row>
    <row r="3994" spans="1:57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</row>
    <row r="3995" spans="1:57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</row>
    <row r="3996" spans="1:57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</row>
    <row r="3997" spans="1:57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</row>
    <row r="3998" spans="1:57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</row>
    <row r="3999" spans="1:57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</row>
    <row r="4000" spans="1:57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</row>
    <row r="4001" spans="1:57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</row>
    <row r="4002" spans="1:57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</row>
    <row r="4003" spans="1:57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</row>
    <row r="4004" spans="1:57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</row>
    <row r="4005" spans="1:57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</row>
    <row r="4006" spans="1:57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</row>
    <row r="4007" spans="1:57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</row>
    <row r="4008" spans="1:57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</row>
    <row r="4009" spans="1:57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</row>
    <row r="4010" spans="1:57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</row>
    <row r="4011" spans="1:57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</row>
    <row r="4012" spans="1:57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</row>
    <row r="4013" spans="1:57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</row>
    <row r="4014" spans="1:57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</row>
    <row r="4015" spans="1:57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</row>
    <row r="4016" spans="1:57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</row>
    <row r="4017" spans="1:57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</row>
    <row r="4018" spans="1:57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</row>
    <row r="4019" spans="1:57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</row>
    <row r="4020" spans="1:57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</row>
    <row r="4021" spans="1:57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</row>
    <row r="4022" spans="1:57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</row>
    <row r="4023" spans="1:57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</row>
    <row r="4024" spans="1:57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</row>
    <row r="4025" spans="1:57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</row>
    <row r="4026" spans="1:57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</row>
    <row r="4027" spans="1:57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</row>
    <row r="4028" spans="1:57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</row>
    <row r="4029" spans="1:57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</row>
    <row r="4030" spans="1:57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</row>
    <row r="4031" spans="1:57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</row>
    <row r="4032" spans="1:57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</row>
    <row r="4033" spans="1:57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</row>
    <row r="4034" spans="1:57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</row>
    <row r="4035" spans="1:57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</row>
    <row r="4036" spans="1:57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</row>
    <row r="4037" spans="1:57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</row>
    <row r="4038" spans="1:57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</row>
    <row r="4039" spans="1:57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</row>
    <row r="4040" spans="1:57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</row>
    <row r="4041" spans="1:57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</row>
    <row r="4042" spans="1:57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</row>
    <row r="4043" spans="1:57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</row>
    <row r="4044" spans="1:57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</row>
    <row r="4045" spans="1:57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</row>
    <row r="4046" spans="1:57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</row>
    <row r="4047" spans="1:57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</row>
    <row r="4048" spans="1:57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</row>
    <row r="4049" spans="1:57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</row>
    <row r="4050" spans="1:57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</row>
    <row r="4051" spans="1:57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</row>
    <row r="4052" spans="1:57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</row>
    <row r="4053" spans="1:57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</row>
    <row r="4054" spans="1:57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</row>
    <row r="4055" spans="1:57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</row>
    <row r="4056" spans="1:57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</row>
    <row r="4057" spans="1:57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</row>
    <row r="4058" spans="1:57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</row>
    <row r="4059" spans="1:57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</row>
    <row r="4060" spans="1:57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</row>
    <row r="4061" spans="1:57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</row>
    <row r="4062" spans="1:57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</row>
    <row r="4063" spans="1:57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</row>
    <row r="4064" spans="1:57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</row>
    <row r="4065" spans="1:57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</row>
    <row r="4066" spans="1:57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</row>
    <row r="4067" spans="1:57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</row>
    <row r="4068" spans="1:57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</row>
    <row r="4069" spans="1:57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</row>
    <row r="4070" spans="1:57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</row>
    <row r="4071" spans="1:57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</row>
    <row r="4072" spans="1:57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</row>
    <row r="4073" spans="1:57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</row>
    <row r="4074" spans="1:57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</row>
    <row r="4075" spans="1:57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</row>
    <row r="4076" spans="1:57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</row>
    <row r="4077" spans="1:57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</row>
    <row r="4078" spans="1:57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</row>
    <row r="4079" spans="1:57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</row>
    <row r="4080" spans="1:57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</row>
    <row r="4081" spans="1:57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</row>
    <row r="4082" spans="1:57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</row>
    <row r="4083" spans="1:57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</row>
    <row r="4084" spans="1:57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</row>
    <row r="4085" spans="1:57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</row>
    <row r="4086" spans="1:57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</row>
    <row r="4087" spans="1:57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</row>
    <row r="4088" spans="1:57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</row>
    <row r="4089" spans="1:57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</row>
    <row r="4090" spans="1:57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</row>
    <row r="4091" spans="1:57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</row>
    <row r="4092" spans="1:57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</row>
    <row r="4093" spans="1:57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</row>
    <row r="4094" spans="1:57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</row>
    <row r="4095" spans="1:57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</row>
    <row r="4096" spans="1:57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</row>
    <row r="4097" spans="1:57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</row>
    <row r="4098" spans="1:57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</row>
    <row r="4099" spans="1:57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</row>
    <row r="4100" spans="1:57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</row>
    <row r="4101" spans="1:57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</row>
    <row r="4102" spans="1:57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</row>
    <row r="4103" spans="1:57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</row>
    <row r="4104" spans="1:57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</row>
    <row r="4105" spans="1:57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</row>
    <row r="4106" spans="1:57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</row>
    <row r="4107" spans="1:57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</row>
    <row r="4108" spans="1:57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</row>
    <row r="4109" spans="1:57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</row>
    <row r="4110" spans="1:57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</row>
    <row r="4111" spans="1:57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</row>
    <row r="4112" spans="1:57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</row>
    <row r="4113" spans="1:57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</row>
    <row r="4114" spans="1:57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</row>
    <row r="4115" spans="1:57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</row>
    <row r="4116" spans="1:57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</row>
    <row r="4117" spans="1:57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</row>
    <row r="4118" spans="1:57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</row>
    <row r="4119" spans="1:57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</row>
    <row r="4120" spans="1:57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</row>
    <row r="4121" spans="1:57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</row>
    <row r="4122" spans="1:57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</row>
    <row r="4123" spans="1:57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</row>
    <row r="4124" spans="1:57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</row>
    <row r="4125" spans="1:57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</row>
    <row r="4126" spans="1:57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</row>
    <row r="4127" spans="1:57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</row>
    <row r="4128" spans="1:57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</row>
    <row r="4129" spans="1:57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</row>
    <row r="4130" spans="1:57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</row>
    <row r="4131" spans="1:57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</row>
    <row r="4132" spans="1:57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</row>
    <row r="4133" spans="1:57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</row>
    <row r="4134" spans="1:57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</row>
    <row r="4135" spans="1:57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</row>
    <row r="4136" spans="1:57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</row>
    <row r="4137" spans="1:57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</row>
    <row r="4138" spans="1:57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</row>
    <row r="4139" spans="1:57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</row>
    <row r="4140" spans="1:57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</row>
    <row r="4141" spans="1:57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</row>
    <row r="4142" spans="1:57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</row>
    <row r="4143" spans="1:57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</row>
    <row r="4144" spans="1:57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</row>
    <row r="4145" spans="1:57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</row>
    <row r="4146" spans="1:57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</row>
    <row r="4147" spans="1:57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</row>
    <row r="4148" spans="1:57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</row>
    <row r="4149" spans="1:57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</row>
    <row r="4150" spans="1:57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</row>
    <row r="4151" spans="1:57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</row>
    <row r="4152" spans="1:57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</row>
    <row r="4153" spans="1:57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</row>
    <row r="4154" spans="1:57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</row>
    <row r="4155" spans="1:57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</row>
    <row r="4156" spans="1:57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</row>
    <row r="4157" spans="1:57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</row>
    <row r="4158" spans="1:57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</row>
    <row r="4159" spans="1:57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</row>
    <row r="4160" spans="1:57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</row>
    <row r="4161" spans="1:57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</row>
    <row r="4162" spans="1:57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</row>
    <row r="4163" spans="1:57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</row>
    <row r="4164" spans="1:57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</row>
    <row r="4165" spans="1:57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</row>
    <row r="4166" spans="1:57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</row>
    <row r="4167" spans="1:57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</row>
    <row r="4168" spans="1:57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</row>
    <row r="4169" spans="1:57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</row>
    <row r="4170" spans="1:57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</row>
    <row r="4171" spans="1:57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</row>
    <row r="4172" spans="1:57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</row>
    <row r="4173" spans="1:57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</row>
    <row r="4174" spans="1:57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</row>
    <row r="4175" spans="1:57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</row>
    <row r="4176" spans="1:57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</row>
    <row r="4177" spans="1:57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</row>
    <row r="4178" spans="1:57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</row>
    <row r="4179" spans="1:57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</row>
    <row r="4180" spans="1:57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</row>
    <row r="4181" spans="1:57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</row>
    <row r="4182" spans="1:57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</row>
    <row r="4183" spans="1:57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</row>
    <row r="4184" spans="1:57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</row>
    <row r="4185" spans="1:57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</row>
    <row r="4186" spans="1:57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</row>
    <row r="4187" spans="1:57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</row>
    <row r="4188" spans="1:57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</row>
    <row r="4189" spans="1:57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</row>
    <row r="4190" spans="1:57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</row>
    <row r="4191" spans="1:57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</row>
    <row r="4192" spans="1:57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</row>
    <row r="4193" spans="1:57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</row>
    <row r="4194" spans="1:57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</row>
    <row r="4195" spans="1:57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</row>
    <row r="4196" spans="1:57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</row>
    <row r="4197" spans="1:57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</row>
    <row r="4198" spans="1:57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</row>
    <row r="4199" spans="1:57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</row>
    <row r="4200" spans="1:57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</row>
    <row r="4201" spans="1:57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</row>
    <row r="4202" spans="1:57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</row>
    <row r="4203" spans="1:57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</row>
    <row r="4204" spans="1:57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</row>
    <row r="4205" spans="1:57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</row>
    <row r="4206" spans="1:57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</row>
    <row r="4207" spans="1:57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</row>
    <row r="4208" spans="1:57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</row>
    <row r="4209" spans="1:57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</row>
    <row r="4210" spans="1:57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</row>
    <row r="4211" spans="1:57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</row>
    <row r="4212" spans="1:57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</row>
    <row r="4213" spans="1:57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</row>
    <row r="4214" spans="1:57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</row>
    <row r="4215" spans="1:57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</row>
    <row r="4216" spans="1:57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</row>
    <row r="4217" spans="1:57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</row>
    <row r="4218" spans="1:57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</row>
    <row r="4219" spans="1:57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</row>
    <row r="4220" spans="1:57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</row>
    <row r="4221" spans="1:57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</row>
    <row r="4222" spans="1:57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</row>
    <row r="4223" spans="1:57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</row>
    <row r="4224" spans="1:57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</row>
    <row r="4225" spans="1:57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</row>
    <row r="4226" spans="1:57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</row>
    <row r="4227" spans="1:57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</row>
    <row r="4228" spans="1:57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</row>
    <row r="4229" spans="1:57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</row>
    <row r="4230" spans="1:57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</row>
    <row r="4231" spans="1:57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</row>
    <row r="4232" spans="1:57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</row>
    <row r="4233" spans="1:57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</row>
    <row r="4234" spans="1:57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</row>
    <row r="4235" spans="1:57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</row>
    <row r="4236" spans="1:57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</row>
    <row r="4237" spans="1:57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</row>
    <row r="4238" spans="1:57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</row>
    <row r="4239" spans="1:57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</row>
    <row r="4240" spans="1:57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</row>
    <row r="4241" spans="1:57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</row>
    <row r="4242" spans="1:57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</row>
    <row r="4243" spans="1:57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</row>
    <row r="4244" spans="1:57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</row>
    <row r="4245" spans="1:57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</row>
    <row r="4246" spans="1:57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</row>
    <row r="4247" spans="1:57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</row>
    <row r="4248" spans="1:57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</row>
    <row r="4249" spans="1:57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</row>
    <row r="4250" spans="1:57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</row>
    <row r="4251" spans="1:57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</row>
    <row r="4252" spans="1:57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</row>
    <row r="4253" spans="1:57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</row>
    <row r="4254" spans="1:57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</row>
    <row r="4255" spans="1:57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</row>
    <row r="4256" spans="1:57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</row>
    <row r="4257" spans="1:57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</row>
    <row r="4258" spans="1:57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</row>
    <row r="4259" spans="1:57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</row>
    <row r="4260" spans="1:57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</row>
    <row r="4261" spans="1:57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</row>
    <row r="4262" spans="1:57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</row>
    <row r="4263" spans="1:57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</row>
    <row r="4264" spans="1:57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</row>
    <row r="4265" spans="1:57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</row>
    <row r="4266" spans="1:57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</row>
    <row r="4267" spans="1:57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</row>
    <row r="4268" spans="1:57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</row>
    <row r="4269" spans="1:57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</row>
    <row r="4270" spans="1:57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</row>
    <row r="4271" spans="1:57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</row>
    <row r="4272" spans="1:57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</row>
    <row r="4273" spans="1:57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</row>
    <row r="4274" spans="1:57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</row>
    <row r="4275" spans="1:57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</row>
    <row r="4276" spans="1:57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</row>
    <row r="4277" spans="1:57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</row>
    <row r="4278" spans="1:57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</row>
    <row r="4279" spans="1:57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</row>
    <row r="4280" spans="1:57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</row>
    <row r="4281" spans="1:57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</row>
    <row r="4282" spans="1:57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</row>
    <row r="4283" spans="1:57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</row>
    <row r="4284" spans="1:57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</row>
    <row r="4285" spans="1:57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</row>
    <row r="4286" spans="1:57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</row>
    <row r="4287" spans="1:57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</row>
    <row r="4288" spans="1:57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</row>
    <row r="4289" spans="1:57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</row>
    <row r="4290" spans="1:57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</row>
    <row r="4291" spans="1:57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</row>
    <row r="4292" spans="1:57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</row>
    <row r="4293" spans="1:57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</row>
    <row r="4294" spans="1:57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</row>
    <row r="4295" spans="1:57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</row>
    <row r="4296" spans="1:57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</row>
    <row r="4297" spans="1:57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</row>
    <row r="4298" spans="1:57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</row>
    <row r="4299" spans="1:57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</row>
    <row r="4300" spans="1:57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</row>
    <row r="4301" spans="1:57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</row>
    <row r="4302" spans="1:57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</row>
    <row r="4303" spans="1:57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</row>
    <row r="4304" spans="1:57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</row>
    <row r="4305" spans="1:57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</row>
    <row r="4306" spans="1:57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</row>
    <row r="4307" spans="1:57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</row>
    <row r="4308" spans="1:57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</row>
    <row r="4309" spans="1:57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</row>
    <row r="4310" spans="1:57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</row>
    <row r="4311" spans="1:57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</row>
    <row r="4312" spans="1:57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</row>
    <row r="4313" spans="1:57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</row>
    <row r="4314" spans="1:57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</row>
    <row r="4315" spans="1:57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</row>
    <row r="4316" spans="1:57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</row>
    <row r="4317" spans="1:57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</row>
    <row r="4318" spans="1:57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</row>
    <row r="4319" spans="1:57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</row>
    <row r="4320" spans="1:57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</row>
    <row r="4321" spans="1:57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</row>
    <row r="4322" spans="1:57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</row>
    <row r="4323" spans="1:57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</row>
    <row r="4324" spans="1:57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</row>
    <row r="4325" spans="1:57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</row>
    <row r="4326" spans="1:57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</row>
    <row r="4327" spans="1:57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</row>
    <row r="4328" spans="1:57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</row>
    <row r="4329" spans="1:57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</row>
    <row r="4330" spans="1:57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</row>
    <row r="4331" spans="1:57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</row>
    <row r="4332" spans="1:57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</row>
    <row r="4333" spans="1:57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</row>
    <row r="4334" spans="1:57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</row>
    <row r="4335" spans="1:57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</row>
    <row r="4336" spans="1:57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</row>
    <row r="4337" spans="1:57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</row>
    <row r="4338" spans="1:57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</row>
    <row r="4339" spans="1:57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</row>
    <row r="4340" spans="1:57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</row>
    <row r="4341" spans="1:57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</row>
    <row r="4342" spans="1:57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</row>
    <row r="4343" spans="1:57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</row>
    <row r="4344" spans="1:57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</row>
    <row r="4345" spans="1:57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</row>
    <row r="4346" spans="1:57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</row>
    <row r="4347" spans="1:57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</row>
    <row r="4348" spans="1:57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</row>
    <row r="4349" spans="1:57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</row>
    <row r="4350" spans="1:57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</row>
    <row r="4351" spans="1:57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</row>
    <row r="4352" spans="1:57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</row>
    <row r="4353" spans="1:57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</row>
    <row r="4354" spans="1:57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</row>
    <row r="4355" spans="1:57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</row>
    <row r="4356" spans="1:57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</row>
    <row r="4357" spans="1:57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</row>
    <row r="4358" spans="1:57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</row>
    <row r="4359" spans="1:57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</row>
    <row r="4360" spans="1:57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</row>
    <row r="4361" spans="1:57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</row>
    <row r="4362" spans="1:57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</row>
    <row r="4363" spans="1:57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</row>
    <row r="4364" spans="1:57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</row>
    <row r="4365" spans="1:57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</row>
    <row r="4366" spans="1:57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</row>
    <row r="4367" spans="1:57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</row>
    <row r="4368" spans="1:57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</row>
    <row r="4369" spans="1:57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</row>
    <row r="4370" spans="1:57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</row>
    <row r="4371" spans="1:57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</row>
    <row r="4372" spans="1:57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</row>
    <row r="4373" spans="1:57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</row>
    <row r="4374" spans="1:57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</row>
    <row r="4375" spans="1:57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</row>
    <row r="4376" spans="1:57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</row>
    <row r="4377" spans="1:57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</row>
    <row r="4378" spans="1:57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</row>
    <row r="4379" spans="1:57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</row>
    <row r="4380" spans="1:57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</row>
    <row r="4381" spans="1:57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</row>
    <row r="4382" spans="1:57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</row>
    <row r="4383" spans="1:57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</row>
    <row r="4384" spans="1:57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</row>
    <row r="4385" spans="1:57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</row>
    <row r="4386" spans="1:57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</row>
    <row r="4387" spans="1:57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</row>
    <row r="4388" spans="1:57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</row>
    <row r="4389" spans="1:57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</row>
    <row r="4390" spans="1:57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</row>
    <row r="4391" spans="1:57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</row>
    <row r="4392" spans="1:57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</row>
    <row r="4393" spans="1:57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</row>
    <row r="4394" spans="1:57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</row>
    <row r="4395" spans="1:57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</row>
    <row r="4396" spans="1:57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</row>
    <row r="4397" spans="1:57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</row>
    <row r="4398" spans="1:57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</row>
    <row r="4399" spans="1:57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</row>
    <row r="4400" spans="1:57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</row>
    <row r="4401" spans="1:57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</row>
    <row r="4402" spans="1:57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</row>
    <row r="4403" spans="1:57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</row>
    <row r="4404" spans="1:57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</row>
    <row r="4405" spans="1:57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</row>
    <row r="4406" spans="1:57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</row>
    <row r="4407" spans="1:57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</row>
    <row r="4408" spans="1:57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</row>
    <row r="4409" spans="1:57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</row>
    <row r="4410" spans="1:57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</row>
    <row r="4411" spans="1:57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</row>
    <row r="4412" spans="1:57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</row>
    <row r="4413" spans="1:57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</row>
    <row r="4414" spans="1:57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</row>
    <row r="4415" spans="1:57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</row>
    <row r="4416" spans="1:57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</row>
    <row r="4417" spans="1:57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</row>
    <row r="4418" spans="1:57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</row>
    <row r="4419" spans="1:57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</row>
    <row r="4420" spans="1:57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</row>
    <row r="4421" spans="1:57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</row>
    <row r="4422" spans="1:57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</row>
    <row r="4423" spans="1:57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</row>
    <row r="4424" spans="1:57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</row>
    <row r="4425" spans="1:57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</row>
    <row r="4426" spans="1:57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</row>
    <row r="4427" spans="1:57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</row>
    <row r="4428" spans="1:57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</row>
    <row r="4429" spans="1:57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</row>
    <row r="4430" spans="1:57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</row>
    <row r="4431" spans="1:57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</row>
    <row r="4432" spans="1:57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</row>
    <row r="4433" spans="1:57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</row>
    <row r="4434" spans="1:57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</row>
    <row r="4435" spans="1:57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</row>
    <row r="4436" spans="1:57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</row>
    <row r="4437" spans="1:57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</row>
    <row r="4438" spans="1:57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</row>
    <row r="4439" spans="1:57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</row>
    <row r="4440" spans="1:57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</row>
    <row r="4441" spans="1:57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</row>
    <row r="4442" spans="1:57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</row>
    <row r="4443" spans="1:57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</row>
    <row r="4444" spans="1:57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</row>
    <row r="4445" spans="1:57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</row>
    <row r="4446" spans="1:57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</row>
    <row r="4447" spans="1:57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</row>
    <row r="4448" spans="1:57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</row>
    <row r="4449" spans="1:57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</row>
    <row r="4450" spans="1:57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</row>
    <row r="4451" spans="1:57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</row>
    <row r="4452" spans="1:57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</row>
    <row r="4453" spans="1:57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</row>
    <row r="4454" spans="1:57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</row>
    <row r="4455" spans="1:57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</row>
    <row r="4456" spans="1:57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</row>
    <row r="4457" spans="1:57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</row>
    <row r="4458" spans="1:57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</row>
    <row r="4459" spans="1:57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</row>
    <row r="4460" spans="1:57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</row>
    <row r="4461" spans="1:57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</row>
    <row r="4462" spans="1:57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</row>
    <row r="4463" spans="1:57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</row>
    <row r="4464" spans="1:57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</row>
    <row r="4465" spans="1:57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</row>
    <row r="4466" spans="1:57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</row>
    <row r="4467" spans="1:57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</row>
    <row r="4468" spans="1:57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</row>
    <row r="4469" spans="1:57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</row>
    <row r="4470" spans="1:57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</row>
    <row r="4471" spans="1:57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</row>
    <row r="4472" spans="1:57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</row>
    <row r="4473" spans="1:57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</row>
    <row r="4474" spans="1:57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</row>
    <row r="4475" spans="1:57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</row>
    <row r="4476" spans="1:57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</row>
    <row r="4477" spans="1:57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</row>
    <row r="4478" spans="1:57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</row>
    <row r="4479" spans="1:57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</row>
    <row r="4480" spans="1:57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</row>
    <row r="4481" spans="1:57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</row>
    <row r="4482" spans="1:57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</row>
    <row r="4483" spans="1:57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</row>
    <row r="4484" spans="1:57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</row>
    <row r="4485" spans="1:57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</row>
    <row r="4486" spans="1:57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</row>
    <row r="4487" spans="1:57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</row>
    <row r="4488" spans="1:57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</row>
    <row r="4489" spans="1:57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</row>
    <row r="4490" spans="1:57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</row>
    <row r="4491" spans="1:57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</row>
    <row r="4492" spans="1:57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</row>
    <row r="4493" spans="1:57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</row>
    <row r="4494" spans="1:57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</row>
    <row r="4495" spans="1:57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</row>
    <row r="4496" spans="1:57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</row>
    <row r="4497" spans="1:57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</row>
    <row r="4498" spans="1:57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</row>
    <row r="4499" spans="1:57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</row>
    <row r="4500" spans="1:57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</row>
    <row r="4501" spans="1:57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</row>
    <row r="4502" spans="1:57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</row>
    <row r="4503" spans="1:57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</row>
    <row r="4504" spans="1:57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</row>
    <row r="4505" spans="1:57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</row>
    <row r="4506" spans="1:57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</row>
    <row r="4507" spans="1:57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</row>
    <row r="4508" spans="1:57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</row>
    <row r="4509" spans="1:57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</row>
    <row r="4510" spans="1:57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</row>
    <row r="4511" spans="1:57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</row>
    <row r="4512" spans="1:57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</row>
    <row r="4513" spans="1:57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</row>
    <row r="4514" spans="1:57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</row>
    <row r="4515" spans="1:57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</row>
    <row r="4516" spans="1:57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</row>
    <row r="4517" spans="1:57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</row>
    <row r="4518" spans="1:57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</row>
    <row r="4519" spans="1:57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</row>
    <row r="4520" spans="1:57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</row>
    <row r="4521" spans="1:57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</row>
    <row r="4522" spans="1:57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</row>
    <row r="4523" spans="1:57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</row>
    <row r="4524" spans="1:57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</row>
    <row r="4525" spans="1:57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</row>
    <row r="4526" spans="1:57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</row>
    <row r="4527" spans="1:57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</row>
    <row r="4528" spans="1:57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</row>
    <row r="4529" spans="1:57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</row>
    <row r="4530" spans="1:57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</row>
    <row r="4531" spans="1:57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</row>
    <row r="4532" spans="1:57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</row>
    <row r="4533" spans="1:57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</row>
    <row r="4534" spans="1:57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</row>
    <row r="4535" spans="1:57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</row>
    <row r="4536" spans="1:57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</row>
    <row r="4537" spans="1:57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</row>
    <row r="4538" spans="1:57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</row>
    <row r="4539" spans="1:57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</row>
    <row r="4540" spans="1:57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</row>
    <row r="4541" spans="1:57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</row>
    <row r="4542" spans="1:57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</row>
    <row r="4543" spans="1:57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</row>
    <row r="4544" spans="1:57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</row>
    <row r="4545" spans="1:57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</row>
    <row r="4546" spans="1:57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</row>
    <row r="4547" spans="1:57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</row>
    <row r="4548" spans="1:57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</row>
    <row r="4549" spans="1:57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</row>
    <row r="4550" spans="1:57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</row>
    <row r="4551" spans="1:57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</row>
    <row r="4552" spans="1:57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</row>
    <row r="4553" spans="1:57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</row>
    <row r="4554" spans="1:57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</row>
    <row r="4555" spans="1:57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</row>
    <row r="4556" spans="1:57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</row>
    <row r="4557" spans="1:57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</row>
    <row r="4558" spans="1:57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</row>
    <row r="4559" spans="1:57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</row>
    <row r="4560" spans="1:57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</row>
    <row r="4561" spans="1:57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</row>
    <row r="4562" spans="1:57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</row>
    <row r="4563" spans="1:57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</row>
    <row r="4564" spans="1:57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</row>
    <row r="4565" spans="1:57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</row>
    <row r="4566" spans="1:57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</row>
    <row r="4567" spans="1:57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</row>
    <row r="4568" spans="1:57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</row>
    <row r="4569" spans="1:57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</row>
    <row r="4570" spans="1:57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</row>
    <row r="4571" spans="1:57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</row>
    <row r="4572" spans="1:57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</row>
    <row r="4573" spans="1:57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</row>
    <row r="4574" spans="1:57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</row>
    <row r="4575" spans="1:57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</row>
    <row r="4576" spans="1:57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</row>
    <row r="4577" spans="1:57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</row>
    <row r="4578" spans="1:57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</row>
    <row r="4579" spans="1:57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</row>
    <row r="4580" spans="1:57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</row>
    <row r="4581" spans="1:57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</row>
    <row r="4582" spans="1:57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</row>
    <row r="4583" spans="1:57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</row>
    <row r="4584" spans="1:57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</row>
    <row r="4585" spans="1:57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</row>
    <row r="4586" spans="1:57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</row>
    <row r="4587" spans="1:57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</row>
    <row r="4588" spans="1:57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</row>
    <row r="4589" spans="1:57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</row>
    <row r="4590" spans="1:57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</row>
    <row r="4591" spans="1:57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</row>
    <row r="4592" spans="1:57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</row>
    <row r="4593" spans="1:57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</row>
    <row r="4594" spans="1:57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</row>
    <row r="4595" spans="1:57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</row>
    <row r="4596" spans="1:57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</row>
    <row r="4597" spans="1:57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</row>
    <row r="4598" spans="1:57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</row>
    <row r="4599" spans="1:57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</row>
    <row r="4600" spans="1:57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</row>
    <row r="4601" spans="1:57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</row>
    <row r="4602" spans="1:57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</row>
    <row r="4603" spans="1:57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</row>
    <row r="4604" spans="1:57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</row>
    <row r="4605" spans="1:57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</row>
    <row r="4606" spans="1:57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</row>
    <row r="4607" spans="1:57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</row>
    <row r="4608" spans="1:57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</row>
    <row r="4609" spans="1:57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</row>
    <row r="4610" spans="1:57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</row>
    <row r="4611" spans="1:57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</row>
    <row r="4612" spans="1:57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</row>
    <row r="4613" spans="1:57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</row>
    <row r="4614" spans="1:57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</row>
    <row r="4615" spans="1:57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</row>
    <row r="4616" spans="1:57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</row>
    <row r="4617" spans="1:57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</row>
    <row r="4618" spans="1:57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</row>
    <row r="4619" spans="1:57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</row>
    <row r="4620" spans="1:57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</row>
    <row r="4621" spans="1:57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</row>
    <row r="4622" spans="1:57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</row>
    <row r="4623" spans="1:57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</row>
    <row r="4624" spans="1:57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</row>
    <row r="4625" spans="1:57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</row>
    <row r="4626" spans="1:57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</row>
    <row r="4627" spans="1:57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</row>
    <row r="4628" spans="1:57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</row>
    <row r="4629" spans="1:57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</row>
    <row r="4630" spans="1:57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</row>
    <row r="4631" spans="1:57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</row>
    <row r="4632" spans="1:57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</row>
    <row r="4633" spans="1:57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</row>
    <row r="4634" spans="1:57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</row>
    <row r="4635" spans="1:57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</row>
    <row r="4636" spans="1:57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</row>
    <row r="4637" spans="1:57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</row>
    <row r="4638" spans="1:57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</row>
    <row r="4639" spans="1:57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</row>
    <row r="4640" spans="1:57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</row>
    <row r="4641" spans="1:57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</row>
    <row r="4642" spans="1:57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</row>
    <row r="4643" spans="1:57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</row>
    <row r="4644" spans="1:57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</row>
    <row r="4645" spans="1:57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</row>
    <row r="4646" spans="1:57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</row>
    <row r="4647" spans="1:57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</row>
    <row r="4648" spans="1:57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</row>
    <row r="4649" spans="1:57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</row>
    <row r="4650" spans="1:57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</row>
    <row r="4651" spans="1:57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</row>
    <row r="4652" spans="1:57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</row>
    <row r="4653" spans="1:57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</row>
    <row r="4654" spans="1:57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</row>
    <row r="4655" spans="1:57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</row>
    <row r="4656" spans="1:57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</row>
    <row r="4657" spans="1:57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</row>
    <row r="4658" spans="1:57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</row>
    <row r="4659" spans="1:57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</row>
    <row r="4660" spans="1:57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</row>
    <row r="4661" spans="1:57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</row>
    <row r="4662" spans="1:57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</row>
    <row r="4663" spans="1:57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</row>
    <row r="4664" spans="1:57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</row>
    <row r="4665" spans="1:57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</row>
    <row r="4666" spans="1:57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</row>
    <row r="4667" spans="1:57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</row>
    <row r="4668" spans="1:57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</row>
    <row r="4669" spans="1:57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</row>
    <row r="4670" spans="1:57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</row>
    <row r="4671" spans="1:57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</row>
    <row r="4672" spans="1:57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</row>
    <row r="4673" spans="1:57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</row>
    <row r="4674" spans="1:57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</row>
    <row r="4675" spans="1:57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</row>
    <row r="4676" spans="1:57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</row>
    <row r="4677" spans="1:57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</row>
    <row r="4678" spans="1:57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</row>
    <row r="4679" spans="1:57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</row>
    <row r="4680" spans="1:57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</row>
    <row r="4681" spans="1:57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</row>
    <row r="4682" spans="1:57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</row>
    <row r="4683" spans="1:57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</row>
    <row r="4684" spans="1:57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</row>
    <row r="4685" spans="1:57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</row>
    <row r="4686" spans="1:57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</row>
    <row r="4687" spans="1:57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</row>
    <row r="4688" spans="1:57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</row>
    <row r="4689" spans="1:57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</row>
    <row r="4690" spans="1:57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</row>
    <row r="4691" spans="1:57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</row>
    <row r="4692" spans="1:57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</row>
    <row r="4693" spans="1:57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</row>
    <row r="4694" spans="1:57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</row>
    <row r="4695" spans="1:57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</row>
    <row r="4696" spans="1:57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</row>
    <row r="4697" spans="1:57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</row>
    <row r="4698" spans="1:57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</row>
    <row r="4699" spans="1:57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</row>
    <row r="4700" spans="1:57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</row>
    <row r="4701" spans="1:57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</row>
    <row r="4702" spans="1:57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</row>
    <row r="4703" spans="1:57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</row>
    <row r="4704" spans="1:57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</row>
    <row r="4705" spans="1:57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</row>
    <row r="4706" spans="1:57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</row>
    <row r="4707" spans="1:57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</row>
    <row r="4708" spans="1:57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</row>
    <row r="4709" spans="1:57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</row>
    <row r="4710" spans="1:57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</row>
    <row r="4711" spans="1:57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</row>
    <row r="4712" spans="1:57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</row>
    <row r="4713" spans="1:57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</row>
    <row r="4714" spans="1:57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</row>
    <row r="4715" spans="1:57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</row>
    <row r="4716" spans="1:57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</row>
    <row r="4717" spans="1:57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</row>
    <row r="4718" spans="1:57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</row>
    <row r="4719" spans="1:57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</row>
    <row r="4720" spans="1:57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</row>
    <row r="4721" spans="1:57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</row>
    <row r="4722" spans="1:57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</row>
    <row r="4723" spans="1:57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</row>
    <row r="4724" spans="1:57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</row>
    <row r="4725" spans="1:57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</row>
    <row r="4726" spans="1:57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</row>
    <row r="4727" spans="1:57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</row>
    <row r="4728" spans="1:57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</row>
    <row r="4729" spans="1:57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</row>
    <row r="4730" spans="1:57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</row>
    <row r="4731" spans="1:57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</row>
    <row r="4732" spans="1:57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</row>
    <row r="4733" spans="1:57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</row>
    <row r="4734" spans="1:57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</row>
    <row r="4735" spans="1:57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</row>
    <row r="4736" spans="1:57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</row>
    <row r="4737" spans="1:57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</row>
    <row r="4738" spans="1:57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</row>
    <row r="4739" spans="1:57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</row>
    <row r="4740" spans="1:57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</row>
    <row r="4741" spans="1:57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</row>
    <row r="4742" spans="1:57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</row>
    <row r="4743" spans="1:57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</row>
    <row r="4744" spans="1:57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</row>
    <row r="4745" spans="1:57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</row>
    <row r="4746" spans="1:57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</row>
    <row r="4747" spans="1:57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</row>
    <row r="4748" spans="1:57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</row>
    <row r="4749" spans="1:57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</row>
    <row r="4750" spans="1:57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</row>
    <row r="4751" spans="1:57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</row>
    <row r="4752" spans="1:57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</row>
    <row r="4753" spans="1:57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</row>
    <row r="4754" spans="1:57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</row>
    <row r="4755" spans="1:57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</row>
    <row r="4756" spans="1:57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</row>
    <row r="4757" spans="1:57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</row>
    <row r="4758" spans="1:57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</row>
    <row r="4759" spans="1:57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</row>
    <row r="4760" spans="1:57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</row>
    <row r="4761" spans="1:57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</row>
    <row r="4762" spans="1:57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</row>
    <row r="4763" spans="1:57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</row>
    <row r="4764" spans="1:57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</row>
    <row r="4765" spans="1:57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</row>
    <row r="4766" spans="1:57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</row>
    <row r="4767" spans="1:57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</row>
    <row r="4768" spans="1:57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</row>
    <row r="4769" spans="1:57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</row>
    <row r="4770" spans="1:57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</row>
    <row r="4771" spans="1:57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</row>
    <row r="4772" spans="1:57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</row>
    <row r="4773" spans="1:57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</row>
    <row r="4774" spans="1:57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</row>
    <row r="4775" spans="1:57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</row>
    <row r="4776" spans="1:57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</row>
    <row r="4777" spans="1:57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</row>
    <row r="4778" spans="1:57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</row>
    <row r="4779" spans="1:57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</row>
    <row r="4780" spans="1:57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</row>
    <row r="4781" spans="1:57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</row>
    <row r="4782" spans="1:57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</row>
    <row r="4783" spans="1:57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</row>
    <row r="4784" spans="1:57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</row>
    <row r="4785" spans="1:57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</row>
    <row r="4786" spans="1:57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</row>
    <row r="4787" spans="1:57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</row>
    <row r="4788" spans="1:57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</row>
    <row r="4789" spans="1:57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</row>
    <row r="4790" spans="1:57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</row>
    <row r="4791" spans="1:57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</row>
    <row r="4792" spans="1:57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</row>
    <row r="4793" spans="1:57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</row>
    <row r="4794" spans="1:57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</row>
    <row r="4795" spans="1:57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</row>
    <row r="4796" spans="1:57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</row>
    <row r="4797" spans="1:57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</row>
    <row r="4798" spans="1:57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</row>
    <row r="4799" spans="1:57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</row>
    <row r="4800" spans="1:57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</row>
    <row r="4801" spans="1:57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</row>
    <row r="4802" spans="1:57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</row>
    <row r="4803" spans="1:57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</row>
    <row r="4804" spans="1:57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</row>
    <row r="4805" spans="1:57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</row>
    <row r="4806" spans="1:57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</row>
    <row r="4807" spans="1:57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</row>
    <row r="4808" spans="1:57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</row>
    <row r="4809" spans="1:57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</row>
    <row r="4810" spans="1:57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</row>
    <row r="4811" spans="1:57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</row>
    <row r="4812" spans="1:57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</row>
    <row r="4813" spans="1:57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</row>
    <row r="4814" spans="1:57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</row>
    <row r="4815" spans="1:57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</row>
    <row r="4816" spans="1:57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</row>
    <row r="4817" spans="1:57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</row>
    <row r="4818" spans="1:57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</row>
    <row r="4819" spans="1:57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</row>
    <row r="4820" spans="1:57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</row>
    <row r="4821" spans="1:57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</row>
    <row r="4822" spans="1:57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</row>
    <row r="4823" spans="1:57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</row>
    <row r="4824" spans="1:57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</row>
    <row r="4825" spans="1:57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</row>
    <row r="4826" spans="1:57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</row>
    <row r="4827" spans="1:57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</row>
    <row r="4828" spans="1:57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</row>
    <row r="4829" spans="1:57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</row>
    <row r="4830" spans="1:57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</row>
    <row r="4831" spans="1:57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</row>
    <row r="4832" spans="1:57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</row>
    <row r="4833" spans="1:57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</row>
    <row r="4834" spans="1:57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</row>
    <row r="4835" spans="1:57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</row>
    <row r="4836" spans="1:57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</row>
    <row r="4837" spans="1:57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</row>
    <row r="4838" spans="1:57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</row>
    <row r="4839" spans="1:57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</row>
    <row r="4840" spans="1:57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</row>
    <row r="4841" spans="1:57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</row>
    <row r="4842" spans="1:57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</row>
    <row r="4843" spans="1:57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</row>
    <row r="4844" spans="1:57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</row>
    <row r="4845" spans="1:57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</row>
    <row r="4846" spans="1:57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</row>
    <row r="4847" spans="1:57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</row>
    <row r="4848" spans="1:57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</row>
    <row r="4849" spans="1:57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</row>
    <row r="4850" spans="1:57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</row>
    <row r="4851" spans="1:57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</row>
    <row r="4852" spans="1:57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</row>
    <row r="4853" spans="1:57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</row>
    <row r="4854" spans="1:57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</row>
    <row r="4855" spans="1:57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</row>
    <row r="4856" spans="1:57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</row>
    <row r="4857" spans="1:57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</row>
    <row r="4858" spans="1:57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</row>
    <row r="4859" spans="1:57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</row>
    <row r="4860" spans="1:57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</row>
    <row r="4861" spans="1:57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</row>
    <row r="4862" spans="1:57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</row>
    <row r="4863" spans="1:57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</row>
    <row r="4864" spans="1:57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</row>
    <row r="4865" spans="1:57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</row>
    <row r="4866" spans="1:57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</row>
    <row r="4867" spans="1:57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</row>
    <row r="4868" spans="1:57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</row>
    <row r="4869" spans="1:57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</row>
    <row r="4870" spans="1:57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</row>
    <row r="4871" spans="1:57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</row>
    <row r="4872" spans="1:57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</row>
    <row r="4873" spans="1:57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</row>
    <row r="4874" spans="1:57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</row>
    <row r="4875" spans="1:57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</row>
    <row r="4876" spans="1:57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</row>
    <row r="4877" spans="1:57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</row>
    <row r="4878" spans="1:57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</row>
    <row r="4879" spans="1:57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</row>
    <row r="4880" spans="1:57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</row>
    <row r="4881" spans="1:57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</row>
    <row r="4882" spans="1:57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</row>
    <row r="4883" spans="1:57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</row>
    <row r="4884" spans="1:57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</row>
    <row r="4885" spans="1:57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</row>
    <row r="4886" spans="1:57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</row>
    <row r="4887" spans="1:57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</row>
    <row r="4888" spans="1:57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</row>
    <row r="4889" spans="1:57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</row>
    <row r="4890" spans="1:57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</row>
    <row r="4891" spans="1:57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</row>
    <row r="4892" spans="1:57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</row>
    <row r="4893" spans="1:57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</row>
    <row r="4894" spans="1:57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</row>
    <row r="4895" spans="1:57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</row>
    <row r="4896" spans="1:57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</row>
    <row r="4897" spans="1:57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</row>
    <row r="4898" spans="1:57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</row>
    <row r="4899" spans="1:57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</row>
    <row r="4900" spans="1:57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</row>
    <row r="4901" spans="1:57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</row>
    <row r="4902" spans="1:57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</row>
    <row r="4903" spans="1:57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</row>
    <row r="4904" spans="1:57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</row>
    <row r="4905" spans="1:57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</row>
    <row r="4906" spans="1:57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</row>
    <row r="4907" spans="1:57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</row>
    <row r="4908" spans="1:57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</row>
    <row r="4909" spans="1:57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</row>
    <row r="4910" spans="1:57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</row>
    <row r="4911" spans="1:57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</row>
    <row r="4912" spans="1:57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</row>
    <row r="4913" spans="1:57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</row>
    <row r="4914" spans="1:57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</row>
    <row r="4915" spans="1:57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</row>
    <row r="4916" spans="1:57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</row>
    <row r="4917" spans="1:57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</row>
    <row r="4918" spans="1:57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</row>
    <row r="4919" spans="1:57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</row>
    <row r="4920" spans="1:57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</row>
    <row r="4921" spans="1:57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</row>
    <row r="4922" spans="1:57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</row>
    <row r="4923" spans="1:57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</row>
    <row r="4924" spans="1:57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</row>
    <row r="4925" spans="1:57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</row>
    <row r="4926" spans="1:57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</row>
    <row r="4927" spans="1:57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</row>
    <row r="4928" spans="1:57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</row>
    <row r="4929" spans="1:57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</row>
    <row r="4930" spans="1:57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</row>
    <row r="4931" spans="1:57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</row>
    <row r="4932" spans="1:57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</row>
    <row r="4933" spans="1:57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</row>
    <row r="4934" spans="1:57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</row>
    <row r="4935" spans="1:57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</row>
    <row r="4936" spans="1:57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</row>
    <row r="4937" spans="1:57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</row>
    <row r="4938" spans="1:57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</row>
    <row r="4939" spans="1:57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</row>
    <row r="4940" spans="1:57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</row>
    <row r="4941" spans="1:57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</row>
    <row r="4942" spans="1:57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</row>
    <row r="4943" spans="1:57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</row>
    <row r="4944" spans="1:57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</row>
    <row r="4945" spans="1:57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</row>
    <row r="4946" spans="1:57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</row>
    <row r="4947" spans="1:57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</row>
    <row r="4948" spans="1:57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</row>
    <row r="4949" spans="1:57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</row>
    <row r="4950" spans="1:57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</row>
    <row r="4951" spans="1:57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</row>
    <row r="4952" spans="1:57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</row>
    <row r="4953" spans="1:57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</row>
    <row r="4954" spans="1:57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</row>
    <row r="4955" spans="1:57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</row>
    <row r="4956" spans="1:57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</row>
    <row r="4957" spans="1:57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</row>
    <row r="4958" spans="1:57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</row>
    <row r="4959" spans="1:57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</row>
    <row r="4960" spans="1:57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</row>
    <row r="4961" spans="1:57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</row>
    <row r="4962" spans="1:57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</row>
    <row r="4963" spans="1:57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</row>
    <row r="4964" spans="1:57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</row>
    <row r="4965" spans="1:57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</row>
    <row r="4966" spans="1:57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</row>
    <row r="4967" spans="1:57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</row>
    <row r="4968" spans="1:57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</row>
    <row r="4969" spans="1:57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</row>
    <row r="4970" spans="1:57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</row>
    <row r="4971" spans="1:57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</row>
    <row r="4972" spans="1:57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</row>
    <row r="4973" spans="1:57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</row>
    <row r="4974" spans="1:57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</row>
    <row r="4975" spans="1:57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</row>
    <row r="4976" spans="1:57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</row>
    <row r="4977" spans="1:57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</row>
    <row r="4978" spans="1:57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</row>
    <row r="4979" spans="1:57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</row>
    <row r="4980" spans="1:57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</row>
    <row r="4981" spans="1:57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</row>
    <row r="4982" spans="1:57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</row>
    <row r="4983" spans="1:57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</row>
    <row r="4984" spans="1:57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</row>
    <row r="4985" spans="1:57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</row>
    <row r="4986" spans="1:57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</row>
    <row r="4987" spans="1:57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</row>
    <row r="4988" spans="1:57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</row>
    <row r="4989" spans="1:57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</row>
    <row r="4990" spans="1:57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</row>
    <row r="4991" spans="1:57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</row>
    <row r="4992" spans="1:57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</row>
    <row r="4993" spans="1:57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</row>
    <row r="4994" spans="1:57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</row>
    <row r="4995" spans="1:57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</row>
    <row r="4996" spans="1:57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</row>
    <row r="4997" spans="1:57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</row>
    <row r="4998" spans="1:57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</row>
    <row r="4999" spans="1:57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</row>
    <row r="5000" spans="1:57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</row>
    <row r="5001" spans="1:57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</row>
    <row r="5002" spans="1:57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</row>
    <row r="5003" spans="1:57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</row>
    <row r="5004" spans="1:57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</row>
    <row r="5005" spans="1:57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</row>
    <row r="5006" spans="1:57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</row>
    <row r="5007" spans="1:57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</row>
    <row r="5008" spans="1:57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</row>
    <row r="5009" spans="1:57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</row>
    <row r="5010" spans="1:57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</row>
    <row r="5011" spans="1:57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</row>
    <row r="5012" spans="1:57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</row>
    <row r="5013" spans="1:57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</row>
    <row r="5014" spans="1:57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  <c r="BE5014"/>
    </row>
    <row r="5015" spans="1:57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  <c r="BE5015"/>
    </row>
    <row r="5016" spans="1:57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  <c r="BE5016"/>
    </row>
    <row r="5017" spans="1:57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  <c r="BE5017"/>
    </row>
    <row r="5018" spans="1:57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  <c r="BE5018"/>
    </row>
    <row r="5019" spans="1:57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  <c r="BE5019"/>
    </row>
    <row r="5020" spans="1:57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  <c r="BE5020"/>
    </row>
    <row r="5021" spans="1:57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  <c r="BE5021"/>
    </row>
    <row r="5022" spans="1:57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  <c r="BE5022"/>
    </row>
    <row r="5023" spans="1:57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  <c r="BE5023"/>
    </row>
    <row r="5024" spans="1:57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  <c r="BE5024"/>
    </row>
    <row r="5025" spans="1:57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  <c r="BE5025"/>
    </row>
    <row r="5026" spans="1:57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  <c r="BE5026"/>
    </row>
    <row r="5027" spans="1:57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  <c r="BE5027"/>
    </row>
    <row r="5028" spans="1:57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  <c r="BE5028"/>
    </row>
    <row r="5029" spans="1:57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  <c r="BE5029"/>
    </row>
    <row r="5030" spans="1:57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  <c r="BE5030"/>
    </row>
    <row r="5031" spans="1:57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  <c r="BE5031"/>
    </row>
    <row r="5032" spans="1:57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  <c r="BE5032"/>
    </row>
    <row r="5033" spans="1:57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  <c r="BE5033"/>
    </row>
    <row r="5034" spans="1:57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  <c r="BE5034"/>
    </row>
    <row r="5035" spans="1:57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  <c r="BE5035"/>
    </row>
    <row r="5036" spans="1:57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  <c r="BE5036"/>
    </row>
    <row r="5037" spans="1:57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  <c r="BE5037"/>
    </row>
    <row r="5038" spans="1:57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  <c r="BE5038"/>
    </row>
    <row r="5039" spans="1:57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  <c r="BE5039"/>
    </row>
    <row r="5040" spans="1:57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  <c r="BE5040"/>
    </row>
    <row r="5041" spans="1:57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  <c r="BE5041"/>
    </row>
    <row r="5042" spans="1:57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  <c r="BE5042"/>
    </row>
    <row r="5043" spans="1:57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  <c r="BE5043"/>
    </row>
    <row r="5044" spans="1:57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  <c r="BE5044"/>
    </row>
    <row r="5045" spans="1:57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  <c r="BE5045"/>
    </row>
    <row r="5046" spans="1:57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  <c r="BE5046"/>
    </row>
    <row r="5047" spans="1:57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  <c r="BE5047"/>
    </row>
    <row r="5048" spans="1:57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  <c r="BE5048"/>
    </row>
    <row r="5049" spans="1:57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  <c r="BE5049"/>
    </row>
    <row r="5050" spans="1:57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  <c r="BE5050"/>
    </row>
    <row r="5051" spans="1:57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  <c r="BE5051"/>
    </row>
    <row r="5052" spans="1:57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  <c r="BE5052"/>
    </row>
    <row r="5053" spans="1:57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  <c r="BE5053"/>
    </row>
    <row r="5054" spans="1:57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  <c r="BE5054"/>
    </row>
    <row r="5055" spans="1:57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  <c r="BE5055"/>
    </row>
    <row r="5056" spans="1:57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  <c r="BE5056"/>
    </row>
    <row r="5057" spans="1:57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  <c r="BE5057"/>
    </row>
    <row r="5058" spans="1:57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  <c r="BE5058"/>
    </row>
    <row r="5059" spans="1:57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  <c r="BE5059"/>
    </row>
    <row r="5060" spans="1:57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  <c r="BE5060"/>
    </row>
    <row r="5061" spans="1:57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  <c r="BE5061"/>
    </row>
    <row r="5062" spans="1:57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  <c r="BE5062"/>
    </row>
    <row r="5063" spans="1:57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  <c r="BE5063"/>
    </row>
    <row r="5064" spans="1:57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  <c r="BE5064"/>
    </row>
    <row r="5065" spans="1:57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  <c r="BE5065"/>
    </row>
    <row r="5066" spans="1:57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  <c r="BE5066"/>
    </row>
    <row r="5067" spans="1:57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  <c r="BE5067"/>
    </row>
    <row r="5068" spans="1:57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  <c r="BE5068"/>
    </row>
    <row r="5069" spans="1:57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  <c r="BE5069"/>
    </row>
    <row r="5070" spans="1:57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  <c r="BE5070"/>
    </row>
    <row r="5071" spans="1:57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  <c r="BE5071"/>
    </row>
    <row r="5072" spans="1:57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  <c r="BE5072"/>
    </row>
    <row r="5073" spans="1:57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  <c r="BE5073"/>
    </row>
    <row r="5074" spans="1:57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  <c r="BE5074"/>
    </row>
    <row r="5075" spans="1:57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  <c r="BE5075"/>
    </row>
    <row r="5076" spans="1:57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  <c r="BE5076"/>
    </row>
    <row r="5077" spans="1:57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  <c r="BE5077"/>
    </row>
    <row r="5078" spans="1:57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  <c r="BE5078"/>
    </row>
    <row r="5079" spans="1:57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  <c r="BE5079"/>
    </row>
    <row r="5080" spans="1:57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  <c r="BE5080"/>
    </row>
    <row r="5081" spans="1:57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  <c r="BE5081"/>
    </row>
    <row r="5082" spans="1:57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  <c r="BE5082"/>
    </row>
    <row r="5083" spans="1:57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  <c r="BE5083"/>
    </row>
    <row r="5084" spans="1:57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  <c r="BE5084"/>
    </row>
    <row r="5085" spans="1:57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  <c r="BE5085"/>
    </row>
    <row r="5086" spans="1:57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  <c r="BE5086"/>
    </row>
    <row r="5087" spans="1:57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  <c r="BE5087"/>
    </row>
    <row r="5088" spans="1:57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  <c r="BE5088"/>
    </row>
    <row r="5089" spans="1:57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  <c r="BE5089"/>
    </row>
    <row r="5090" spans="1:57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  <c r="BE5090"/>
    </row>
    <row r="5091" spans="1:57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  <c r="BE5091"/>
    </row>
    <row r="5092" spans="1:57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  <c r="BE5092"/>
    </row>
    <row r="5093" spans="1:57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  <c r="BE5093"/>
    </row>
    <row r="5094" spans="1:57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  <c r="BE5094"/>
    </row>
    <row r="5095" spans="1:57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  <c r="BE5095"/>
    </row>
    <row r="5096" spans="1:57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  <c r="BE5096"/>
    </row>
    <row r="5097" spans="1:57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  <c r="BE5097"/>
    </row>
    <row r="5098" spans="1:57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  <c r="BE5098"/>
    </row>
    <row r="5099" spans="1:57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  <c r="BE5099"/>
    </row>
    <row r="5100" spans="1:57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  <c r="BE5100"/>
    </row>
    <row r="5101" spans="1:57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  <c r="BE5101"/>
    </row>
    <row r="5102" spans="1:57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  <c r="BE5102"/>
    </row>
    <row r="5103" spans="1:57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  <c r="BE5103"/>
    </row>
    <row r="5104" spans="1:57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  <c r="BE5104"/>
    </row>
    <row r="5105" spans="1:57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  <c r="BE5105"/>
    </row>
    <row r="5106" spans="1:57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  <c r="BE5106"/>
    </row>
    <row r="5107" spans="1:57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  <c r="BE5107"/>
    </row>
    <row r="5108" spans="1:57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  <c r="BE5108"/>
    </row>
    <row r="5109" spans="1:57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  <c r="BE5109"/>
    </row>
    <row r="5110" spans="1:57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  <c r="BE5110"/>
    </row>
    <row r="5111" spans="1:57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  <c r="BE5111"/>
    </row>
    <row r="5112" spans="1:57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  <c r="BE5112"/>
    </row>
    <row r="5113" spans="1:57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  <c r="BE5113"/>
    </row>
    <row r="5114" spans="1:57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  <c r="BE5114"/>
    </row>
    <row r="5115" spans="1:57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  <c r="BE5115"/>
    </row>
    <row r="5116" spans="1:57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  <c r="BE5116"/>
    </row>
    <row r="5117" spans="1:57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  <c r="BE5117"/>
    </row>
    <row r="5118" spans="1:57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  <c r="BE5118"/>
    </row>
    <row r="5119" spans="1:57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  <c r="BE5119"/>
    </row>
    <row r="5120" spans="1:57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  <c r="BE5120"/>
    </row>
    <row r="5121" spans="1:57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  <c r="BE5121"/>
    </row>
    <row r="5122" spans="1:57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  <c r="BE5122"/>
    </row>
    <row r="5123" spans="1:57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  <c r="BE5123"/>
    </row>
    <row r="5124" spans="1:57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  <c r="BE5124"/>
    </row>
    <row r="5125" spans="1:57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  <c r="BE5125"/>
    </row>
    <row r="5126" spans="1:57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  <c r="BE5126"/>
    </row>
    <row r="5127" spans="1:57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  <c r="BE5127"/>
    </row>
    <row r="5128" spans="1:57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  <c r="BE5128"/>
    </row>
    <row r="5129" spans="1:57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  <c r="BE5129"/>
    </row>
    <row r="5130" spans="1:57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  <c r="BE5130"/>
    </row>
    <row r="5131" spans="1:57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  <c r="BE5131"/>
    </row>
    <row r="5132" spans="1:57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  <c r="BE5132"/>
    </row>
    <row r="5133" spans="1:57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  <c r="BE5133"/>
    </row>
    <row r="5134" spans="1:57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  <c r="BE5134"/>
    </row>
    <row r="5135" spans="1:57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  <c r="BE5135"/>
    </row>
    <row r="5136" spans="1:57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  <c r="BE5136"/>
    </row>
    <row r="5137" spans="1:57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  <c r="BE5137"/>
    </row>
    <row r="5138" spans="1:57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  <c r="BE5138"/>
    </row>
    <row r="5139" spans="1:57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  <c r="BE5139"/>
    </row>
    <row r="5140" spans="1:57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  <c r="BE5140"/>
    </row>
    <row r="5141" spans="1:57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  <c r="BE5141"/>
    </row>
    <row r="5142" spans="1:57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  <c r="BE5142"/>
    </row>
    <row r="5143" spans="1:57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  <c r="BE5143"/>
    </row>
    <row r="5144" spans="1:57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  <c r="BE5144"/>
    </row>
    <row r="5145" spans="1:57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  <c r="BE5145"/>
    </row>
    <row r="5146" spans="1:57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  <c r="BE5146"/>
    </row>
    <row r="5147" spans="1:57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  <c r="BE5147"/>
    </row>
    <row r="5148" spans="1:57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  <c r="BE5148"/>
    </row>
    <row r="5149" spans="1:57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  <c r="BE5149"/>
    </row>
    <row r="5150" spans="1:57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  <c r="BE5150"/>
    </row>
    <row r="5151" spans="1:57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  <c r="BE5151"/>
    </row>
    <row r="5152" spans="1:57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  <c r="BE5152"/>
    </row>
    <row r="5153" spans="1:57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  <c r="BE5153"/>
    </row>
    <row r="5154" spans="1:57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  <c r="BE5154"/>
    </row>
    <row r="5155" spans="1:57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  <c r="BE5155"/>
    </row>
    <row r="5156" spans="1:57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  <c r="BE5156"/>
    </row>
    <row r="5157" spans="1:57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  <c r="BE5157"/>
    </row>
    <row r="5158" spans="1:57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  <c r="BE5158"/>
    </row>
    <row r="5159" spans="1:57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  <c r="BE5159"/>
    </row>
    <row r="5160" spans="1:57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  <c r="BE5160"/>
    </row>
    <row r="5161" spans="1:57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  <c r="BE5161"/>
    </row>
    <row r="5162" spans="1:57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  <c r="BE5162"/>
    </row>
    <row r="5163" spans="1:57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  <c r="BE5163"/>
    </row>
    <row r="5164" spans="1:57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  <c r="BE5164"/>
    </row>
    <row r="5165" spans="1:57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  <c r="BE5165"/>
    </row>
    <row r="5166" spans="1:57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  <c r="BE5166"/>
    </row>
    <row r="5167" spans="1:57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  <c r="BE5167"/>
    </row>
    <row r="5168" spans="1:57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  <c r="BE5168"/>
    </row>
    <row r="5169" spans="1:57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  <c r="BE5169"/>
    </row>
    <row r="5170" spans="1:57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  <c r="BE5170"/>
    </row>
    <row r="5171" spans="1:57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  <c r="BE5171"/>
    </row>
    <row r="5172" spans="1:57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  <c r="BE5172"/>
    </row>
    <row r="5173" spans="1:57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  <c r="BE5173"/>
    </row>
    <row r="5174" spans="1:57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  <c r="BE5174"/>
    </row>
    <row r="5175" spans="1:57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  <c r="BE5175"/>
    </row>
    <row r="5176" spans="1:57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  <c r="BE5176"/>
    </row>
    <row r="5177" spans="1:57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  <c r="BE5177"/>
    </row>
    <row r="5178" spans="1:57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  <c r="BE5178"/>
    </row>
    <row r="5179" spans="1:57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  <c r="BE5179"/>
    </row>
    <row r="5180" spans="1:57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  <c r="BE5180"/>
    </row>
    <row r="5181" spans="1:57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  <c r="BE5181"/>
    </row>
    <row r="5182" spans="1:57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  <c r="BE5182"/>
    </row>
    <row r="5183" spans="1:57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  <c r="BE5183"/>
    </row>
    <row r="5184" spans="1:57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  <c r="BE5184"/>
    </row>
    <row r="5185" spans="1:57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  <c r="BE5185"/>
    </row>
    <row r="5186" spans="1:57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  <c r="BE5186"/>
    </row>
    <row r="5187" spans="1:57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  <c r="BE5187"/>
    </row>
    <row r="5188" spans="1:57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  <c r="BE5188"/>
    </row>
    <row r="5189" spans="1:57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  <c r="BE5189"/>
    </row>
    <row r="5190" spans="1:57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  <c r="BE5190"/>
    </row>
    <row r="5191" spans="1:57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  <c r="BE5191"/>
    </row>
    <row r="5192" spans="1:57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  <c r="BE5192"/>
    </row>
    <row r="5193" spans="1:57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  <c r="BE5193"/>
    </row>
    <row r="5194" spans="1:57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  <c r="BE5194"/>
    </row>
    <row r="5195" spans="1:57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  <c r="BE5195"/>
    </row>
    <row r="5196" spans="1:57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  <c r="BE5196"/>
    </row>
    <row r="5197" spans="1:57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  <c r="BE5197"/>
    </row>
    <row r="5198" spans="1:57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  <c r="BE5198"/>
    </row>
    <row r="5199" spans="1:57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  <c r="BE5199"/>
    </row>
    <row r="5200" spans="1:57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  <c r="BE5200"/>
    </row>
    <row r="5201" spans="1:57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  <c r="BE5201"/>
    </row>
    <row r="5202" spans="1:57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  <c r="BE5202"/>
    </row>
    <row r="5203" spans="1:57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  <c r="BE5203"/>
    </row>
    <row r="5204" spans="1:57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  <c r="BE5204"/>
    </row>
    <row r="5205" spans="1:57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  <c r="BE5205"/>
    </row>
    <row r="5206" spans="1:57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  <c r="BE5206"/>
    </row>
    <row r="5207" spans="1:57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  <c r="BE5207"/>
    </row>
    <row r="5208" spans="1:57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  <c r="BE5208"/>
    </row>
    <row r="5209" spans="1:57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  <c r="BE5209"/>
    </row>
    <row r="5210" spans="1:57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  <c r="BE5210"/>
    </row>
    <row r="5211" spans="1:57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  <c r="BE5211"/>
    </row>
    <row r="5212" spans="1:57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  <c r="BE5212"/>
    </row>
    <row r="5213" spans="1:57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  <c r="BE5213"/>
    </row>
    <row r="5214" spans="1:57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  <c r="BE5214"/>
    </row>
    <row r="5215" spans="1:57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  <c r="BE5215"/>
    </row>
    <row r="5216" spans="1:57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  <c r="BE5216"/>
    </row>
    <row r="5217" spans="1:57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  <c r="BE5217"/>
    </row>
    <row r="5218" spans="1:57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  <c r="BE5218"/>
    </row>
    <row r="5219" spans="1:57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  <c r="BE5219"/>
    </row>
    <row r="5220" spans="1:57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  <c r="BE5220"/>
    </row>
    <row r="5221" spans="1:57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  <c r="BE5221"/>
    </row>
    <row r="5222" spans="1:57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  <c r="BE5222"/>
    </row>
    <row r="5223" spans="1:57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  <c r="BE5223"/>
    </row>
    <row r="5224" spans="1:57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  <c r="BE5224"/>
    </row>
    <row r="5225" spans="1:57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  <c r="BE5225"/>
    </row>
    <row r="5226" spans="1:57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  <c r="BE5226"/>
    </row>
    <row r="5227" spans="1:57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  <c r="BE5227"/>
    </row>
    <row r="5228" spans="1:57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  <c r="BE5228"/>
    </row>
    <row r="5229" spans="1:57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  <c r="BE5229"/>
    </row>
    <row r="5230" spans="1:57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  <c r="BE5230"/>
    </row>
    <row r="5231" spans="1:57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  <c r="BE5231"/>
    </row>
    <row r="5232" spans="1:57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  <c r="BE5232"/>
    </row>
    <row r="5233" spans="1:57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  <c r="BE5233"/>
    </row>
    <row r="5234" spans="1:57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  <c r="BE5234"/>
    </row>
    <row r="5235" spans="1:57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  <c r="BE5235"/>
    </row>
    <row r="5236" spans="1:57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  <c r="BE5236"/>
    </row>
    <row r="5237" spans="1:57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  <c r="BE5237"/>
    </row>
    <row r="5238" spans="1:57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  <c r="BE5238"/>
    </row>
    <row r="5239" spans="1:57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  <c r="BE5239"/>
    </row>
    <row r="5240" spans="1:57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  <c r="BE5240"/>
    </row>
    <row r="5241" spans="1:57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  <c r="BE5241"/>
    </row>
    <row r="5242" spans="1:57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  <c r="BE5242"/>
    </row>
    <row r="5243" spans="1:57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  <c r="BE5243"/>
    </row>
    <row r="5244" spans="1:57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  <c r="BE5244"/>
    </row>
    <row r="5245" spans="1:57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  <c r="BE5245"/>
    </row>
    <row r="5246" spans="1:57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  <c r="BE5246"/>
    </row>
    <row r="5247" spans="1:57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  <c r="BE5247"/>
    </row>
    <row r="5248" spans="1:57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  <c r="BE5248"/>
    </row>
    <row r="5249" spans="1:57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  <c r="BE5249"/>
    </row>
    <row r="5250" spans="1:57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  <c r="BE5250"/>
    </row>
    <row r="5251" spans="1:57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  <c r="BE5251"/>
    </row>
    <row r="5252" spans="1:57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  <c r="BE5252"/>
    </row>
    <row r="5253" spans="1:57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  <c r="BE5253"/>
    </row>
    <row r="5254" spans="1:57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  <c r="BE5254"/>
    </row>
    <row r="5255" spans="1:57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  <c r="BE5255"/>
    </row>
    <row r="5256" spans="1:57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  <c r="BE5256"/>
    </row>
    <row r="5257" spans="1:57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  <c r="BE5257"/>
    </row>
    <row r="5258" spans="1:57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  <c r="BE5258"/>
    </row>
    <row r="5259" spans="1:57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  <c r="BE5259"/>
    </row>
    <row r="5260" spans="1:57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  <c r="BE5260"/>
    </row>
    <row r="5261" spans="1:57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  <c r="BE5261"/>
    </row>
    <row r="5262" spans="1:57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  <c r="BE5262"/>
    </row>
    <row r="5263" spans="1:57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  <c r="BE5263"/>
    </row>
    <row r="5264" spans="1:57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  <c r="BE5264"/>
    </row>
    <row r="5265" spans="1:57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  <c r="BE5265"/>
    </row>
    <row r="5266" spans="1:57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  <c r="BE5266"/>
    </row>
    <row r="5267" spans="1:57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  <c r="BE5267"/>
    </row>
    <row r="5268" spans="1:57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  <c r="BE5268"/>
    </row>
    <row r="5269" spans="1:57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  <c r="BE5269"/>
    </row>
    <row r="5270" spans="1:57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  <c r="BE5270"/>
    </row>
    <row r="5271" spans="1:57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  <c r="BE5271"/>
    </row>
    <row r="5272" spans="1:57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  <c r="BE5272"/>
    </row>
    <row r="5273" spans="1:57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  <c r="BE5273"/>
    </row>
    <row r="5274" spans="1:57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  <c r="BE5274"/>
    </row>
    <row r="5275" spans="1:57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  <c r="BE5275"/>
    </row>
    <row r="5276" spans="1:57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  <c r="BE5276"/>
    </row>
    <row r="5277" spans="1:57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  <c r="BE5277"/>
    </row>
    <row r="5278" spans="1:57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  <c r="BE5278"/>
    </row>
    <row r="5279" spans="1:57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  <c r="BE5279"/>
    </row>
    <row r="5280" spans="1:57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  <c r="BE5280"/>
    </row>
    <row r="5281" spans="1:57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  <c r="BE5281"/>
    </row>
    <row r="5282" spans="1:57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  <c r="BE5282"/>
    </row>
    <row r="5283" spans="1:57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  <c r="BE5283"/>
    </row>
    <row r="5284" spans="1:57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  <c r="BE5284"/>
    </row>
    <row r="5285" spans="1:57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  <c r="BE5285"/>
    </row>
    <row r="5286" spans="1:57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  <c r="BE5286"/>
    </row>
    <row r="5287" spans="1:57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  <c r="BE5287"/>
    </row>
    <row r="5288" spans="1:57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  <c r="BE5288"/>
    </row>
    <row r="5289" spans="1:57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  <c r="BE5289"/>
    </row>
    <row r="5290" spans="1:57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  <c r="BE5290"/>
    </row>
    <row r="5291" spans="1:57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  <c r="BE5291"/>
    </row>
    <row r="5292" spans="1:57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  <c r="BE5292"/>
    </row>
    <row r="5293" spans="1:57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  <c r="BE5293"/>
    </row>
    <row r="5294" spans="1:57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  <c r="BE5294"/>
    </row>
    <row r="5295" spans="1:57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  <c r="BE5295"/>
    </row>
    <row r="5296" spans="1:57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  <c r="BE5296"/>
    </row>
    <row r="5297" spans="1:57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  <c r="BE5297"/>
    </row>
    <row r="5298" spans="1:57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  <c r="BE5298"/>
    </row>
    <row r="5299" spans="1:57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  <c r="BE5299"/>
    </row>
    <row r="5300" spans="1:57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  <c r="BE5300"/>
    </row>
    <row r="5301" spans="1:57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  <c r="BE5301"/>
    </row>
    <row r="5302" spans="1:57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  <c r="BE5302"/>
    </row>
    <row r="5303" spans="1:57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  <c r="BE5303"/>
    </row>
    <row r="5304" spans="1:57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  <c r="BE5304"/>
    </row>
    <row r="5305" spans="1:57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  <c r="BE5305"/>
    </row>
    <row r="5306" spans="1:57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  <c r="BE5306"/>
    </row>
    <row r="5307" spans="1:57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  <c r="BE5307"/>
    </row>
    <row r="5308" spans="1:57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  <c r="BE5308"/>
    </row>
    <row r="5309" spans="1:57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  <c r="BE5309"/>
    </row>
    <row r="5310" spans="1:57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  <c r="BE5310"/>
    </row>
    <row r="5311" spans="1:57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  <c r="BE5311"/>
    </row>
    <row r="5312" spans="1:57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  <c r="BE5312"/>
    </row>
    <row r="5313" spans="1:57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  <c r="BE5313"/>
    </row>
    <row r="5314" spans="1:57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  <c r="BE5314"/>
    </row>
    <row r="5315" spans="1:57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  <c r="BE5315"/>
    </row>
    <row r="5316" spans="1:57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  <c r="BE5316"/>
    </row>
    <row r="5317" spans="1:57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  <c r="BE5317"/>
    </row>
    <row r="5318" spans="1:57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  <c r="BE5318"/>
    </row>
    <row r="5319" spans="1:57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  <c r="BE5319"/>
    </row>
    <row r="5320" spans="1:57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  <c r="BE5320"/>
    </row>
    <row r="5321" spans="1:57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  <c r="BE5321"/>
    </row>
    <row r="5322" spans="1:57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  <c r="BE5322"/>
    </row>
    <row r="5323" spans="1:57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  <c r="BE5323"/>
    </row>
    <row r="5324" spans="1:57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  <c r="BE5324"/>
    </row>
    <row r="5325" spans="1:57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  <c r="BE5325"/>
    </row>
    <row r="5326" spans="1:57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  <c r="BE5326"/>
    </row>
    <row r="5327" spans="1:57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  <c r="BE5327"/>
    </row>
    <row r="5328" spans="1:57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  <c r="BE5328"/>
    </row>
    <row r="5329" spans="1:57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  <c r="BE5329"/>
    </row>
    <row r="5330" spans="1:57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  <c r="BE5330"/>
    </row>
    <row r="5331" spans="1:57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  <c r="BE5331"/>
    </row>
    <row r="5332" spans="1:57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  <c r="BE5332"/>
    </row>
    <row r="5333" spans="1:57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  <c r="BE5333"/>
    </row>
    <row r="5334" spans="1:57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  <c r="BE5334"/>
    </row>
    <row r="5335" spans="1:57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  <c r="BE5335"/>
    </row>
    <row r="5336" spans="1:57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  <c r="BE5336"/>
    </row>
    <row r="5337" spans="1:57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  <c r="BE5337"/>
    </row>
    <row r="5338" spans="1:57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  <c r="BE5338"/>
    </row>
    <row r="5339" spans="1:57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  <c r="BE5339"/>
    </row>
    <row r="5340" spans="1:57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  <c r="BE5340"/>
    </row>
    <row r="5341" spans="1:57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  <c r="BE5341"/>
    </row>
    <row r="5342" spans="1:57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  <c r="BE5342"/>
    </row>
    <row r="5343" spans="1:57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  <c r="BE5343"/>
    </row>
    <row r="5344" spans="1:57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  <c r="BE5344"/>
    </row>
    <row r="5345" spans="1:57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  <c r="BE5345"/>
    </row>
    <row r="5346" spans="1:57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  <c r="BE5346"/>
    </row>
    <row r="5347" spans="1:57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  <c r="BE5347"/>
    </row>
    <row r="5348" spans="1:57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  <c r="BE5348"/>
    </row>
    <row r="5349" spans="1:57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  <c r="BE5349"/>
    </row>
    <row r="5350" spans="1:57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  <c r="BE5350"/>
    </row>
    <row r="5351" spans="1:57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  <c r="BE5351"/>
    </row>
    <row r="5352" spans="1:57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  <c r="BE5352"/>
    </row>
    <row r="5353" spans="1:57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  <c r="BE5353"/>
    </row>
    <row r="5354" spans="1:57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  <c r="BE5354"/>
    </row>
    <row r="5355" spans="1:57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  <c r="BE5355"/>
    </row>
    <row r="5356" spans="1:57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  <c r="BE5356"/>
    </row>
    <row r="5357" spans="1:57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  <c r="BE5357"/>
    </row>
    <row r="5358" spans="1:57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  <c r="BE5358"/>
    </row>
    <row r="5359" spans="1:57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  <c r="BE5359"/>
    </row>
    <row r="5360" spans="1:57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  <c r="BE5360"/>
    </row>
    <row r="5361" spans="1:57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  <c r="BE5361"/>
    </row>
    <row r="5362" spans="1:57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  <c r="BE5362"/>
    </row>
    <row r="5363" spans="1:57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  <c r="BE5363"/>
    </row>
    <row r="5364" spans="1:57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  <c r="BE5364"/>
    </row>
    <row r="5365" spans="1:57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  <c r="BE5365"/>
    </row>
    <row r="5366" spans="1:57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  <c r="BE5366"/>
    </row>
    <row r="5367" spans="1:57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  <c r="BE5367"/>
    </row>
    <row r="5368" spans="1:57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  <c r="BE5368"/>
    </row>
    <row r="5369" spans="1:57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  <c r="BE5369"/>
    </row>
    <row r="5370" spans="1:57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  <c r="BE5370"/>
    </row>
    <row r="5371" spans="1:57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  <c r="BE5371"/>
    </row>
    <row r="5372" spans="1:57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  <c r="BE5372"/>
    </row>
    <row r="5373" spans="1:57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  <c r="BE5373"/>
    </row>
    <row r="5374" spans="1:57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  <c r="BE5374"/>
    </row>
    <row r="5375" spans="1:57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  <c r="BE5375"/>
    </row>
    <row r="5376" spans="1:57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  <c r="BE5376"/>
    </row>
    <row r="5377" spans="1:57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  <c r="BE5377"/>
    </row>
    <row r="5378" spans="1:57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  <c r="BE5378"/>
    </row>
    <row r="5379" spans="1:57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  <c r="BE5379"/>
    </row>
    <row r="5380" spans="1:57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  <c r="BE5380"/>
    </row>
    <row r="5381" spans="1:57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  <c r="BE5381"/>
    </row>
    <row r="5382" spans="1:57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  <c r="BE5382"/>
    </row>
    <row r="5383" spans="1:57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  <c r="BE5383"/>
    </row>
    <row r="5384" spans="1:57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  <c r="BE5384"/>
    </row>
    <row r="5385" spans="1:57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  <c r="BE5385"/>
    </row>
    <row r="5386" spans="1:57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  <c r="BE5386"/>
    </row>
    <row r="5387" spans="1:57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  <c r="BE5387"/>
    </row>
    <row r="5388" spans="1:57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  <c r="BE5388"/>
    </row>
    <row r="5389" spans="1:57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  <c r="BE5389"/>
    </row>
    <row r="5390" spans="1:57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  <c r="BE5390"/>
    </row>
    <row r="5391" spans="1:57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  <c r="BE5391"/>
    </row>
    <row r="5392" spans="1:57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  <c r="BE5392"/>
    </row>
    <row r="5393" spans="1:57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  <c r="BE5393"/>
    </row>
    <row r="5394" spans="1:57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  <c r="BE5394"/>
    </row>
    <row r="5395" spans="1:57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  <c r="BE5395"/>
    </row>
    <row r="5396" spans="1:57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  <c r="BE5396"/>
    </row>
    <row r="5397" spans="1:57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  <c r="BE5397"/>
    </row>
    <row r="5398" spans="1:57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  <c r="BE5398"/>
    </row>
    <row r="5399" spans="1:57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  <c r="BE5399"/>
    </row>
    <row r="5400" spans="1:57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  <c r="BE5400"/>
    </row>
    <row r="5401" spans="1:57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  <c r="BE5401"/>
    </row>
    <row r="5402" spans="1:57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  <c r="BE5402"/>
    </row>
    <row r="5403" spans="1:57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  <c r="BE5403"/>
    </row>
    <row r="5404" spans="1:57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  <c r="BE5404"/>
    </row>
    <row r="5405" spans="1:57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  <c r="BE5405"/>
    </row>
    <row r="5406" spans="1:57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  <c r="BE5406"/>
    </row>
    <row r="5407" spans="1:57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  <c r="BE5407"/>
    </row>
    <row r="5408" spans="1:57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  <c r="BE5408"/>
    </row>
    <row r="5409" spans="1:57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  <c r="BE5409"/>
    </row>
    <row r="5410" spans="1:57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  <c r="BE5410"/>
    </row>
    <row r="5411" spans="1:57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  <c r="BE5411"/>
    </row>
    <row r="5412" spans="1:57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  <c r="BE5412"/>
    </row>
    <row r="5413" spans="1:57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  <c r="BE5413"/>
    </row>
    <row r="5414" spans="1:57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  <c r="BE5414"/>
    </row>
    <row r="5415" spans="1:57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  <c r="BE5415"/>
    </row>
    <row r="5416" spans="1:57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  <c r="BE5416"/>
    </row>
    <row r="5417" spans="1:57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  <c r="BE5417"/>
    </row>
    <row r="5418" spans="1:57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  <c r="BE5418"/>
    </row>
    <row r="5419" spans="1:57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  <c r="BE5419"/>
    </row>
    <row r="5420" spans="1:57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  <c r="BE5420"/>
    </row>
    <row r="5421" spans="1:57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  <c r="BE5421"/>
    </row>
    <row r="5422" spans="1:57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  <c r="BE5422"/>
    </row>
    <row r="5423" spans="1:57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  <c r="BE5423"/>
    </row>
    <row r="5424" spans="1:57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  <c r="BE5424"/>
    </row>
    <row r="5425" spans="1:57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  <c r="BE5425"/>
    </row>
    <row r="5426" spans="1:57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  <c r="BE5426"/>
    </row>
    <row r="5427" spans="1:57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  <c r="BE5427"/>
    </row>
    <row r="5428" spans="1:57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  <c r="BE5428"/>
    </row>
    <row r="5429" spans="1:57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  <c r="BE5429"/>
    </row>
    <row r="5430" spans="1:57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  <c r="BE5430"/>
    </row>
    <row r="5431" spans="1:57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  <c r="BE5431"/>
    </row>
    <row r="5432" spans="1:57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  <c r="BE5432"/>
    </row>
    <row r="5433" spans="1:57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  <c r="BE5433"/>
    </row>
    <row r="5434" spans="1:57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  <c r="BE5434"/>
    </row>
    <row r="5435" spans="1:57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  <c r="BE5435"/>
    </row>
    <row r="5436" spans="1:57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  <c r="BE5436"/>
    </row>
    <row r="5437" spans="1:57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  <c r="BE5437"/>
    </row>
    <row r="5438" spans="1:57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  <c r="BE5438"/>
    </row>
    <row r="5439" spans="1:57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  <c r="BE5439"/>
    </row>
    <row r="5440" spans="1:57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  <c r="BE5440"/>
    </row>
    <row r="5441" spans="1:57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  <c r="BE5441"/>
    </row>
    <row r="5442" spans="1:57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  <c r="BE5442"/>
    </row>
    <row r="5443" spans="1:57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  <c r="BE5443"/>
    </row>
    <row r="5444" spans="1:57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  <c r="BE5444"/>
    </row>
    <row r="5445" spans="1:57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  <c r="BE5445"/>
    </row>
    <row r="5446" spans="1:57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  <c r="BE5446"/>
    </row>
    <row r="5447" spans="1:57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  <c r="BE5447"/>
    </row>
    <row r="5448" spans="1:57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  <c r="BE5448"/>
    </row>
    <row r="5449" spans="1:57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  <c r="BE5449"/>
    </row>
    <row r="5450" spans="1:57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  <c r="BE5450"/>
    </row>
    <row r="5451" spans="1:57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  <c r="BE5451"/>
    </row>
    <row r="5452" spans="1:57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  <c r="BE5452"/>
    </row>
    <row r="5453" spans="1:57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  <c r="BE5453"/>
    </row>
    <row r="5454" spans="1:57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  <c r="BE5454"/>
    </row>
    <row r="5455" spans="1:57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  <c r="BE5455"/>
    </row>
    <row r="5456" spans="1:57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  <c r="BE5456"/>
    </row>
    <row r="5457" spans="1:57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  <c r="BE5457"/>
    </row>
    <row r="5458" spans="1:57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  <c r="BE5458"/>
    </row>
    <row r="5459" spans="1:57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  <c r="BE5459"/>
    </row>
    <row r="5460" spans="1:57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  <c r="BE5460"/>
    </row>
    <row r="5461" spans="1:57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  <c r="BE5461"/>
    </row>
    <row r="5462" spans="1:57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  <c r="BE5462"/>
    </row>
    <row r="5463" spans="1:57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  <c r="BE5463"/>
    </row>
    <row r="5464" spans="1:57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  <c r="BE5464"/>
    </row>
    <row r="5465" spans="1:57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  <c r="BE5465"/>
    </row>
    <row r="5466" spans="1:57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  <c r="BE5466"/>
    </row>
    <row r="5467" spans="1:57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  <c r="BE5467"/>
    </row>
    <row r="5468" spans="1:57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  <c r="BE5468"/>
    </row>
    <row r="5469" spans="1:57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  <c r="BE5469"/>
    </row>
    <row r="5470" spans="1:57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  <c r="BE5470"/>
    </row>
    <row r="5471" spans="1:57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  <c r="BE5471"/>
    </row>
    <row r="5472" spans="1:57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  <c r="BE5472"/>
    </row>
    <row r="5473" spans="1:57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  <c r="BE5473"/>
    </row>
    <row r="5474" spans="1:57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  <c r="BE5474"/>
    </row>
    <row r="5475" spans="1:57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  <c r="BE5475"/>
    </row>
    <row r="5476" spans="1:57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  <c r="BE5476"/>
    </row>
    <row r="5477" spans="1:57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  <c r="BE5477"/>
    </row>
    <row r="5478" spans="1:57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  <c r="BE5478"/>
    </row>
    <row r="5479" spans="1:57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  <c r="BE5479"/>
    </row>
    <row r="5480" spans="1:57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  <c r="BE5480"/>
    </row>
    <row r="5481" spans="1:57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  <c r="BE5481"/>
    </row>
    <row r="5482" spans="1:57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  <c r="BE5482"/>
    </row>
    <row r="5483" spans="1:57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  <c r="BE5483"/>
    </row>
    <row r="5484" spans="1:57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  <c r="BE5484"/>
    </row>
    <row r="5485" spans="1:57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  <c r="BE5485"/>
    </row>
    <row r="5486" spans="1:57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  <c r="BE5486"/>
    </row>
    <row r="5487" spans="1:57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  <c r="BE5487"/>
    </row>
    <row r="5488" spans="1:57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  <c r="BE5488"/>
    </row>
    <row r="5489" spans="1:57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  <c r="BE5489"/>
    </row>
    <row r="5490" spans="1:57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  <c r="BE5490"/>
    </row>
    <row r="5491" spans="1:57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  <c r="BE5491"/>
    </row>
    <row r="5492" spans="1:57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  <c r="BE5492"/>
    </row>
    <row r="5493" spans="1:57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  <c r="BE5493"/>
    </row>
    <row r="5494" spans="1:57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  <c r="BE5494"/>
    </row>
    <row r="5495" spans="1:57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  <c r="BE5495"/>
    </row>
    <row r="5496" spans="1:57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  <c r="BE5496"/>
    </row>
    <row r="5497" spans="1:57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  <c r="BE5497"/>
    </row>
    <row r="5498" spans="1:57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  <c r="BE5498"/>
    </row>
    <row r="5499" spans="1:57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  <c r="BE5499"/>
    </row>
    <row r="5500" spans="1:57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  <c r="BE5500"/>
    </row>
    <row r="5501" spans="1:57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  <c r="BE5501"/>
    </row>
    <row r="5502" spans="1:57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  <c r="BE5502"/>
    </row>
    <row r="5503" spans="1:57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  <c r="BE5503"/>
    </row>
    <row r="5504" spans="1:57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  <c r="BE5504"/>
    </row>
    <row r="5505" spans="1:57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  <c r="BE5505"/>
    </row>
    <row r="5506" spans="1:57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  <c r="BE5506"/>
    </row>
    <row r="5507" spans="1:57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  <c r="BE5507"/>
    </row>
    <row r="5508" spans="1:57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  <c r="BE5508"/>
    </row>
    <row r="5509" spans="1:57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  <c r="BE5509"/>
    </row>
    <row r="5510" spans="1:57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  <c r="BE5510"/>
    </row>
    <row r="5511" spans="1:57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  <c r="BE5511"/>
    </row>
    <row r="5512" spans="1:57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  <c r="BE5512"/>
    </row>
    <row r="5513" spans="1:57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  <c r="BE5513"/>
    </row>
    <row r="5514" spans="1:57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  <c r="BE5514"/>
    </row>
    <row r="5515" spans="1:57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  <c r="BE5515"/>
    </row>
    <row r="5516" spans="1:57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  <c r="BE5516"/>
    </row>
    <row r="5517" spans="1:57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  <c r="BE5517"/>
    </row>
    <row r="5518" spans="1:57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  <c r="BE5518"/>
    </row>
    <row r="5519" spans="1:57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  <c r="BE5519"/>
    </row>
    <row r="5520" spans="1:57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  <c r="BE5520"/>
    </row>
    <row r="5521" spans="1:57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  <c r="BE5521"/>
    </row>
    <row r="5522" spans="1:57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  <c r="BE5522"/>
    </row>
    <row r="5523" spans="1:57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  <c r="BE5523"/>
    </row>
    <row r="5524" spans="1:57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  <c r="BE5524"/>
    </row>
    <row r="5525" spans="1:57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  <c r="BE5525"/>
    </row>
    <row r="5526" spans="1:57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  <c r="BE5526"/>
    </row>
    <row r="5527" spans="1:57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  <c r="BE5527"/>
    </row>
    <row r="5528" spans="1:57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  <c r="BE5528"/>
    </row>
    <row r="5529" spans="1:57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  <c r="BE5529"/>
    </row>
    <row r="5530" spans="1:57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  <c r="BE5530"/>
    </row>
    <row r="5531" spans="1:57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  <c r="BE5531"/>
    </row>
    <row r="5532" spans="1:57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  <c r="BE5532"/>
    </row>
    <row r="5533" spans="1:57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  <c r="BE5533"/>
    </row>
    <row r="5534" spans="1:57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  <c r="BE5534"/>
    </row>
    <row r="5535" spans="1:57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  <c r="BE5535"/>
    </row>
    <row r="5536" spans="1:57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  <c r="BE5536"/>
    </row>
    <row r="5537" spans="1:57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  <c r="BE5537"/>
    </row>
    <row r="5538" spans="1:57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  <c r="BE5538"/>
    </row>
    <row r="5539" spans="1:57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  <c r="BE5539"/>
    </row>
    <row r="5540" spans="1:57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  <c r="BE5540"/>
    </row>
    <row r="5541" spans="1:57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  <c r="BE5541"/>
    </row>
    <row r="5542" spans="1:57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  <c r="BE5542"/>
    </row>
    <row r="5543" spans="1:57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  <c r="BE5543"/>
    </row>
    <row r="5544" spans="1:57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  <c r="BE5544"/>
    </row>
    <row r="5545" spans="1:57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  <c r="BE5545"/>
    </row>
    <row r="5546" spans="1:57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  <c r="BE5546"/>
    </row>
    <row r="5547" spans="1:57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  <c r="BE5547"/>
    </row>
    <row r="5548" spans="1:57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  <c r="BE5548"/>
    </row>
    <row r="5549" spans="1:57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  <c r="BE5549"/>
    </row>
    <row r="5550" spans="1:57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  <c r="BE5550"/>
    </row>
    <row r="5551" spans="1:57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  <c r="BE5551"/>
    </row>
    <row r="5552" spans="1:57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  <c r="BE5552"/>
    </row>
    <row r="5553" spans="1:57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  <c r="BE5553"/>
    </row>
    <row r="5554" spans="1:57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  <c r="BE5554"/>
    </row>
    <row r="5555" spans="1:57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  <c r="BE5555"/>
    </row>
    <row r="5556" spans="1:57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  <c r="BE5556"/>
    </row>
    <row r="5557" spans="1:57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  <c r="BE5557"/>
    </row>
    <row r="5558" spans="1:57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  <c r="BE5558"/>
    </row>
    <row r="5559" spans="1:57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  <c r="BE5559"/>
    </row>
    <row r="5560" spans="1:57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  <c r="BE5560"/>
    </row>
    <row r="5561" spans="1:57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  <c r="BE5561"/>
    </row>
    <row r="5562" spans="1:57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  <c r="BE5562"/>
    </row>
    <row r="5563" spans="1:57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  <c r="BE5563"/>
    </row>
    <row r="5564" spans="1:57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  <c r="BE5564"/>
    </row>
    <row r="5565" spans="1:57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  <c r="BE5565"/>
    </row>
    <row r="5566" spans="1:57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  <c r="BE5566"/>
    </row>
    <row r="5567" spans="1:57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  <c r="BE5567"/>
    </row>
    <row r="5568" spans="1:57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  <c r="BE5568"/>
    </row>
    <row r="5569" spans="1:57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  <c r="BE5569"/>
    </row>
    <row r="5570" spans="1:57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  <c r="BE5570"/>
    </row>
    <row r="5571" spans="1:57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  <c r="BE5571"/>
    </row>
    <row r="5572" spans="1:57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  <c r="BE5572"/>
    </row>
    <row r="5573" spans="1:57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  <c r="BE5573"/>
    </row>
    <row r="5574" spans="1:57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  <c r="BE5574"/>
    </row>
    <row r="5575" spans="1:57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  <c r="BE5575"/>
    </row>
    <row r="5576" spans="1:57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  <c r="BE5576"/>
    </row>
    <row r="5577" spans="1:57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  <c r="BE5577"/>
    </row>
    <row r="5578" spans="1:57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  <c r="BE5578"/>
    </row>
    <row r="5579" spans="1:57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  <c r="BE5579"/>
    </row>
    <row r="5580" spans="1:57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  <c r="BE5580"/>
    </row>
    <row r="5581" spans="1:57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  <c r="BE5581"/>
    </row>
    <row r="5582" spans="1:57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  <c r="BE5582"/>
    </row>
    <row r="5583" spans="1:57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  <c r="BE5583"/>
    </row>
    <row r="5584" spans="1:57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  <c r="BE5584"/>
    </row>
    <row r="5585" spans="1:57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  <c r="BE5585"/>
    </row>
    <row r="5586" spans="1:57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  <c r="BE5586"/>
    </row>
    <row r="5587" spans="1:57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  <c r="BE5587"/>
    </row>
    <row r="5588" spans="1:57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  <c r="BE5588"/>
    </row>
    <row r="5589" spans="1:57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  <c r="BE5589"/>
    </row>
    <row r="5590" spans="1:57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  <c r="BE5590"/>
    </row>
    <row r="5591" spans="1:57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  <c r="BE5591"/>
    </row>
    <row r="5592" spans="1:57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  <c r="BE5592"/>
    </row>
    <row r="5593" spans="1:57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  <c r="BE5593"/>
    </row>
    <row r="5594" spans="1:57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  <c r="BE5594"/>
    </row>
    <row r="5595" spans="1:57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  <c r="BE5595"/>
    </row>
    <row r="5596" spans="1:57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  <c r="BE5596"/>
    </row>
    <row r="5597" spans="1:57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  <c r="BE5597"/>
    </row>
    <row r="5598" spans="1:57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  <c r="BE5598"/>
    </row>
    <row r="5599" spans="1:57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  <c r="BE5599"/>
    </row>
    <row r="5600" spans="1:57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  <c r="BE5600"/>
    </row>
    <row r="5601" spans="1:57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  <c r="BE5601"/>
    </row>
    <row r="5602" spans="1:57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  <c r="BE5602"/>
    </row>
    <row r="5603" spans="1:57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  <c r="BE5603"/>
    </row>
    <row r="5604" spans="1:57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  <c r="BE5604"/>
    </row>
    <row r="5605" spans="1:57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  <c r="BE5605"/>
    </row>
    <row r="5606" spans="1:57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  <c r="BE5606"/>
    </row>
    <row r="5607" spans="1:57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  <c r="BE5607"/>
    </row>
    <row r="5608" spans="1:57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  <c r="BE5608"/>
    </row>
    <row r="5609" spans="1:57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  <c r="BE5609"/>
    </row>
    <row r="5610" spans="1:57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  <c r="BE5610"/>
    </row>
    <row r="5611" spans="1:57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  <c r="BE5611"/>
    </row>
    <row r="5612" spans="1:57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  <c r="BE5612"/>
    </row>
    <row r="5613" spans="1:57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  <c r="BE5613"/>
    </row>
    <row r="5614" spans="1:57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  <c r="BE5614"/>
    </row>
    <row r="5615" spans="1:57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  <c r="BE5615"/>
    </row>
    <row r="5616" spans="1:57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  <c r="BE5616"/>
    </row>
    <row r="5617" spans="1:57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  <c r="BE5617"/>
    </row>
    <row r="5618" spans="1:57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  <c r="BE5618"/>
    </row>
    <row r="5619" spans="1:57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  <c r="BE5619"/>
    </row>
    <row r="5620" spans="1:57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  <c r="BE5620"/>
    </row>
    <row r="5621" spans="1:57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  <c r="BE5621"/>
    </row>
    <row r="5622" spans="1:57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  <c r="BE5622"/>
    </row>
    <row r="5623" spans="1:57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  <c r="BE5623"/>
    </row>
    <row r="5624" spans="1:57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  <c r="BE5624"/>
    </row>
    <row r="5625" spans="1:57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  <c r="BE5625"/>
    </row>
    <row r="5626" spans="1:57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  <c r="BE5626"/>
    </row>
    <row r="5627" spans="1:57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  <c r="BE5627"/>
    </row>
    <row r="5628" spans="1:57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  <c r="BE5628"/>
    </row>
    <row r="5629" spans="1:57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  <c r="BE5629"/>
    </row>
    <row r="5630" spans="1:57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  <c r="BE5630"/>
    </row>
    <row r="5631" spans="1:57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  <c r="BE5631"/>
    </row>
    <row r="5632" spans="1:57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  <c r="BE5632"/>
    </row>
    <row r="5633" spans="1:57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  <c r="BE5633"/>
    </row>
    <row r="5634" spans="1:57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  <c r="BE5634"/>
    </row>
    <row r="5635" spans="1:57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  <c r="BE5635"/>
    </row>
    <row r="5636" spans="1:57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  <c r="BE5636"/>
    </row>
    <row r="5637" spans="1:57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  <c r="BE5637"/>
    </row>
    <row r="5638" spans="1:57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  <c r="BE5638"/>
    </row>
    <row r="5639" spans="1:57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  <c r="BE5639"/>
    </row>
    <row r="5640" spans="1:57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  <c r="BE5640"/>
    </row>
    <row r="5641" spans="1:57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  <c r="BE5641"/>
    </row>
    <row r="5642" spans="1:57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  <c r="BE5642"/>
    </row>
    <row r="5643" spans="1:57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  <c r="BE5643"/>
    </row>
    <row r="5644" spans="1:57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  <c r="BE5644"/>
    </row>
    <row r="5645" spans="1:57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  <c r="BE5645"/>
    </row>
    <row r="5646" spans="1:57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  <c r="BE5646"/>
    </row>
    <row r="5647" spans="1:57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  <c r="BE5647"/>
    </row>
    <row r="5648" spans="1:57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  <c r="BE5648"/>
    </row>
    <row r="5649" spans="1:57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  <c r="BE5649"/>
    </row>
    <row r="5650" spans="1:57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  <c r="BE5650"/>
    </row>
    <row r="5651" spans="1:57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  <c r="BE5651"/>
    </row>
    <row r="5652" spans="1:57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  <c r="BE5652"/>
    </row>
    <row r="5653" spans="1:57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  <c r="BE5653"/>
    </row>
    <row r="5654" spans="1:57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  <c r="BE5654"/>
    </row>
    <row r="5655" spans="1:57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  <c r="BE5655"/>
    </row>
    <row r="5656" spans="1:57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  <c r="BE5656"/>
    </row>
    <row r="5657" spans="1:57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  <c r="BE5657"/>
    </row>
    <row r="5658" spans="1:57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  <c r="BE5658"/>
    </row>
    <row r="5659" spans="1:57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  <c r="BE5659"/>
    </row>
    <row r="5660" spans="1:57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  <c r="BE5660"/>
    </row>
    <row r="5661" spans="1:57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  <c r="BE5661"/>
    </row>
    <row r="5662" spans="1:57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  <c r="BE5662"/>
    </row>
    <row r="5663" spans="1:57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  <c r="BE5663"/>
    </row>
    <row r="5664" spans="1:57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  <c r="BE5664"/>
    </row>
    <row r="5665" spans="1:57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  <c r="BE5665"/>
    </row>
    <row r="5666" spans="1:57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  <c r="BE5666"/>
    </row>
    <row r="5667" spans="1:57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  <c r="BE5667"/>
    </row>
    <row r="5668" spans="1:57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  <c r="BE5668"/>
    </row>
    <row r="5669" spans="1:57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  <c r="BE5669"/>
    </row>
    <row r="5670" spans="1:57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  <c r="BE5670"/>
    </row>
    <row r="5671" spans="1:57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  <c r="BE5671"/>
    </row>
    <row r="5672" spans="1:57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  <c r="BE5672"/>
    </row>
    <row r="5673" spans="1:57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  <c r="BE5673"/>
    </row>
    <row r="5674" spans="1:57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  <c r="BE5674"/>
    </row>
    <row r="5675" spans="1:57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  <c r="BE5675"/>
    </row>
    <row r="5676" spans="1:57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  <c r="BE5676"/>
    </row>
    <row r="5677" spans="1:57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  <c r="BE5677"/>
    </row>
    <row r="5678" spans="1:57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  <c r="BE5678"/>
    </row>
    <row r="5679" spans="1:57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  <c r="BE5679"/>
    </row>
    <row r="5680" spans="1:57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  <c r="BE5680"/>
    </row>
    <row r="5681" spans="1:57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  <c r="BE5681"/>
    </row>
    <row r="5682" spans="1:57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  <c r="BE5682"/>
    </row>
    <row r="5683" spans="1:57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  <c r="BE5683"/>
    </row>
    <row r="5684" spans="1:57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  <c r="BE5684"/>
    </row>
    <row r="5685" spans="1:57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  <c r="BE5685"/>
    </row>
    <row r="5686" spans="1:57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  <c r="BE5686"/>
    </row>
    <row r="5687" spans="1:57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  <c r="BE5687"/>
    </row>
    <row r="5688" spans="1:57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  <c r="BE5688"/>
    </row>
    <row r="5689" spans="1:57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  <c r="BE5689"/>
    </row>
    <row r="5690" spans="1:57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  <c r="BE5690"/>
    </row>
    <row r="5691" spans="1:57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  <c r="BE5691"/>
    </row>
    <row r="5692" spans="1:57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  <c r="BE5692"/>
    </row>
    <row r="5693" spans="1:57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  <c r="BE5693"/>
    </row>
    <row r="5694" spans="1:57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  <c r="BE5694"/>
    </row>
    <row r="5695" spans="1:57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  <c r="BE5695"/>
    </row>
    <row r="5696" spans="1:57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  <c r="BE5696"/>
    </row>
    <row r="5697" spans="1:57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  <c r="BE5697"/>
    </row>
    <row r="5698" spans="1:57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  <c r="BE5698"/>
    </row>
    <row r="5699" spans="1:57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  <c r="BE5699"/>
    </row>
    <row r="5700" spans="1:57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  <c r="BE5700"/>
    </row>
    <row r="5701" spans="1:57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  <c r="BE5701"/>
    </row>
    <row r="5702" spans="1:57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  <c r="BE5702"/>
    </row>
    <row r="5703" spans="1:57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  <c r="BE5703"/>
    </row>
    <row r="5704" spans="1:57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  <c r="BE5704"/>
    </row>
    <row r="5705" spans="1:57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  <c r="BE5705"/>
    </row>
    <row r="5706" spans="1:57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  <c r="BE5706"/>
    </row>
    <row r="5707" spans="1:57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  <c r="BE5707"/>
    </row>
    <row r="5708" spans="1:57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  <c r="BE5708"/>
    </row>
    <row r="5709" spans="1:57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  <c r="BE5709"/>
    </row>
    <row r="5710" spans="1:57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  <c r="BE5710"/>
    </row>
    <row r="5711" spans="1:57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  <c r="BE5711"/>
    </row>
    <row r="5712" spans="1:57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  <c r="BE5712"/>
    </row>
    <row r="5713" spans="1:57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  <c r="BE5713"/>
    </row>
    <row r="5714" spans="1:57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  <c r="BE5714"/>
    </row>
    <row r="5715" spans="1:57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  <c r="BE5715"/>
    </row>
    <row r="5716" spans="1:57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  <c r="BE5716"/>
    </row>
    <row r="5717" spans="1:57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  <c r="BE5717"/>
    </row>
    <row r="5718" spans="1:57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  <c r="BE5718"/>
    </row>
    <row r="5719" spans="1:57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  <c r="BE5719"/>
    </row>
    <row r="5720" spans="1:57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  <c r="BE5720"/>
    </row>
    <row r="5721" spans="1:57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  <c r="BE5721"/>
    </row>
    <row r="5722" spans="1:57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  <c r="BE5722"/>
    </row>
    <row r="5723" spans="1:57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  <c r="BE5723"/>
    </row>
    <row r="5724" spans="1:57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  <c r="BE5724"/>
    </row>
    <row r="5725" spans="1:57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  <c r="BE5725"/>
    </row>
    <row r="5726" spans="1:57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  <c r="BE5726"/>
    </row>
    <row r="5727" spans="1:57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  <c r="BE5727"/>
    </row>
    <row r="5728" spans="1:57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  <c r="BE5728"/>
    </row>
    <row r="5729" spans="1:57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  <c r="BE5729"/>
    </row>
    <row r="5730" spans="1:57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  <c r="BE5730"/>
    </row>
    <row r="5731" spans="1:57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  <c r="BE5731"/>
    </row>
    <row r="5732" spans="1:57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  <c r="BE5732"/>
    </row>
    <row r="5733" spans="1:57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  <c r="BE5733"/>
    </row>
    <row r="5734" spans="1:57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  <c r="BE5734"/>
    </row>
    <row r="5735" spans="1:57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  <c r="BE5735"/>
    </row>
    <row r="5736" spans="1:57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  <c r="BE5736"/>
    </row>
    <row r="5737" spans="1:57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  <c r="BE5737"/>
    </row>
    <row r="5738" spans="1:57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  <c r="BE5738"/>
    </row>
    <row r="5739" spans="1:57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  <c r="BE5739"/>
    </row>
    <row r="5740" spans="1:57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  <c r="BE5740"/>
    </row>
    <row r="5741" spans="1:57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  <c r="BE5741"/>
    </row>
    <row r="5742" spans="1:57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  <c r="BE5742"/>
    </row>
    <row r="5743" spans="1:57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  <c r="BE5743"/>
    </row>
    <row r="5744" spans="1:57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  <c r="BE5744"/>
    </row>
    <row r="5745" spans="1:57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  <c r="BE5745"/>
    </row>
    <row r="5746" spans="1:57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  <c r="BE5746"/>
    </row>
    <row r="5747" spans="1:57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  <c r="BE5747"/>
    </row>
    <row r="5748" spans="1:57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  <c r="BE5748"/>
    </row>
    <row r="5749" spans="1:57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  <c r="BE5749"/>
    </row>
    <row r="5750" spans="1:57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  <c r="BE5750"/>
    </row>
    <row r="5751" spans="1:57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  <c r="BE5751"/>
    </row>
    <row r="5752" spans="1:57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  <c r="BE5752"/>
    </row>
    <row r="5753" spans="1:57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  <c r="BE5753"/>
    </row>
    <row r="5754" spans="1:57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  <c r="BE5754"/>
    </row>
    <row r="5755" spans="1:57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  <c r="BE5755"/>
    </row>
    <row r="5756" spans="1:57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  <c r="BE5756"/>
    </row>
    <row r="5757" spans="1:57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  <c r="BE5757"/>
    </row>
    <row r="5758" spans="1:57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  <c r="BE5758"/>
    </row>
    <row r="5759" spans="1:57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  <c r="BE5759"/>
    </row>
    <row r="5760" spans="1:57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  <c r="BE5760"/>
    </row>
    <row r="5761" spans="1:57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  <c r="BE5761"/>
    </row>
    <row r="5762" spans="1:57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  <c r="BE5762"/>
    </row>
    <row r="5763" spans="1:57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  <c r="BE5763"/>
    </row>
    <row r="5764" spans="1:57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  <c r="BE5764"/>
    </row>
    <row r="5765" spans="1:57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  <c r="BE5765"/>
    </row>
    <row r="5766" spans="1:57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  <c r="BE5766"/>
    </row>
    <row r="5767" spans="1:57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  <c r="BE5767"/>
    </row>
    <row r="5768" spans="1:57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  <c r="BE5768"/>
    </row>
    <row r="5769" spans="1:57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  <c r="BE5769"/>
    </row>
    <row r="5770" spans="1:57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  <c r="BE5770"/>
    </row>
    <row r="5771" spans="1:57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  <c r="BE5771"/>
    </row>
    <row r="5772" spans="1:57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  <c r="BE5772"/>
    </row>
    <row r="5773" spans="1:57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  <c r="BE5773"/>
    </row>
    <row r="5774" spans="1:57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  <c r="BE5774"/>
    </row>
    <row r="5775" spans="1:57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  <c r="BE5775"/>
    </row>
    <row r="5776" spans="1:57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  <c r="BE5776"/>
    </row>
    <row r="5777" spans="1:57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  <c r="BE5777"/>
    </row>
    <row r="5778" spans="1:57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  <c r="BE5778"/>
    </row>
    <row r="5779" spans="1:57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  <c r="BE5779"/>
    </row>
    <row r="5780" spans="1:57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  <c r="BE5780"/>
    </row>
    <row r="5781" spans="1:57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  <c r="BE5781"/>
    </row>
    <row r="5782" spans="1:57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  <c r="BE5782"/>
    </row>
    <row r="5783" spans="1:57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  <c r="BE5783"/>
    </row>
    <row r="5784" spans="1:57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  <c r="BE5784"/>
    </row>
    <row r="5785" spans="1:57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  <c r="BE5785"/>
    </row>
    <row r="5786" spans="1:57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  <c r="BE5786"/>
    </row>
    <row r="5787" spans="1:57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  <c r="BE5787"/>
    </row>
    <row r="5788" spans="1:57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  <c r="BE5788"/>
    </row>
    <row r="5789" spans="1:57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  <c r="BE5789"/>
    </row>
    <row r="5790" spans="1:57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  <c r="BE5790"/>
    </row>
    <row r="5791" spans="1:57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  <c r="BE5791"/>
    </row>
    <row r="5792" spans="1:57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  <c r="BE5792"/>
    </row>
    <row r="5793" spans="1:57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  <c r="BE5793"/>
    </row>
    <row r="5794" spans="1:57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  <c r="BE5794"/>
    </row>
    <row r="5795" spans="1:57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  <c r="BE5795"/>
    </row>
    <row r="5796" spans="1:57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  <c r="BE5796"/>
    </row>
    <row r="5797" spans="1:57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  <c r="BE5797"/>
    </row>
    <row r="5798" spans="1:57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  <c r="BE5798"/>
    </row>
    <row r="5799" spans="1:57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  <c r="BE5799"/>
    </row>
    <row r="5800" spans="1:57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  <c r="BE5800"/>
    </row>
    <row r="5801" spans="1:57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  <c r="BE5801"/>
    </row>
    <row r="5802" spans="1:57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  <c r="BE5802"/>
    </row>
    <row r="5803" spans="1:57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  <c r="BE5803"/>
    </row>
    <row r="5804" spans="1:57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  <c r="BE5804"/>
    </row>
    <row r="5805" spans="1:57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  <c r="BE5805"/>
    </row>
    <row r="5806" spans="1:57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  <c r="BE5806"/>
    </row>
    <row r="5807" spans="1:57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  <c r="BE5807"/>
    </row>
    <row r="5808" spans="1:57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  <c r="BE5808"/>
    </row>
    <row r="5809" spans="1:57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  <c r="BE5809"/>
    </row>
    <row r="5810" spans="1:57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  <c r="BE5810"/>
    </row>
    <row r="5811" spans="1:57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  <c r="BE5811"/>
    </row>
    <row r="5812" spans="1:57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  <c r="BE5812"/>
    </row>
    <row r="5813" spans="1:57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  <c r="BE5813"/>
    </row>
    <row r="5814" spans="1:57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  <c r="BE5814"/>
    </row>
    <row r="5815" spans="1:57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  <c r="BE5815"/>
    </row>
    <row r="5816" spans="1:57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  <c r="BE5816"/>
    </row>
    <row r="5817" spans="1:57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  <c r="BE5817"/>
    </row>
    <row r="5818" spans="1:57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  <c r="BE5818"/>
    </row>
    <row r="5819" spans="1:57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  <c r="BE5819"/>
    </row>
    <row r="5820" spans="1:57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  <c r="BE5820"/>
    </row>
    <row r="5821" spans="1:57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  <c r="BE5821"/>
    </row>
    <row r="5822" spans="1:57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  <c r="BE5822"/>
    </row>
    <row r="5823" spans="1:57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  <c r="BE5823"/>
    </row>
    <row r="5824" spans="1:57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  <c r="BE5824"/>
    </row>
    <row r="5825" spans="1:57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  <c r="BE5825"/>
    </row>
    <row r="5826" spans="1:57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  <c r="BE5826"/>
    </row>
    <row r="5827" spans="1:57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  <c r="BE5827"/>
    </row>
    <row r="5828" spans="1:57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  <c r="BE5828"/>
    </row>
    <row r="5829" spans="1:57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  <c r="BE5829"/>
    </row>
    <row r="5830" spans="1:57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  <c r="BE5830"/>
    </row>
    <row r="5831" spans="1:57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  <c r="BE5831"/>
    </row>
    <row r="5832" spans="1:57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  <c r="BE5832"/>
    </row>
    <row r="5833" spans="1:57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  <c r="BE5833"/>
    </row>
    <row r="5834" spans="1:57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  <c r="BE5834"/>
    </row>
    <row r="5835" spans="1:57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  <c r="BE5835"/>
    </row>
    <row r="5836" spans="1:57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  <c r="BE5836"/>
    </row>
    <row r="5837" spans="1:57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  <c r="BE5837"/>
    </row>
    <row r="5838" spans="1:57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  <c r="BE5838"/>
    </row>
    <row r="5839" spans="1:57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  <c r="BE5839"/>
    </row>
    <row r="5840" spans="1:57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  <c r="BE5840"/>
    </row>
    <row r="5841" spans="1:57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  <c r="BE5841"/>
    </row>
    <row r="5842" spans="1:57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  <c r="BE5842"/>
    </row>
    <row r="5843" spans="1:57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  <c r="BE5843"/>
    </row>
    <row r="5844" spans="1:57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  <c r="BE5844"/>
    </row>
    <row r="5845" spans="1:57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  <c r="BE5845"/>
    </row>
    <row r="5846" spans="1:57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  <c r="BE5846"/>
    </row>
    <row r="5847" spans="1:57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  <c r="BE5847"/>
    </row>
    <row r="5848" spans="1:57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  <c r="BE5848"/>
    </row>
    <row r="5849" spans="1:57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  <c r="BE5849"/>
    </row>
    <row r="5850" spans="1:57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  <c r="BE5850"/>
    </row>
    <row r="5851" spans="1:57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  <c r="BE5851"/>
    </row>
    <row r="5852" spans="1:57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  <c r="BE5852"/>
    </row>
    <row r="5853" spans="1:57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  <c r="BE5853"/>
    </row>
    <row r="5854" spans="1:57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  <c r="BE5854"/>
    </row>
    <row r="5855" spans="1:57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  <c r="BE5855"/>
    </row>
    <row r="5856" spans="1:57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  <c r="BE5856"/>
    </row>
    <row r="5857" spans="1:57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  <c r="BE5857"/>
    </row>
    <row r="5858" spans="1:57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  <c r="BE5858"/>
    </row>
    <row r="5859" spans="1:57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  <c r="BE5859"/>
    </row>
    <row r="5860" spans="1:57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  <c r="BE5860"/>
    </row>
    <row r="5861" spans="1:57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  <c r="BE5861"/>
    </row>
    <row r="5862" spans="1:57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  <c r="BE5862"/>
    </row>
    <row r="5863" spans="1:57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  <c r="BE5863"/>
    </row>
    <row r="5864" spans="1:57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  <c r="BE5864"/>
    </row>
    <row r="5865" spans="1:57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  <c r="BE5865"/>
    </row>
    <row r="5866" spans="1:57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  <c r="BE5866"/>
    </row>
    <row r="5867" spans="1:57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  <c r="BE5867"/>
    </row>
    <row r="5868" spans="1:57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  <c r="BE5868"/>
    </row>
    <row r="5869" spans="1:57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  <c r="BE5869"/>
    </row>
    <row r="5870" spans="1:57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  <c r="BE5870"/>
    </row>
    <row r="5871" spans="1:57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  <c r="BE5871"/>
    </row>
    <row r="5872" spans="1:57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  <c r="BE5872"/>
    </row>
    <row r="5873" spans="1:57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  <c r="BE5873"/>
    </row>
    <row r="5874" spans="1:57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  <c r="BE5874"/>
    </row>
    <row r="5875" spans="1:57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  <c r="BE5875"/>
    </row>
    <row r="5876" spans="1:57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  <c r="BE5876"/>
    </row>
    <row r="5877" spans="1:57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  <c r="BE5877"/>
    </row>
    <row r="5878" spans="1:57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  <c r="BE5878"/>
    </row>
    <row r="5879" spans="1:57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  <c r="BE5879"/>
    </row>
    <row r="5880" spans="1:57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  <c r="BE5880"/>
    </row>
    <row r="5881" spans="1:57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  <c r="BE5881"/>
    </row>
    <row r="5882" spans="1:57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  <c r="BE5882"/>
    </row>
    <row r="5883" spans="1:57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  <c r="BE5883"/>
    </row>
    <row r="5884" spans="1:57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  <c r="BE5884"/>
    </row>
    <row r="5885" spans="1:57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  <c r="BE5885"/>
    </row>
    <row r="5886" spans="1:57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  <c r="BE5886"/>
    </row>
    <row r="5887" spans="1:57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  <c r="BE5887"/>
    </row>
    <row r="5888" spans="1:57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  <c r="BE5888"/>
    </row>
    <row r="5889" spans="1:57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  <c r="BE5889"/>
    </row>
    <row r="5890" spans="1:57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  <c r="BE5890"/>
    </row>
    <row r="5891" spans="1:57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  <c r="BE5891"/>
    </row>
    <row r="5892" spans="1:57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  <c r="BE5892"/>
    </row>
    <row r="5893" spans="1:57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  <c r="BE5893"/>
    </row>
    <row r="5894" spans="1:57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  <c r="BE5894"/>
    </row>
    <row r="5895" spans="1:57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  <c r="BE5895"/>
    </row>
    <row r="5896" spans="1:57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  <c r="BE5896"/>
    </row>
    <row r="5897" spans="1:57" s="4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  <c r="BE5897"/>
    </row>
    <row r="5898" spans="1:57" s="4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  <c r="BE5898"/>
    </row>
    <row r="5899" spans="1:57" s="4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  <c r="BE5899"/>
    </row>
    <row r="5900" spans="1:57" s="4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  <c r="BE5900"/>
    </row>
    <row r="5901" spans="1:57" s="4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  <c r="BE5901"/>
    </row>
    <row r="5902" spans="1:57" s="4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  <c r="BE5902"/>
    </row>
    <row r="5903" spans="1:57" s="4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  <c r="BE5903"/>
    </row>
    <row r="5904" spans="1:57" s="4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  <c r="BE5904"/>
    </row>
    <row r="5905" spans="1:57" s="4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  <c r="BE5905"/>
    </row>
    <row r="5906" spans="1:57" s="4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  <c r="BE5906"/>
    </row>
    <row r="5907" spans="1:57" s="4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  <c r="BE5907"/>
    </row>
    <row r="5908" spans="1:57" s="4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  <c r="BE5908"/>
    </row>
    <row r="5909" spans="1:57" s="4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  <c r="BE5909"/>
    </row>
    <row r="5910" spans="1:57" s="4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  <c r="BE5910"/>
    </row>
    <row r="5911" spans="1:57" s="4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  <c r="BE5911"/>
    </row>
    <row r="5912" spans="1:57" s="4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  <c r="BE5912"/>
    </row>
    <row r="5913" spans="1:57" s="4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  <c r="BE5913"/>
    </row>
    <row r="5914" spans="1:57" s="4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  <c r="BE5914"/>
    </row>
    <row r="5915" spans="1:57" s="4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  <c r="BE5915"/>
    </row>
    <row r="5916" spans="1:57" s="4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  <c r="BE5916"/>
    </row>
    <row r="5917" spans="1:57" s="4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  <c r="BE5917"/>
    </row>
    <row r="5918" spans="1:57" s="4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  <c r="BE5918"/>
    </row>
    <row r="5919" spans="1:57" s="4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  <c r="BE5919"/>
    </row>
    <row r="5920" spans="1:57" s="4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  <c r="BE5920"/>
    </row>
    <row r="5921" spans="1:57" s="4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  <c r="BE5921"/>
    </row>
    <row r="5922" spans="1:57" s="4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  <c r="BE5922"/>
    </row>
    <row r="5923" spans="1:57" s="4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  <c r="BE5923"/>
    </row>
    <row r="5924" spans="1:57" s="4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  <c r="BE5924"/>
    </row>
    <row r="5925" spans="1:57" s="4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  <c r="BE5925"/>
    </row>
    <row r="5926" spans="1:57" s="4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  <c r="BE5926"/>
    </row>
    <row r="5927" spans="1:57" s="4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  <c r="BE5927"/>
    </row>
    <row r="5928" spans="1:57" s="4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  <c r="BE5928"/>
    </row>
    <row r="5929" spans="1:57" s="4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  <c r="BE5929"/>
    </row>
    <row r="5930" spans="1:57" s="4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  <c r="BE5930"/>
    </row>
    <row r="5931" spans="1:57" s="4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  <c r="BE5931"/>
    </row>
    <row r="5932" spans="1:57" s="4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  <c r="BE5932"/>
    </row>
    <row r="5933" spans="1:57" s="4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  <c r="BE5933"/>
    </row>
    <row r="5934" spans="1:57" s="4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  <c r="BE5934"/>
    </row>
    <row r="5935" spans="1:57" s="4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  <c r="BE5935"/>
    </row>
    <row r="5936" spans="1:57" s="4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  <c r="BE5936"/>
    </row>
    <row r="5937" spans="1:57" s="4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  <c r="BE5937"/>
    </row>
    <row r="5938" spans="1:57" s="4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  <c r="BE5938"/>
    </row>
    <row r="5939" spans="1:57" s="4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  <c r="BE5939"/>
    </row>
    <row r="5940" spans="1:57" s="4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  <c r="BE5940"/>
    </row>
    <row r="5941" spans="1:57" s="4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  <c r="BE5941"/>
    </row>
    <row r="5942" spans="1:57" s="4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  <c r="BE5942"/>
    </row>
    <row r="5943" spans="1:57" s="4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  <c r="BE5943"/>
    </row>
    <row r="5944" spans="1:57" s="4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  <c r="BE5944"/>
    </row>
    <row r="5945" spans="1:57" s="4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  <c r="BE5945"/>
    </row>
    <row r="5946" spans="1:57" s="4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  <c r="BE5946"/>
    </row>
    <row r="5947" spans="1:57" s="4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  <c r="BE5947"/>
    </row>
    <row r="5948" spans="1:57" s="4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  <c r="BE5948"/>
    </row>
    <row r="5949" spans="1:57" s="4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  <c r="BE5949"/>
    </row>
    <row r="5950" spans="1:57" s="4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  <c r="BE5950"/>
    </row>
    <row r="5951" spans="1:57" s="4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  <c r="BE5951"/>
    </row>
    <row r="5952" spans="1:57" s="4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  <c r="BE5952"/>
    </row>
    <row r="5953" spans="1:57" s="4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  <c r="BE5953"/>
    </row>
    <row r="5954" spans="1:57" s="4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  <c r="BE5954"/>
    </row>
    <row r="5955" spans="1:57" s="4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  <c r="BE5955"/>
    </row>
    <row r="5956" spans="1:57" s="4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  <c r="BE5956"/>
    </row>
    <row r="5957" spans="1:57" s="4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  <c r="BE5957"/>
    </row>
    <row r="5958" spans="1:57" s="4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  <c r="BE5958"/>
    </row>
    <row r="5959" spans="1:57" s="4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  <c r="BE5959"/>
    </row>
    <row r="5960" spans="1:57" s="4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  <c r="BE5960"/>
    </row>
    <row r="5961" spans="1:57" s="4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  <c r="BE5961"/>
    </row>
    <row r="5962" spans="1:57" s="4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  <c r="BE5962"/>
    </row>
    <row r="5963" spans="1:57" s="4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  <c r="BE5963"/>
    </row>
    <row r="5964" spans="1:57" s="4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  <c r="BE5964"/>
    </row>
    <row r="5965" spans="1:57" s="4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  <c r="BE5965"/>
    </row>
    <row r="5966" spans="1:57" s="4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  <c r="BE5966"/>
    </row>
    <row r="5967" spans="1:57" s="4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  <c r="BE5967"/>
    </row>
    <row r="5968" spans="1:57" s="4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  <c r="BE5968"/>
    </row>
    <row r="5969" spans="1:57" s="4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  <c r="BE5969"/>
    </row>
    <row r="5970" spans="1:57" s="4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  <c r="BE5970"/>
    </row>
    <row r="5971" spans="1:57" s="4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  <c r="BE5971"/>
    </row>
    <row r="5972" spans="1:57" s="4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  <c r="BE5972"/>
    </row>
    <row r="5973" spans="1:57" s="4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  <c r="BE5973"/>
    </row>
    <row r="5974" spans="1:57" s="4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  <c r="BE5974"/>
    </row>
    <row r="5975" spans="1:57" s="4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  <c r="BE5975"/>
    </row>
    <row r="5976" spans="1:57" s="4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  <c r="BE5976"/>
    </row>
    <row r="5977" spans="1:57" s="4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  <c r="BE5977"/>
    </row>
    <row r="5978" spans="1:57" s="4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  <c r="BE5978"/>
    </row>
    <row r="5979" spans="1:57" s="4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  <c r="BE5979"/>
    </row>
    <row r="5980" spans="1:57" s="4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  <c r="BE5980"/>
    </row>
    <row r="5981" spans="1:57" s="4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  <c r="BE5981"/>
    </row>
    <row r="5982" spans="1:57" s="4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  <c r="BE5982"/>
    </row>
    <row r="5983" spans="1:57" s="4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  <c r="BE5983"/>
    </row>
    <row r="5984" spans="1:57" s="4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  <c r="BE5984"/>
    </row>
    <row r="5985" spans="1:57" s="4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  <c r="BE5985"/>
    </row>
    <row r="5986" spans="1:57" s="4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  <c r="BE5986"/>
    </row>
    <row r="5987" spans="1:57" s="4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  <c r="BE5987"/>
    </row>
    <row r="5988" spans="1:57" s="4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  <c r="BE5988"/>
    </row>
    <row r="5989" spans="1:57" s="4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  <c r="BE5989"/>
    </row>
    <row r="5990" spans="1:57" s="4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  <c r="BE5990"/>
    </row>
    <row r="5991" spans="1:57" s="4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  <c r="BE5991"/>
    </row>
    <row r="5992" spans="1:57" s="4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  <c r="BE5992"/>
    </row>
    <row r="5993" spans="1:57" s="4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  <c r="BE5993"/>
    </row>
    <row r="5994" spans="1:57" s="4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  <c r="BE5994"/>
    </row>
    <row r="5995" spans="1:57" s="4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  <c r="BE5995"/>
    </row>
    <row r="5996" spans="1:57" s="4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  <c r="BE5996"/>
    </row>
    <row r="5997" spans="1:57" s="4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  <c r="BE5997"/>
    </row>
    <row r="5998" spans="1:57" s="4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  <c r="BE5998"/>
    </row>
    <row r="5999" spans="1:57" s="4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  <c r="BE5999"/>
    </row>
    <row r="6000" spans="1:57" s="4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  <c r="BE6000"/>
    </row>
    <row r="6001" spans="1:57" s="4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  <c r="BE6001"/>
    </row>
    <row r="6002" spans="1:57" s="4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  <c r="BE6002"/>
    </row>
    <row r="6003" spans="1:57" s="4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  <c r="BE6003"/>
    </row>
    <row r="6004" spans="1:57" s="4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  <c r="BE6004"/>
    </row>
    <row r="6005" spans="1:57" s="4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  <c r="BE6005"/>
    </row>
    <row r="6006" spans="1:57" s="4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  <c r="BE6006"/>
    </row>
    <row r="6007" spans="1:57" s="4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  <c r="BE6007"/>
    </row>
    <row r="6008" spans="1:57" s="4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  <c r="BE6008"/>
    </row>
    <row r="6009" spans="1:57" s="4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  <c r="BE6009"/>
    </row>
    <row r="6010" spans="1:57" s="4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  <c r="BE6010"/>
    </row>
    <row r="6011" spans="1:57" s="4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  <c r="BE6011"/>
    </row>
    <row r="6012" spans="1:57" s="4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  <c r="BE6012"/>
    </row>
    <row r="6013" spans="1:57" s="4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  <c r="BE6013"/>
    </row>
    <row r="6014" spans="1:57" s="4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  <c r="BE6014"/>
    </row>
    <row r="6015" spans="1:57" s="4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  <c r="BE6015"/>
    </row>
    <row r="6016" spans="1:57" s="4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  <c r="BE6016"/>
    </row>
    <row r="6017" spans="1:57" s="4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  <c r="BE6017"/>
    </row>
    <row r="6018" spans="1:57" s="4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  <c r="BE6018"/>
    </row>
    <row r="6019" spans="1:57" s="4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  <c r="BE6019"/>
    </row>
    <row r="6020" spans="1:57" s="4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  <c r="BE6020"/>
    </row>
    <row r="6021" spans="1:57" s="4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  <c r="BE6021"/>
    </row>
    <row r="6022" spans="1:57" s="4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  <c r="BE6022"/>
    </row>
    <row r="6023" spans="1:57" s="4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  <c r="BE6023"/>
    </row>
    <row r="6024" spans="1:57" s="4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  <c r="BE6024"/>
    </row>
    <row r="6025" spans="1:57" s="4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  <c r="BE6025"/>
    </row>
    <row r="6026" spans="1:57" s="4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  <c r="BE6026"/>
    </row>
    <row r="6027" spans="1:57" s="4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  <c r="BE6027"/>
    </row>
    <row r="6028" spans="1:57" s="4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  <c r="BE6028"/>
    </row>
    <row r="6029" spans="1:57" s="4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  <c r="BE6029"/>
    </row>
    <row r="6030" spans="1:57" s="4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  <c r="BE6030"/>
    </row>
    <row r="6031" spans="1:57" s="4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  <c r="BE6031"/>
    </row>
    <row r="6032" spans="1:57" s="4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  <c r="BE6032"/>
    </row>
    <row r="6033" spans="1:57" s="4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  <c r="BE6033"/>
    </row>
    <row r="6034" spans="1:57" s="4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  <c r="BE6034"/>
    </row>
    <row r="6035" spans="1:57" s="4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  <c r="BE6035"/>
    </row>
    <row r="6036" spans="1:57" s="4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  <c r="BE6036"/>
    </row>
    <row r="6037" spans="1:57" s="4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  <c r="BE6037"/>
    </row>
    <row r="6038" spans="1:57" s="4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  <c r="BE6038"/>
    </row>
    <row r="6039" spans="1:57" s="4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  <c r="BE6039"/>
    </row>
    <row r="6040" spans="1:57" s="4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  <c r="BE6040"/>
    </row>
    <row r="6041" spans="1:57" s="4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  <c r="BE6041"/>
    </row>
    <row r="6042" spans="1:57" s="4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  <c r="BE6042"/>
    </row>
    <row r="6043" spans="1:57" s="4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  <c r="BE6043"/>
    </row>
    <row r="6044" spans="1:57" s="4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  <c r="BE6044"/>
    </row>
    <row r="6045" spans="1:57" s="4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  <c r="BE6045"/>
    </row>
    <row r="6046" spans="1:57" s="4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  <c r="BE6046"/>
    </row>
    <row r="6047" spans="1:57" s="4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  <c r="BE6047"/>
    </row>
    <row r="6048" spans="1:57" s="4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  <c r="BE6048"/>
    </row>
    <row r="6049" spans="1:57" s="4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  <c r="BE6049"/>
    </row>
    <row r="6050" spans="1:57" s="4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  <c r="BE6050"/>
    </row>
    <row r="6051" spans="1:57" s="4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  <c r="BE6051"/>
    </row>
    <row r="6052" spans="1:57" s="4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  <c r="BE6052"/>
    </row>
    <row r="6053" spans="1:57" s="4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  <c r="BE6053"/>
    </row>
    <row r="6054" spans="1:57" s="4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  <c r="BE6054"/>
    </row>
    <row r="6055" spans="1:57" s="4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  <c r="BE6055"/>
    </row>
    <row r="6056" spans="1:57" s="4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  <c r="BE6056"/>
    </row>
    <row r="6057" spans="1:57" s="4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  <c r="BE6057"/>
    </row>
    <row r="6058" spans="1:57" s="4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  <c r="BE6058"/>
    </row>
    <row r="6059" spans="1:57" s="4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  <c r="BE6059"/>
    </row>
    <row r="6060" spans="1:57" s="4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  <c r="BE6060"/>
    </row>
    <row r="6061" spans="1:57" s="4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  <c r="BE6061"/>
    </row>
    <row r="6062" spans="1:57" s="4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  <c r="BE6062"/>
    </row>
    <row r="6063" spans="1:57" s="4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  <c r="BE6063"/>
    </row>
    <row r="6064" spans="1:57" s="4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  <c r="BE6064"/>
    </row>
    <row r="6065" spans="1:57" s="4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  <c r="BE6065"/>
    </row>
    <row r="6066" spans="1:57" s="4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  <c r="BE6066"/>
    </row>
    <row r="6067" spans="1:57" s="4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  <c r="BE6067"/>
    </row>
    <row r="6068" spans="1:57" s="4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  <c r="BE6068"/>
    </row>
    <row r="6069" spans="1:57" s="4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  <c r="BE6069"/>
    </row>
    <row r="6070" spans="1:57" s="4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  <c r="BE6070"/>
    </row>
    <row r="6071" spans="1:57" s="4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  <c r="BE6071"/>
    </row>
    <row r="6072" spans="1:57" s="4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  <c r="BE6072"/>
    </row>
    <row r="6073" spans="1:57" s="4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  <c r="BE6073"/>
    </row>
    <row r="6074" spans="1:57" s="4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  <c r="BE6074"/>
    </row>
    <row r="6075" spans="1:57" s="4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  <c r="BE6075"/>
    </row>
    <row r="6076" spans="1:57" s="4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  <c r="BE6076"/>
    </row>
    <row r="6077" spans="1:57" s="4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  <c r="BE6077"/>
    </row>
    <row r="6078" spans="1:57" s="4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  <c r="BE6078"/>
    </row>
    <row r="6079" spans="1:57" s="4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  <c r="BE6079"/>
    </row>
    <row r="6080" spans="1:57" s="4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  <c r="BE6080"/>
    </row>
    <row r="6081" spans="1:57" s="4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  <c r="BE6081"/>
    </row>
    <row r="6082" spans="1:57" s="4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  <c r="BE6082"/>
    </row>
    <row r="6083" spans="1:57" s="4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  <c r="BE6083"/>
    </row>
    <row r="6084" spans="1:57" s="4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  <c r="BE6084"/>
    </row>
    <row r="6085" spans="1:57" s="4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  <c r="BE6085"/>
    </row>
    <row r="6086" spans="1:57" s="4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  <c r="BE6086"/>
    </row>
    <row r="6087" spans="1:57" s="4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  <c r="BE6087"/>
    </row>
    <row r="6088" spans="1:57" s="4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  <c r="BE6088"/>
    </row>
    <row r="6089" spans="1:57" s="4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  <c r="BE6089"/>
    </row>
    <row r="6090" spans="1:57" s="4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  <c r="BE6090"/>
    </row>
    <row r="6091" spans="1:57" s="4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  <c r="BE6091"/>
    </row>
    <row r="6092" spans="1:57" s="4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  <c r="BE6092"/>
    </row>
    <row r="6093" spans="1:57" s="4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  <c r="BE6093"/>
    </row>
    <row r="6094" spans="1:57" s="4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  <c r="BE6094"/>
    </row>
    <row r="6095" spans="1:57" s="4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  <c r="BE6095"/>
    </row>
    <row r="6096" spans="1:57" s="4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  <c r="BE6096"/>
    </row>
    <row r="6097" spans="1:57" s="4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  <c r="BE6097"/>
    </row>
    <row r="6098" spans="1:57" s="4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  <c r="BE6098"/>
    </row>
    <row r="6099" spans="1:57" s="4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  <c r="BE6099"/>
    </row>
    <row r="6100" spans="1:57" s="4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  <c r="BE6100"/>
    </row>
    <row r="6101" spans="1:57" s="4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  <c r="BE6101"/>
    </row>
    <row r="6102" spans="1:57" s="4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  <c r="BE6102"/>
    </row>
    <row r="6103" spans="1:57" s="4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  <c r="BE6103"/>
    </row>
    <row r="6104" spans="1:57" s="4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  <c r="BE6104"/>
    </row>
    <row r="6105" spans="1:57" s="4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  <c r="BE6105"/>
    </row>
    <row r="6106" spans="1:57" s="4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  <c r="BE6106"/>
    </row>
    <row r="6107" spans="1:57" s="4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  <c r="BE6107"/>
    </row>
    <row r="6108" spans="1:57" s="4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  <c r="BE6108"/>
    </row>
    <row r="6109" spans="1:57" s="4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  <c r="BE6109"/>
    </row>
    <row r="6110" spans="1:57" s="4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  <c r="BE6110"/>
    </row>
    <row r="6111" spans="1:57" s="4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  <c r="BE6111"/>
    </row>
    <row r="6112" spans="1:57" s="4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  <c r="BE6112"/>
    </row>
    <row r="6113" spans="1:57" s="4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  <c r="BE6113"/>
    </row>
    <row r="6114" spans="1:57" s="4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  <c r="BE6114"/>
    </row>
    <row r="6115" spans="1:57" s="4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  <c r="BE6115"/>
    </row>
    <row r="6116" spans="1:57" s="4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  <c r="BE6116"/>
    </row>
    <row r="6117" spans="1:57" s="4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  <c r="BE6117"/>
    </row>
    <row r="6118" spans="1:57" s="4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  <c r="BE6118"/>
    </row>
    <row r="6119" spans="1:57" s="4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  <c r="BE6119"/>
    </row>
    <row r="6120" spans="1:57" s="4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  <c r="BE6120"/>
    </row>
    <row r="6121" spans="1:57" s="4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  <c r="BE6121"/>
    </row>
    <row r="6122" spans="1:57" s="4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  <c r="BE6122"/>
    </row>
    <row r="6123" spans="1:57" s="4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  <c r="BE6123"/>
    </row>
    <row r="6124" spans="1:57" s="4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  <c r="BE6124"/>
    </row>
    <row r="6125" spans="1:57" s="4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  <c r="BE6125"/>
    </row>
    <row r="6126" spans="1:57" s="4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  <c r="BE6126"/>
    </row>
    <row r="6127" spans="1:57" s="4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  <c r="BE6127"/>
    </row>
    <row r="6128" spans="1:57" s="4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  <c r="BE6128"/>
    </row>
    <row r="6129" spans="1:57" s="4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  <c r="BE6129"/>
    </row>
    <row r="6130" spans="1:57" s="4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  <c r="BE6130"/>
    </row>
    <row r="6131" spans="1:57" s="4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  <c r="BE6131"/>
    </row>
    <row r="6132" spans="1:57" s="4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  <c r="BE6132"/>
    </row>
    <row r="6133" spans="1:57" s="4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  <c r="BE6133"/>
    </row>
    <row r="6134" spans="1:57" s="4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  <c r="BE6134"/>
    </row>
    <row r="6135" spans="1:57" s="4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  <c r="BE6135"/>
    </row>
    <row r="6136" spans="1:57" s="4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  <c r="BE6136"/>
    </row>
    <row r="6137" spans="1:57" s="4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  <c r="BE6137"/>
    </row>
    <row r="6138" spans="1:57" s="4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  <c r="BE6138"/>
    </row>
    <row r="6139" spans="1:57" s="4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  <c r="BE6139"/>
    </row>
    <row r="6140" spans="1:57" s="4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  <c r="BE6140"/>
    </row>
    <row r="6141" spans="1:57" s="4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  <c r="BE6141"/>
    </row>
    <row r="6142" spans="1:57" s="4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  <c r="BE6142"/>
    </row>
    <row r="6143" spans="1:57" s="4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  <c r="BE6143"/>
    </row>
    <row r="6144" spans="1:57" s="4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  <c r="BE6144"/>
    </row>
    <row r="6145" spans="1:57" s="4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  <c r="BE6145"/>
    </row>
    <row r="6146" spans="1:57" s="4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  <c r="BE6146"/>
    </row>
    <row r="6147" spans="1:57" s="4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  <c r="BE6147"/>
    </row>
    <row r="6148" spans="1:57" s="4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  <c r="BE6148"/>
    </row>
    <row r="6149" spans="1:57" s="4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  <c r="BE6149"/>
    </row>
    <row r="6150" spans="1:57" s="4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  <c r="BE6150"/>
    </row>
    <row r="6151" spans="1:57" s="4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  <c r="BE6151"/>
    </row>
    <row r="6152" spans="1:57" s="4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  <c r="BE6152"/>
    </row>
    <row r="6153" spans="1:57" s="4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  <c r="BE6153"/>
    </row>
    <row r="6154" spans="1:57" s="4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  <c r="BE6154"/>
    </row>
    <row r="6155" spans="1:57" s="4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  <c r="BE6155"/>
    </row>
    <row r="6156" spans="1:57" s="4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  <c r="BE6156"/>
    </row>
    <row r="6157" spans="1:57" s="4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  <c r="BE6157"/>
    </row>
    <row r="6158" spans="1:57" s="4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  <c r="BE6158"/>
    </row>
    <row r="6159" spans="1:57" s="4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  <c r="BE6159"/>
    </row>
    <row r="6160" spans="1:57" s="4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  <c r="BE6160"/>
    </row>
    <row r="6161" spans="1:57" s="4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  <c r="BE6161"/>
    </row>
    <row r="6162" spans="1:57" s="4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  <c r="BE6162"/>
    </row>
    <row r="6163" spans="1:57" s="4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  <c r="BE6163"/>
    </row>
    <row r="6164" spans="1:57" s="4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  <c r="BE6164"/>
    </row>
    <row r="6165" spans="1:57" s="4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  <c r="BE6165"/>
    </row>
    <row r="6166" spans="1:57" s="4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  <c r="BE6166"/>
    </row>
    <row r="6167" spans="1:57" s="4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  <c r="BE6167"/>
    </row>
    <row r="6168" spans="1:57" s="4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  <c r="BE6168"/>
    </row>
    <row r="6169" spans="1:57" s="4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  <c r="BE6169"/>
    </row>
    <row r="6170" spans="1:57" s="4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  <c r="BE6170"/>
    </row>
    <row r="6171" spans="1:57" s="4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  <c r="BE6171"/>
    </row>
    <row r="6172" spans="1:57" s="4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  <c r="BE6172"/>
    </row>
    <row r="6173" spans="1:57" s="4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  <c r="BE6173"/>
    </row>
    <row r="6174" spans="1:57" s="4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  <c r="BE6174"/>
    </row>
    <row r="6175" spans="1:57" s="4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  <c r="BE6175"/>
    </row>
    <row r="6176" spans="1:57" s="4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  <c r="BE6176"/>
    </row>
    <row r="6177" spans="1:57" s="4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  <c r="BE6177"/>
    </row>
    <row r="6178" spans="1:57" s="4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  <c r="BE6178"/>
    </row>
    <row r="6179" spans="1:57" s="4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  <c r="BE6179"/>
    </row>
    <row r="6180" spans="1:57" s="4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  <c r="BE6180"/>
    </row>
    <row r="6181" spans="1:57" s="4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  <c r="BE6181"/>
    </row>
    <row r="6182" spans="1:57" s="4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  <c r="BE6182"/>
    </row>
    <row r="6183" spans="1:57" s="4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  <c r="BE6183"/>
    </row>
    <row r="6184" spans="1:57" s="4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  <c r="BE6184"/>
    </row>
    <row r="6185" spans="1:57" s="4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  <c r="BE6185"/>
    </row>
    <row r="6186" spans="1:57" s="4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  <c r="BE6186"/>
    </row>
    <row r="6187" spans="1:57" s="4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  <c r="BE6187"/>
    </row>
    <row r="6188" spans="1:57" s="4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  <c r="BE6188"/>
    </row>
    <row r="6189" spans="1:57" s="4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  <c r="BE6189"/>
    </row>
    <row r="6190" spans="1:57" s="4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  <c r="BE6190"/>
    </row>
    <row r="6191" spans="1:57" s="4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  <c r="BE6191"/>
    </row>
    <row r="6192" spans="1:57" s="4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  <c r="BE6192"/>
    </row>
    <row r="6193" spans="1:57" s="4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  <c r="BE6193"/>
    </row>
    <row r="6194" spans="1:57" s="4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  <c r="BE6194"/>
    </row>
    <row r="6195" spans="1:57" s="4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  <c r="BE6195"/>
    </row>
    <row r="6196" spans="1:57" s="4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  <c r="BE6196"/>
    </row>
    <row r="6197" spans="1:57" s="4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  <c r="BE6197"/>
    </row>
    <row r="6198" spans="1:57" s="4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  <c r="BE6198"/>
    </row>
    <row r="6199" spans="1:57" s="4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  <c r="BE6199"/>
    </row>
    <row r="6200" spans="1:57" s="4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  <c r="BE6200"/>
    </row>
    <row r="6201" spans="1:57" s="4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  <c r="BE6201"/>
    </row>
    <row r="6202" spans="1:57" s="4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  <c r="BE6202"/>
    </row>
    <row r="6203" spans="1:57" s="4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  <c r="BE6203"/>
    </row>
    <row r="6204" spans="1:57" s="4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  <c r="BE6204"/>
    </row>
    <row r="6205" spans="1:57" s="4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  <c r="BE6205"/>
    </row>
    <row r="6206" spans="1:57" s="4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  <c r="BE6206"/>
    </row>
    <row r="6207" spans="1:57" s="4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  <c r="BE6207"/>
    </row>
    <row r="6208" spans="1:57" s="4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  <c r="BE6208"/>
    </row>
    <row r="6209" spans="1:57" s="4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  <c r="BE6209"/>
    </row>
    <row r="6210" spans="1:57" s="4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  <c r="BE6210"/>
    </row>
    <row r="6211" spans="1:57" s="4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  <c r="BE6211"/>
    </row>
    <row r="6212" spans="1:57" s="4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  <c r="BE6212"/>
    </row>
    <row r="6213" spans="1:57" s="4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  <c r="BE6213"/>
    </row>
    <row r="6214" spans="1:57" s="4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  <c r="BE6214"/>
    </row>
    <row r="6215" spans="1:57" s="4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  <c r="BE6215"/>
    </row>
    <row r="6216" spans="1:57" s="4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  <c r="BE6216"/>
    </row>
    <row r="6217" spans="1:57" s="4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  <c r="BE6217"/>
    </row>
    <row r="6218" spans="1:57" s="4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  <c r="BE6218"/>
    </row>
    <row r="6219" spans="1:57" s="4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  <c r="BE6219"/>
    </row>
    <row r="6220" spans="1:57" s="4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  <c r="BE6220"/>
    </row>
    <row r="6221" spans="1:57" s="4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  <c r="BE6221"/>
    </row>
    <row r="6222" spans="1:57" s="4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  <c r="BE6222"/>
    </row>
    <row r="6223" spans="1:57" s="4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  <c r="BE6223"/>
    </row>
    <row r="6224" spans="1:57" s="4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  <c r="BE6224"/>
    </row>
    <row r="6225" spans="1:57" s="4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  <c r="BE6225"/>
    </row>
    <row r="6226" spans="1:57" s="4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  <c r="BE6226"/>
    </row>
    <row r="6227" spans="1:57" s="4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  <c r="BE6227"/>
    </row>
    <row r="6228" spans="1:57" s="4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  <c r="BE6228"/>
    </row>
    <row r="6229" spans="1:57" s="4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  <c r="BE6229"/>
    </row>
    <row r="6230" spans="1:57" s="4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  <c r="BE6230"/>
    </row>
    <row r="6231" spans="1:57" s="4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  <c r="BE6231"/>
    </row>
    <row r="6232" spans="1:57" s="4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  <c r="BE6232"/>
    </row>
    <row r="6233" spans="1:57" s="4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  <c r="BE6233"/>
    </row>
    <row r="6234" spans="1:57" s="4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  <c r="BE6234"/>
    </row>
    <row r="6235" spans="1:57" s="4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  <c r="BE6235"/>
    </row>
    <row r="6236" spans="1:57" s="4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  <c r="BE6236"/>
    </row>
    <row r="6237" spans="1:57" s="4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  <c r="BE6237"/>
    </row>
    <row r="6238" spans="1:57" s="4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  <c r="BE6238"/>
    </row>
    <row r="6239" spans="1:57" s="4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  <c r="BE6239"/>
    </row>
    <row r="6240" spans="1:57" s="4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  <c r="BE6240"/>
    </row>
    <row r="6241" spans="1:57" s="4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  <c r="BE6241"/>
    </row>
    <row r="6242" spans="1:57" s="4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  <c r="BE6242"/>
    </row>
    <row r="6243" spans="1:57" s="4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  <c r="BE6243"/>
    </row>
    <row r="6244" spans="1:57" s="4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  <c r="BE6244"/>
    </row>
    <row r="6245" spans="1:57" s="4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  <c r="BE6245"/>
    </row>
    <row r="6246" spans="1:57" s="4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  <c r="BE6246"/>
    </row>
    <row r="6247" spans="1:57" s="4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  <c r="BE6247"/>
    </row>
    <row r="6248" spans="1:57" s="4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  <c r="BE6248"/>
    </row>
    <row r="6249" spans="1:57" s="4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  <c r="BE6249"/>
    </row>
    <row r="6250" spans="1:57" s="4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  <c r="BE6250"/>
    </row>
    <row r="6251" spans="1:57" s="4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  <c r="BE6251"/>
    </row>
    <row r="6252" spans="1:57" s="4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  <c r="BE6252"/>
    </row>
    <row r="6253" spans="1:57" s="4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  <c r="BE6253"/>
    </row>
    <row r="6254" spans="1:57" s="4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  <c r="BE6254"/>
    </row>
    <row r="6255" spans="1:57" s="4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  <c r="BE6255"/>
    </row>
    <row r="6256" spans="1:57" s="4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  <c r="BE6256"/>
    </row>
    <row r="6257" spans="1:57" s="4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  <c r="BE6257"/>
    </row>
    <row r="6258" spans="1:57" s="4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  <c r="BE6258"/>
    </row>
    <row r="6259" spans="1:57" s="4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  <c r="BE6259"/>
    </row>
    <row r="6260" spans="1:57" s="4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  <c r="BE6260"/>
    </row>
    <row r="6261" spans="1:57" s="4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  <c r="BE6261"/>
    </row>
    <row r="6262" spans="1:57" s="4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  <c r="BE6262"/>
    </row>
    <row r="6263" spans="1:57" s="4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  <c r="BE6263"/>
    </row>
    <row r="6264" spans="1:57" s="4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  <c r="BE6264"/>
    </row>
    <row r="6265" spans="1:57" s="4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  <c r="BE6265"/>
    </row>
    <row r="6266" spans="1:57" s="4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  <c r="BE6266"/>
    </row>
    <row r="6267" spans="1:57" s="4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  <c r="BE6267"/>
    </row>
    <row r="6268" spans="1:57" s="4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  <c r="BE6268"/>
    </row>
    <row r="6269" spans="1:57" s="4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  <c r="BE6269"/>
    </row>
    <row r="6270" spans="1:57" s="4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  <c r="BE6270"/>
    </row>
    <row r="6271" spans="1:57" s="4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  <c r="BE6271"/>
    </row>
    <row r="6272" spans="1:57" s="4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  <c r="BE6272"/>
    </row>
    <row r="6273" spans="1:57" s="4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  <c r="BE6273"/>
    </row>
    <row r="6274" spans="1:57" s="4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  <c r="BE6274"/>
    </row>
    <row r="6275" spans="1:57" s="4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  <c r="BE6275"/>
    </row>
    <row r="6276" spans="1:57" s="4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  <c r="BE6276"/>
    </row>
    <row r="6277" spans="1:57" s="4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  <c r="BE6277"/>
    </row>
    <row r="6278" spans="1:57" s="4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  <c r="BE6278"/>
    </row>
    <row r="6279" spans="1:57" s="4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  <c r="BE6279"/>
    </row>
    <row r="6280" spans="1:57" s="4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  <c r="BE6280"/>
    </row>
    <row r="6281" spans="1:57" s="4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  <c r="BE6281"/>
    </row>
    <row r="6282" spans="1:57" s="4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  <c r="BE6282"/>
    </row>
    <row r="6283" spans="1:57" s="4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  <c r="BE6283"/>
    </row>
    <row r="6284" spans="1:57" s="4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  <c r="BE6284"/>
    </row>
    <row r="6285" spans="1:57" s="4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  <c r="BE6285"/>
    </row>
    <row r="6286" spans="1:57" s="4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  <c r="BE6286"/>
    </row>
    <row r="6287" spans="1:57" s="4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  <c r="BE6287"/>
    </row>
    <row r="6288" spans="1:57" s="4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  <c r="BE6288"/>
    </row>
    <row r="6289" spans="1:57" s="4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  <c r="BE6289"/>
    </row>
    <row r="6290" spans="1:57" s="4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  <c r="BE6290"/>
    </row>
    <row r="6291" spans="1:57" s="4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  <c r="BE6291"/>
    </row>
    <row r="6292" spans="1:57" s="4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  <c r="BE6292"/>
    </row>
    <row r="6293" spans="1:57" s="4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  <c r="BE6293"/>
    </row>
    <row r="6294" spans="1:57" s="4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  <c r="BE6294"/>
    </row>
    <row r="6295" spans="1:57" s="4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  <c r="BE6295"/>
    </row>
    <row r="6296" spans="1:57" s="4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  <c r="BE6296"/>
    </row>
    <row r="6297" spans="1:57" s="4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  <c r="BE6297"/>
    </row>
    <row r="6298" spans="1:57" s="4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  <c r="BE6298"/>
    </row>
    <row r="6299" spans="1:57" s="4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  <c r="BE6299"/>
    </row>
    <row r="6300" spans="1:57" s="4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  <c r="BE6300"/>
    </row>
    <row r="6301" spans="1:57" s="4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  <c r="BE6301"/>
    </row>
    <row r="6302" spans="1:57" s="4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  <c r="BE6302"/>
    </row>
    <row r="6303" spans="1:57" s="4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  <c r="BE6303"/>
    </row>
    <row r="6304" spans="1:57" s="4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  <c r="BE6304"/>
    </row>
    <row r="6305" spans="1:57" s="4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  <c r="BE6305"/>
    </row>
    <row r="6306" spans="1:57" s="4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  <c r="BE6306"/>
    </row>
    <row r="6307" spans="1:57" s="4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  <c r="BE6307"/>
    </row>
    <row r="6308" spans="1:57" s="4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  <c r="BE6308"/>
    </row>
    <row r="6309" spans="1:57" s="4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  <c r="BE6309"/>
    </row>
    <row r="6310" spans="1:57" s="4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  <c r="BE6310"/>
    </row>
    <row r="6311" spans="1:57" s="4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  <c r="BE6311"/>
    </row>
    <row r="6312" spans="1:57" s="4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  <c r="BE6312"/>
    </row>
    <row r="6313" spans="1:57" s="4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  <c r="BE6313"/>
    </row>
    <row r="6314" spans="1:57" s="4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  <c r="BE6314"/>
    </row>
    <row r="6315" spans="1:57" s="4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  <c r="BE6315"/>
    </row>
    <row r="6316" spans="1:57" s="4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  <c r="BE6316"/>
    </row>
    <row r="6317" spans="1:57" s="4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  <c r="BE6317"/>
    </row>
    <row r="6318" spans="1:57" s="4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  <c r="BE6318"/>
    </row>
    <row r="6319" spans="1:57" s="4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  <c r="BE6319"/>
    </row>
    <row r="6320" spans="1:57" s="4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  <c r="BE6320"/>
    </row>
    <row r="6321" spans="1:57" s="4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  <c r="BE6321"/>
    </row>
    <row r="6322" spans="1:57" s="4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  <c r="BE6322"/>
    </row>
    <row r="6323" spans="1:57" s="4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  <c r="BE6323"/>
    </row>
    <row r="6324" spans="1:57" s="4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  <c r="BE6324"/>
    </row>
    <row r="6325" spans="1:57" s="4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  <c r="BE6325"/>
    </row>
    <row r="6326" spans="1:57" s="4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  <c r="BE6326"/>
    </row>
    <row r="6327" spans="1:57" s="4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  <c r="BE6327"/>
    </row>
    <row r="6328" spans="1:57" s="4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  <c r="BE6328"/>
    </row>
    <row r="6329" spans="1:57" s="4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  <c r="BE6329"/>
    </row>
    <row r="6330" spans="1:57" s="4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  <c r="BE6330"/>
    </row>
    <row r="6331" spans="1:57" s="4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  <c r="BE6331"/>
    </row>
    <row r="6332" spans="1:57" s="4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  <c r="BE6332"/>
    </row>
    <row r="6333" spans="1:57" s="4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  <c r="BE6333"/>
    </row>
    <row r="6334" spans="1:57" s="4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  <c r="BE6334"/>
    </row>
    <row r="6335" spans="1:57" s="4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  <c r="BE6335"/>
    </row>
    <row r="6336" spans="1:57" s="4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  <c r="BE6336"/>
    </row>
    <row r="6337" spans="1:57" s="4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  <c r="BE6337"/>
    </row>
    <row r="6338" spans="1:57" s="4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  <c r="BE6338"/>
    </row>
    <row r="6339" spans="1:57" s="4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  <c r="BE6339"/>
    </row>
    <row r="6340" spans="1:57" s="4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  <c r="BE6340"/>
    </row>
    <row r="6341" spans="1:57" s="4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  <c r="BE6341"/>
    </row>
    <row r="6342" spans="1:57" s="4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  <c r="BE6342"/>
    </row>
    <row r="6343" spans="1:57" s="4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  <c r="BE6343"/>
    </row>
    <row r="6344" spans="1:57" s="4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  <c r="BE6344"/>
    </row>
    <row r="6345" spans="1:57" s="4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  <c r="BE6345"/>
    </row>
    <row r="6346" spans="1:57" s="4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  <c r="BE6346"/>
    </row>
    <row r="6347" spans="1:57" s="4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  <c r="BE6347"/>
    </row>
    <row r="6348" spans="1:57" s="4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  <c r="BE6348"/>
    </row>
    <row r="6349" spans="1:57" s="4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  <c r="BE6349"/>
    </row>
    <row r="6350" spans="1:57" s="4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  <c r="BE6350"/>
    </row>
    <row r="6351" spans="1:57" s="4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  <c r="BE6351"/>
    </row>
    <row r="6352" spans="1:57" s="4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  <c r="BE6352"/>
    </row>
    <row r="6353" spans="1:57" s="4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  <c r="BE6353"/>
    </row>
    <row r="6354" spans="1:57" s="4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  <c r="BE6354"/>
    </row>
    <row r="6355" spans="1:57" s="4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  <c r="BE6355"/>
    </row>
    <row r="6356" spans="1:57" s="4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  <c r="BE6356"/>
    </row>
    <row r="6357" spans="1:57" s="4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  <c r="BE6357"/>
    </row>
    <row r="6358" spans="1:57" s="4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  <c r="BE6358"/>
    </row>
    <row r="6359" spans="1:57" s="4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  <c r="BE6359"/>
    </row>
    <row r="6360" spans="1:57" s="4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  <c r="BE6360"/>
    </row>
    <row r="6361" spans="1:57" s="4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  <c r="BE6361"/>
    </row>
    <row r="6362" spans="1:57" s="4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  <c r="BE6362"/>
    </row>
    <row r="6363" spans="1:57" s="4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  <c r="BE6363"/>
    </row>
    <row r="6364" spans="1:57" s="4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  <c r="BE6364"/>
    </row>
    <row r="6365" spans="1:57" s="4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  <c r="BE6365"/>
    </row>
    <row r="6366" spans="1:57" s="4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  <c r="BE6366"/>
    </row>
    <row r="6367" spans="1:57" s="4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  <c r="BE6367"/>
    </row>
    <row r="6368" spans="1:57" s="4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  <c r="BE6368"/>
    </row>
    <row r="6369" spans="1:57" s="4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  <c r="BE6369"/>
    </row>
    <row r="6370" spans="1:57" s="4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  <c r="BE6370"/>
    </row>
    <row r="6371" spans="1:57" s="4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  <c r="BE6371"/>
    </row>
    <row r="6372" spans="1:57" s="4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  <c r="BE6372"/>
    </row>
    <row r="6373" spans="1:57" s="4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  <c r="BE6373"/>
    </row>
    <row r="6374" spans="1:57" s="4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  <c r="BE6374"/>
    </row>
    <row r="6375" spans="1:57" s="4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  <c r="BE6375"/>
    </row>
    <row r="6376" spans="1:57" s="4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  <c r="BE6376"/>
    </row>
    <row r="6377" spans="1:57" s="4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  <c r="BE6377"/>
    </row>
    <row r="6378" spans="1:57" s="4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  <c r="BE6378"/>
    </row>
    <row r="6379" spans="1:57" s="4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  <c r="BE6379"/>
    </row>
    <row r="6380" spans="1:57" s="4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  <c r="BE6380"/>
    </row>
    <row r="6381" spans="1:57" s="4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  <c r="BE6381"/>
    </row>
    <row r="6382" spans="1:57" s="4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  <c r="BE6382"/>
    </row>
    <row r="6383" spans="1:57" s="4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  <c r="BE6383"/>
    </row>
    <row r="6384" spans="1:57" s="4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  <c r="BE6384"/>
    </row>
    <row r="6385" spans="1:57" s="4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  <c r="BE6385"/>
    </row>
    <row r="6386" spans="1:57" s="4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  <c r="BE6386"/>
    </row>
    <row r="6387" spans="1:57" s="4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  <c r="BE6387"/>
    </row>
    <row r="6388" spans="1:57" s="4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  <c r="BE6388"/>
    </row>
    <row r="6389" spans="1:57" s="4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  <c r="BE6389"/>
    </row>
    <row r="6390" spans="1:57" s="4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  <c r="BE6390"/>
    </row>
    <row r="6391" spans="1:57" s="4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  <c r="BE6391"/>
    </row>
    <row r="6392" spans="1:57" s="4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  <c r="BE6392"/>
    </row>
    <row r="6393" spans="1:57" s="4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  <c r="BE6393"/>
    </row>
    <row r="6394" spans="1:57" s="4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  <c r="BE6394"/>
    </row>
    <row r="6395" spans="1:57" s="4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  <c r="BE6395"/>
    </row>
    <row r="6396" spans="1:57" s="4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  <c r="BE6396"/>
    </row>
    <row r="6397" spans="1:57" s="4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  <c r="BE6397"/>
    </row>
    <row r="6398" spans="1:57" s="4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  <c r="BE6398"/>
    </row>
    <row r="6399" spans="1:57" s="4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  <c r="BE6399"/>
    </row>
    <row r="6400" spans="1:57" s="4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  <c r="BE6400"/>
    </row>
    <row r="6401" spans="1:57" s="4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  <c r="BE6401"/>
    </row>
    <row r="6402" spans="1:57" s="4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  <c r="BE6402"/>
    </row>
    <row r="6403" spans="1:57" s="4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  <c r="BE6403"/>
    </row>
    <row r="6404" spans="1:57" s="4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  <c r="BE6404"/>
    </row>
    <row r="6405" spans="1:57" s="4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  <c r="BE6405"/>
    </row>
    <row r="6406" spans="1:57" s="4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  <c r="BE6406"/>
    </row>
    <row r="6407" spans="1:57" s="4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  <c r="BE6407"/>
    </row>
    <row r="6408" spans="1:57" s="4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  <c r="BE6408"/>
    </row>
    <row r="6409" spans="1:57" s="4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  <c r="BE6409"/>
    </row>
    <row r="6410" spans="1:57" s="4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  <c r="BE6410"/>
    </row>
    <row r="6411" spans="1:57" s="4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  <c r="BE6411"/>
    </row>
    <row r="6412" spans="1:57" s="4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  <c r="BE6412"/>
    </row>
    <row r="6413" spans="1:57" s="4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  <c r="BE6413"/>
    </row>
    <row r="6414" spans="1:57" s="4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  <c r="BE6414"/>
    </row>
    <row r="6415" spans="1:57" s="4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  <c r="BE6415"/>
    </row>
    <row r="6416" spans="1:57" s="4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  <c r="BE6416"/>
    </row>
    <row r="6417" spans="1:57" s="4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  <c r="BE6417"/>
    </row>
    <row r="6418" spans="1:57" s="4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  <c r="BE6418"/>
    </row>
    <row r="6419" spans="1:57" s="4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  <c r="BE6419"/>
    </row>
    <row r="6420" spans="1:57" s="4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  <c r="BE6420"/>
    </row>
    <row r="6421" spans="1:57" s="4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  <c r="BE6421"/>
    </row>
    <row r="6422" spans="1:57" s="4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  <c r="BE6422"/>
    </row>
    <row r="6423" spans="1:57" s="4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  <c r="BE6423"/>
    </row>
    <row r="6424" spans="1:57" s="4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  <c r="BE6424"/>
    </row>
    <row r="6425" spans="1:57" s="4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  <c r="BE6425"/>
    </row>
    <row r="6426" spans="1:57" s="4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  <c r="BE6426"/>
    </row>
    <row r="6427" spans="1:57" s="4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  <c r="BE6427"/>
    </row>
    <row r="6428" spans="1:57" s="4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  <c r="BE6428"/>
    </row>
    <row r="6429" spans="1:57" s="4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  <c r="BE6429"/>
    </row>
    <row r="6430" spans="1:57" s="4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  <c r="BE6430"/>
    </row>
    <row r="6431" spans="1:57" s="4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  <c r="BE6431"/>
    </row>
    <row r="6432" spans="1:57" s="4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  <c r="BE6432"/>
    </row>
    <row r="6433" spans="1:57" s="4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  <c r="BE6433"/>
    </row>
    <row r="6434" spans="1:57" s="4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  <c r="BE6434"/>
    </row>
    <row r="6435" spans="1:57" s="4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  <c r="BE6435"/>
    </row>
    <row r="6436" spans="1:57" s="4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  <c r="BE6436"/>
    </row>
    <row r="6437" spans="1:57" s="4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  <c r="BE6437"/>
    </row>
    <row r="6438" spans="1:57" s="4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  <c r="BE6438"/>
    </row>
    <row r="6439" spans="1:57" s="4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  <c r="BE6439"/>
    </row>
    <row r="6440" spans="1:57" s="4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  <c r="BE6440"/>
    </row>
    <row r="6441" spans="1:57" s="4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  <c r="BE6441"/>
    </row>
    <row r="6442" spans="1:57" s="4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  <c r="BE6442"/>
    </row>
    <row r="6443" spans="1:57" s="4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  <c r="BE6443"/>
    </row>
    <row r="6444" spans="1:57" s="4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  <c r="BE6444"/>
    </row>
    <row r="6445" spans="1:57" s="4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  <c r="BE6445"/>
    </row>
    <row r="6446" spans="1:57" s="4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  <c r="BE6446"/>
    </row>
    <row r="6447" spans="1:57" s="4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  <c r="BE6447"/>
    </row>
    <row r="6448" spans="1:57" s="4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  <c r="BE6448"/>
    </row>
    <row r="6449" spans="1:57" s="4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  <c r="BE6449"/>
    </row>
    <row r="6450" spans="1:57" s="4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  <c r="BE6450"/>
    </row>
    <row r="6451" spans="1:57" s="4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  <c r="BE6451"/>
    </row>
    <row r="6452" spans="1:57" s="4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  <c r="BE6452"/>
    </row>
    <row r="6453" spans="1:57" s="4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  <c r="BE6453"/>
    </row>
    <row r="6454" spans="1:57" s="4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  <c r="BE6454"/>
    </row>
    <row r="6455" spans="1:57" s="4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  <c r="BE6455"/>
    </row>
    <row r="6456" spans="1:57" s="4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  <c r="BE6456"/>
    </row>
    <row r="6457" spans="1:57" s="4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  <c r="BE6457"/>
    </row>
    <row r="6458" spans="1:57" s="4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  <c r="BE6458"/>
    </row>
    <row r="6459" spans="1:57" s="4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  <c r="BE6459"/>
    </row>
    <row r="6460" spans="1:57" s="4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  <c r="BE6460"/>
    </row>
    <row r="6461" spans="1:57" s="4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  <c r="BE6461"/>
    </row>
    <row r="6462" spans="1:57" s="4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  <c r="BE6462"/>
    </row>
    <row r="6463" spans="1:57" s="4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  <c r="BE6463"/>
    </row>
    <row r="6464" spans="1:57" s="4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  <c r="BE6464"/>
    </row>
    <row r="6465" spans="1:57" s="4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  <c r="BE6465"/>
    </row>
    <row r="6466" spans="1:57" s="4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  <c r="BE6466"/>
    </row>
    <row r="6467" spans="1:57" s="4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  <c r="BE6467"/>
    </row>
    <row r="6468" spans="1:57" s="4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  <c r="BE6468"/>
    </row>
    <row r="6469" spans="1:57" s="4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  <c r="BE6469"/>
    </row>
    <row r="6470" spans="1:57" s="4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  <c r="BE6470"/>
    </row>
    <row r="6471" spans="1:57" s="4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  <c r="BE6471"/>
    </row>
    <row r="6472" spans="1:57" s="4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  <c r="BE6472"/>
    </row>
    <row r="6473" spans="1:57" s="4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  <c r="BE6473"/>
    </row>
    <row r="6474" spans="1:57" s="4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  <c r="BE6474"/>
    </row>
    <row r="6475" spans="1:57" s="4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  <c r="BE6475"/>
    </row>
    <row r="6476" spans="1:57" s="4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  <c r="BE6476"/>
    </row>
    <row r="6477" spans="1:57" s="4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  <c r="BE6477"/>
    </row>
    <row r="6478" spans="1:57" s="4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  <c r="BE6478"/>
    </row>
    <row r="6479" spans="1:57" s="4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  <c r="BE6479"/>
    </row>
    <row r="6480" spans="1:57" s="4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  <c r="BE6480"/>
    </row>
    <row r="6481" spans="1:57" s="4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  <c r="BE6481"/>
    </row>
    <row r="6482" spans="1:57" s="4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  <c r="BE6482"/>
    </row>
    <row r="6483" spans="1:57" s="4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  <c r="BE6483"/>
    </row>
    <row r="6484" spans="1:57" s="4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  <c r="BE6484"/>
    </row>
    <row r="6485" spans="1:57" s="4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  <c r="BE6485"/>
    </row>
    <row r="6486" spans="1:57" s="4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  <c r="BE6486"/>
    </row>
    <row r="6487" spans="1:57" s="4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  <c r="BE6487"/>
    </row>
    <row r="6488" spans="1:57" s="4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  <c r="BE6488"/>
    </row>
    <row r="6489" spans="1:57" s="4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  <c r="BE6489"/>
    </row>
    <row r="6490" spans="1:57" s="4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  <c r="BE6490"/>
    </row>
    <row r="6491" spans="1:57" s="4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  <c r="BE6491"/>
    </row>
    <row r="6492" spans="1:57" s="4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  <c r="BE6492"/>
    </row>
    <row r="6493" spans="1:57" s="4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  <c r="BE6493"/>
    </row>
    <row r="6494" spans="1:57" s="4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  <c r="BE6494"/>
    </row>
    <row r="6495" spans="1:57" s="4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  <c r="BE6495"/>
    </row>
    <row r="6496" spans="1:57" s="4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  <c r="BE6496"/>
    </row>
    <row r="6497" spans="1:57" s="4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  <c r="BE6497"/>
    </row>
    <row r="6498" spans="1:57" s="4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  <c r="BE6498"/>
    </row>
    <row r="6499" spans="1:57" s="4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  <c r="BE6499"/>
    </row>
    <row r="6500" spans="1:57" s="4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  <c r="BE6500"/>
    </row>
    <row r="6501" spans="1:57" s="4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  <c r="BE6501"/>
    </row>
    <row r="6502" spans="1:57" s="4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  <c r="BE6502"/>
    </row>
    <row r="6503" spans="1:57" s="4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  <c r="BE6503"/>
    </row>
    <row r="6504" spans="1:57" s="4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  <c r="BE6504"/>
    </row>
    <row r="6505" spans="1:57" s="4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  <c r="BE6505"/>
    </row>
    <row r="6506" spans="1:57" s="4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  <c r="BE6506"/>
    </row>
    <row r="6507" spans="1:57" s="4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  <c r="BE6507"/>
    </row>
    <row r="6508" spans="1:57" s="4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  <c r="BE6508"/>
    </row>
    <row r="6509" spans="1:57" s="4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  <c r="BE6509"/>
    </row>
    <row r="6510" spans="1:57" s="4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  <c r="BE6510"/>
    </row>
    <row r="6511" spans="1:57" s="4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  <c r="BE6511"/>
    </row>
    <row r="6512" spans="1:57" s="4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  <c r="BE6512"/>
    </row>
    <row r="6513" spans="1:57" s="4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  <c r="BE6513"/>
    </row>
    <row r="6514" spans="1:57" s="4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  <c r="BE6514"/>
    </row>
    <row r="6515" spans="1:57" s="4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  <c r="BE6515"/>
    </row>
    <row r="6516" spans="1:57" s="4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  <c r="BE6516"/>
    </row>
    <row r="6517" spans="1:57" s="4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  <c r="BE6517"/>
    </row>
    <row r="6518" spans="1:57" s="4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  <c r="BE6518"/>
    </row>
    <row r="6519" spans="1:57" s="4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  <c r="BE6519"/>
    </row>
    <row r="6520" spans="1:57" s="4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  <c r="BE6520"/>
    </row>
    <row r="6521" spans="1:57" s="4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  <c r="BE6521"/>
    </row>
    <row r="6522" spans="1:57" s="4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  <c r="BE6522"/>
    </row>
    <row r="6523" spans="1:57" s="4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  <c r="BE6523"/>
    </row>
    <row r="6524" spans="1:57" s="4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  <c r="BE6524"/>
    </row>
    <row r="6525" spans="1:57" s="4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  <c r="BE6525"/>
    </row>
    <row r="6526" spans="1:57" s="4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  <c r="BE6526"/>
    </row>
    <row r="6527" spans="1:57" s="4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  <c r="BE6527"/>
    </row>
    <row r="6528" spans="1:57" s="4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  <c r="BE6528"/>
    </row>
    <row r="6529" spans="1:57" s="4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  <c r="BE6529"/>
    </row>
    <row r="6530" spans="1:57" s="4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  <c r="BE6530"/>
    </row>
    <row r="6531" spans="1:57" s="4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  <c r="BE6531"/>
    </row>
    <row r="6532" spans="1:57" s="4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  <c r="BE6532"/>
    </row>
    <row r="6533" spans="1:57" s="4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  <c r="BE6533"/>
    </row>
    <row r="6534" spans="1:57" s="4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  <c r="BE6534"/>
    </row>
    <row r="6535" spans="1:57" s="4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  <c r="BE6535"/>
    </row>
    <row r="6536" spans="1:57" s="4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  <c r="BE6536"/>
    </row>
    <row r="6537" spans="1:57" s="4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  <c r="BE6537"/>
    </row>
    <row r="6538" spans="1:57" s="4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  <c r="BE6538"/>
    </row>
    <row r="6539" spans="1:57" s="4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  <c r="BE6539"/>
    </row>
    <row r="6540" spans="1:57" s="4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  <c r="BE6540"/>
    </row>
    <row r="6541" spans="1:57" s="4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  <c r="BE6541"/>
    </row>
    <row r="6542" spans="1:57" s="4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  <c r="BE6542"/>
    </row>
    <row r="6543" spans="1:57" s="4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  <c r="BE6543"/>
    </row>
    <row r="6544" spans="1:57" s="4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  <c r="BE6544"/>
    </row>
    <row r="6545" spans="1:57" s="4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  <c r="BE6545"/>
    </row>
    <row r="6546" spans="1:57" s="4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  <c r="BE6546"/>
    </row>
    <row r="6547" spans="1:57" s="4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  <c r="BE6547"/>
    </row>
    <row r="6548" spans="1:57" s="4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  <c r="BE6548"/>
    </row>
    <row r="6549" spans="1:57" s="4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  <c r="BE6549"/>
    </row>
    <row r="6550" spans="1:57" s="4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  <c r="BE6550"/>
    </row>
    <row r="6551" spans="1:57" s="4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  <c r="BE6551"/>
    </row>
    <row r="6552" spans="1:57" s="4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  <c r="BE6552"/>
    </row>
    <row r="6553" spans="1:57" s="4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  <c r="BE6553"/>
    </row>
    <row r="6554" spans="1:57" s="4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  <c r="BE6554"/>
    </row>
    <row r="6555" spans="1:57" s="4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  <c r="BE6555"/>
    </row>
    <row r="6556" spans="1:57" s="4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  <c r="BE6556"/>
    </row>
    <row r="6557" spans="1:57" s="4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  <c r="BE6557"/>
    </row>
    <row r="6558" spans="1:57" s="4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  <c r="BE6558"/>
    </row>
    <row r="6559" spans="1:57" s="4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  <c r="BE6559"/>
    </row>
    <row r="6560" spans="1:57" s="4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  <c r="BE6560"/>
    </row>
    <row r="6561" spans="1:57" s="4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  <c r="BE6561"/>
    </row>
    <row r="6562" spans="1:57" s="4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  <c r="BE6562"/>
    </row>
    <row r="6563" spans="1:57" s="4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  <c r="BE6563"/>
    </row>
    <row r="6564" spans="1:57" s="4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  <c r="BE6564"/>
    </row>
    <row r="6565" spans="1:57" s="4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  <c r="BE6565"/>
    </row>
    <row r="6566" spans="1:57" s="4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  <c r="BE6566"/>
    </row>
    <row r="6567" spans="1:57" s="4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  <c r="BE6567"/>
    </row>
    <row r="6568" spans="1:57" s="4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  <c r="BE6568"/>
    </row>
    <row r="6569" spans="1:57" s="4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  <c r="BE6569"/>
    </row>
    <row r="6570" spans="1:57" s="4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  <c r="BE6570"/>
    </row>
    <row r="6571" spans="1:57" s="4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  <c r="BE6571"/>
    </row>
    <row r="6572" spans="1:57" s="4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  <c r="BE6572"/>
    </row>
    <row r="6573" spans="1:57" s="4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  <c r="BE6573"/>
    </row>
    <row r="6574" spans="1:57" s="4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  <c r="BE6574"/>
    </row>
    <row r="6575" spans="1:57" s="4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  <c r="BE6575"/>
    </row>
    <row r="6576" spans="1:57" s="4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  <c r="BE6576"/>
    </row>
    <row r="6577" spans="1:57" s="4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  <c r="BE6577"/>
    </row>
    <row r="6578" spans="1:57" s="4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  <c r="BE6578"/>
    </row>
    <row r="6579" spans="1:57" s="4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  <c r="BE6579"/>
    </row>
    <row r="6580" spans="1:57" s="4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  <c r="BE6580"/>
    </row>
    <row r="6581" spans="1:57" s="4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  <c r="BE6581"/>
    </row>
    <row r="6582" spans="1:57" s="4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  <c r="BE6582"/>
    </row>
    <row r="6583" spans="1:57" s="4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  <c r="BE6583"/>
    </row>
    <row r="6584" spans="1:57" s="4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  <c r="BE6584"/>
    </row>
    <row r="6585" spans="1:57" s="4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  <c r="BE6585"/>
    </row>
    <row r="6586" spans="1:57" s="4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  <c r="BE6586"/>
    </row>
    <row r="6587" spans="1:57" s="4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  <c r="BE6587"/>
    </row>
    <row r="6588" spans="1:57" s="4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  <c r="BE6588"/>
    </row>
    <row r="6589" spans="1:57" s="4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  <c r="BE6589"/>
    </row>
    <row r="6590" spans="1:57" s="4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  <c r="BE6590"/>
    </row>
    <row r="6591" spans="1:57" s="4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  <c r="BE6591"/>
    </row>
    <row r="6592" spans="1:57" s="4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  <c r="BE6592"/>
    </row>
    <row r="6593" spans="1:57" s="4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  <c r="BE6593"/>
    </row>
    <row r="6594" spans="1:57" s="4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  <c r="BE6594"/>
    </row>
    <row r="6595" spans="1:57" s="4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  <c r="BE6595"/>
    </row>
    <row r="6596" spans="1:57" s="4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  <c r="BE6596"/>
    </row>
    <row r="6597" spans="1:57" s="4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  <c r="BE6597"/>
    </row>
    <row r="6598" spans="1:57" s="4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  <c r="BE6598"/>
    </row>
    <row r="6599" spans="1:57" s="4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  <c r="BE6599"/>
    </row>
    <row r="6600" spans="1:57" s="4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  <c r="BE6600"/>
    </row>
    <row r="6601" spans="1:57" s="4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  <c r="BE6601"/>
    </row>
    <row r="6602" spans="1:57" s="4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  <c r="BE6602"/>
    </row>
    <row r="6603" spans="1:57" s="4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  <c r="BE6603"/>
    </row>
    <row r="6604" spans="1:57" s="4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  <c r="BE6604"/>
    </row>
    <row r="6605" spans="1:57" s="4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  <c r="BE6605"/>
    </row>
    <row r="6606" spans="1:57" s="4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  <c r="BE6606"/>
    </row>
    <row r="6607" spans="1:57" s="4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  <c r="BE6607"/>
    </row>
    <row r="6608" spans="1:57" s="4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  <c r="BE6608"/>
    </row>
    <row r="6609" spans="1:57" s="4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  <c r="BE6609"/>
    </row>
    <row r="6610" spans="1:57" s="4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  <c r="BE6610"/>
    </row>
    <row r="6611" spans="1:57" s="4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  <c r="BE6611"/>
    </row>
    <row r="6612" spans="1:57" s="4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  <c r="BE6612"/>
    </row>
    <row r="6613" spans="1:57" s="4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  <c r="BE6613"/>
    </row>
    <row r="6614" spans="1:57" s="4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  <c r="BE6614"/>
    </row>
    <row r="6615" spans="1:57" s="4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  <c r="BE6615"/>
    </row>
    <row r="6616" spans="1:57" s="4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  <c r="BE6616"/>
    </row>
    <row r="6617" spans="1:57" s="4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  <c r="BE6617"/>
    </row>
    <row r="6618" spans="1:57" s="4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  <c r="BE6618"/>
    </row>
    <row r="6619" spans="1:57" s="4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  <c r="BE6619"/>
    </row>
    <row r="6620" spans="1:57" s="4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  <c r="BE6620"/>
    </row>
    <row r="6621" spans="1:57" s="4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  <c r="BE6621"/>
    </row>
    <row r="6622" spans="1:57" s="4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  <c r="BE6622"/>
    </row>
    <row r="6623" spans="1:57" s="4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  <c r="BE6623"/>
    </row>
    <row r="6624" spans="1:57" s="4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  <c r="BE6624"/>
    </row>
    <row r="6625" spans="1:57" s="4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  <c r="BE6625"/>
    </row>
    <row r="6626" spans="1:57" s="4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  <c r="BE6626"/>
    </row>
    <row r="6627" spans="1:57" s="4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  <c r="BE6627"/>
    </row>
    <row r="6628" spans="1:57" s="4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  <c r="BE6628"/>
    </row>
    <row r="6629" spans="1:57" s="4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  <c r="BE6629"/>
    </row>
    <row r="6630" spans="1:57" s="4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  <c r="BE6630"/>
    </row>
    <row r="6631" spans="1:57" s="4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  <c r="BE6631"/>
    </row>
    <row r="6632" spans="1:57" s="4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  <c r="BE6632"/>
    </row>
    <row r="6633" spans="1:57" s="4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  <c r="BE6633"/>
    </row>
    <row r="6634" spans="1:57" s="4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  <c r="BE6634"/>
    </row>
    <row r="6635" spans="1:57" s="4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  <c r="BE6635"/>
    </row>
    <row r="6636" spans="1:57" s="4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  <c r="BE6636"/>
    </row>
    <row r="6637" spans="1:57" s="4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  <c r="BE6637"/>
    </row>
    <row r="6638" spans="1:57" s="4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  <c r="BE6638"/>
    </row>
    <row r="6639" spans="1:57" s="4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  <c r="BE6639"/>
    </row>
    <row r="6640" spans="1:57" s="4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  <c r="BE6640"/>
    </row>
    <row r="6641" spans="1:57" s="4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  <c r="BE6641"/>
    </row>
    <row r="6642" spans="1:57" s="4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  <c r="BE6642"/>
    </row>
    <row r="6643" spans="1:57" s="4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  <c r="BE6643"/>
    </row>
    <row r="6644" spans="1:57" s="4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  <c r="BE6644"/>
    </row>
    <row r="6645" spans="1:57" s="4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  <c r="BE6645"/>
    </row>
    <row r="6646" spans="1:57" s="4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  <c r="BE6646"/>
    </row>
    <row r="6647" spans="1:57" s="4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  <c r="BE6647"/>
    </row>
    <row r="6648" spans="1:57" s="4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  <c r="BE6648"/>
    </row>
    <row r="6649" spans="1:57" s="4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  <c r="BE6649"/>
    </row>
    <row r="6650" spans="1:57" s="4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  <c r="BE6650"/>
    </row>
    <row r="6651" spans="1:57" s="4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  <c r="BE6651"/>
    </row>
    <row r="6652" spans="1:57" s="4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  <c r="BE6652"/>
    </row>
    <row r="6653" spans="1:57" s="4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  <c r="BE6653"/>
    </row>
    <row r="6654" spans="1:57" s="4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  <c r="BE6654"/>
    </row>
    <row r="6655" spans="1:57" s="4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  <c r="BE6655"/>
    </row>
    <row r="6656" spans="1:57" s="4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  <c r="BE6656"/>
    </row>
    <row r="6657" spans="1:57" s="4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  <c r="BE6657"/>
    </row>
    <row r="6658" spans="1:57" s="4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  <c r="BE6658"/>
    </row>
    <row r="6659" spans="1:57" s="4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  <c r="BE6659"/>
    </row>
    <row r="6660" spans="1:57" s="4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  <c r="BE6660"/>
    </row>
    <row r="6661" spans="1:57" s="4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  <c r="BE6661"/>
    </row>
    <row r="6662" spans="1:57" s="4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  <c r="BE6662"/>
    </row>
    <row r="6663" spans="1:57" s="4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  <c r="BE6663"/>
    </row>
    <row r="6664" spans="1:57" s="4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  <c r="BE6664"/>
    </row>
    <row r="6665" spans="1:57" s="4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  <c r="BE6665"/>
    </row>
    <row r="6666" spans="1:57" s="4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  <c r="BE6666"/>
    </row>
    <row r="6667" spans="1:57" s="4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  <c r="BE6667"/>
    </row>
    <row r="6668" spans="1:57" s="4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  <c r="BE6668"/>
    </row>
    <row r="6669" spans="1:57" s="4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  <c r="BE6669"/>
    </row>
    <row r="6670" spans="1:57" s="4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  <c r="BE6670"/>
    </row>
    <row r="6671" spans="1:57" s="4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  <c r="BE6671"/>
    </row>
    <row r="6672" spans="1:57" s="4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  <c r="BE6672"/>
    </row>
    <row r="6673" spans="1:57" s="4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  <c r="BE6673"/>
    </row>
    <row r="6674" spans="1:57" s="4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  <c r="BE6674"/>
    </row>
    <row r="6675" spans="1:57" s="4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  <c r="BE6675"/>
    </row>
    <row r="6676" spans="1:57" s="4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  <c r="BE6676"/>
    </row>
    <row r="6677" spans="1:57" s="4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  <c r="BE6677"/>
    </row>
    <row r="6678" spans="1:57" s="4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  <c r="BE6678"/>
    </row>
    <row r="6679" spans="1:57" s="4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  <c r="BE6679"/>
    </row>
    <row r="6680" spans="1:57" s="4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  <c r="BE6680"/>
    </row>
    <row r="6681" spans="1:57" s="4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  <c r="BE6681"/>
    </row>
    <row r="6682" spans="1:57" s="4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  <c r="BE6682"/>
    </row>
    <row r="6683" spans="1:57" s="4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  <c r="BE6683"/>
    </row>
    <row r="6684" spans="1:57" s="4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  <c r="BE6684"/>
    </row>
    <row r="6685" spans="1:57" s="4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  <c r="BE6685"/>
    </row>
    <row r="6686" spans="1:57" s="4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  <c r="BE6686"/>
    </row>
    <row r="6687" spans="1:57" s="4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  <c r="BE6687"/>
    </row>
    <row r="6688" spans="1:57" s="4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  <c r="BE6688"/>
    </row>
    <row r="6689" spans="1:57" s="4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  <c r="BE6689"/>
    </row>
    <row r="6690" spans="1:57" s="4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  <c r="BE6690"/>
    </row>
    <row r="6691" spans="1:57" s="4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  <c r="BE6691"/>
    </row>
    <row r="6692" spans="1:57" s="4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  <c r="BE6692"/>
    </row>
    <row r="6693" spans="1:57" s="4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  <c r="BE6693"/>
    </row>
    <row r="6694" spans="1:57" s="4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  <c r="BE6694"/>
    </row>
    <row r="6695" spans="1:57" s="4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  <c r="BE6695"/>
    </row>
    <row r="6696" spans="1:57" s="4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  <c r="BE6696"/>
    </row>
    <row r="6697" spans="1:57" s="4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  <c r="BE6697"/>
    </row>
    <row r="6698" spans="1:57" s="4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  <c r="BE6698"/>
    </row>
    <row r="6699" spans="1:57" s="4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  <c r="BE6699"/>
    </row>
    <row r="6700" spans="1:57" s="4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  <c r="BE6700"/>
    </row>
    <row r="6701" spans="1:57" s="4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  <c r="BE6701"/>
    </row>
    <row r="6702" spans="1:57" s="4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  <c r="BE6702"/>
    </row>
    <row r="6703" spans="1:57" s="4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  <c r="BE6703"/>
    </row>
    <row r="6704" spans="1:57" s="4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  <c r="BE6704"/>
    </row>
    <row r="6705" spans="1:57" s="4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  <c r="BE6705"/>
    </row>
    <row r="6706" spans="1:57" s="4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  <c r="BE6706"/>
    </row>
    <row r="6707" spans="1:57" s="4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  <c r="BE6707"/>
    </row>
    <row r="6708" spans="1:57" s="4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  <c r="BE6708"/>
    </row>
    <row r="6709" spans="1:57" s="4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  <c r="BE6709"/>
    </row>
    <row r="6710" spans="1:57" s="4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  <c r="BE6710"/>
    </row>
    <row r="6711" spans="1:57" s="4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  <c r="BE6711"/>
    </row>
    <row r="6712" spans="1:57" s="4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  <c r="BE6712"/>
    </row>
    <row r="6713" spans="1:57" s="4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  <c r="BE6713"/>
    </row>
    <row r="6714" spans="1:57" s="4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  <c r="BE6714"/>
    </row>
    <row r="6715" spans="1:57" s="4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  <c r="BE6715"/>
    </row>
    <row r="6716" spans="1:57" s="4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  <c r="BE6716"/>
    </row>
    <row r="6717" spans="1:57" s="4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  <c r="BE6717"/>
    </row>
    <row r="6718" spans="1:57" s="4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  <c r="BE6718"/>
    </row>
    <row r="6719" spans="1:57" s="4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  <c r="BE6719"/>
    </row>
    <row r="6720" spans="1:57" s="4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  <c r="BE6720"/>
    </row>
    <row r="6721" spans="1:57" s="4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  <c r="BE6721"/>
    </row>
    <row r="6722" spans="1:57" s="4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  <c r="BE6722"/>
    </row>
    <row r="6723" spans="1:57" s="4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  <c r="BE6723"/>
    </row>
    <row r="6724" spans="1:57" s="4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  <c r="BE6724"/>
    </row>
    <row r="6725" spans="1:57" s="4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  <c r="BE6725"/>
    </row>
    <row r="6726" spans="1:57" s="4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  <c r="BE6726"/>
    </row>
    <row r="6727" spans="1:57" s="4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  <c r="BE6727"/>
    </row>
    <row r="6728" spans="1:57" s="4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  <c r="BE6728"/>
    </row>
    <row r="6729" spans="1:57" s="4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  <c r="BE6729"/>
    </row>
    <row r="6730" spans="1:57" s="4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  <c r="BE6730"/>
    </row>
    <row r="6731" spans="1:57" s="4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  <c r="BE6731"/>
    </row>
    <row r="6732" spans="1:57" s="4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  <c r="BE6732"/>
    </row>
    <row r="6733" spans="1:57" s="4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  <c r="BE6733"/>
    </row>
    <row r="6734" spans="1:57" s="4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  <c r="BE6734"/>
    </row>
    <row r="6735" spans="1:57" s="4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  <c r="BE6735"/>
    </row>
    <row r="6736" spans="1:57" s="4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  <c r="BE6736"/>
    </row>
    <row r="6737" spans="1:57" s="4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  <c r="BE6737"/>
    </row>
    <row r="6738" spans="1:57" s="4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  <c r="BE6738"/>
    </row>
    <row r="6739" spans="1:57" s="4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  <c r="BE6739"/>
    </row>
    <row r="6740" spans="1:57" s="4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  <c r="BE6740"/>
    </row>
    <row r="6741" spans="1:57" s="4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  <c r="BE6741"/>
    </row>
    <row r="6742" spans="1:57" s="4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  <c r="BE6742"/>
    </row>
    <row r="6743" spans="1:57" s="4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  <c r="BE6743"/>
    </row>
    <row r="6744" spans="1:57" s="4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  <c r="BE6744"/>
    </row>
    <row r="6745" spans="1:57" s="4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  <c r="BE6745"/>
    </row>
    <row r="6746" spans="1:57" s="4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  <c r="BE6746"/>
    </row>
    <row r="6747" spans="1:57" s="4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  <c r="BE6747"/>
    </row>
    <row r="6748" spans="1:57" s="4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  <c r="BE6748"/>
    </row>
    <row r="6749" spans="1:57" s="4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  <c r="BE6749"/>
    </row>
    <row r="6750" spans="1:57" s="4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  <c r="BE6750"/>
    </row>
    <row r="6751" spans="1:57" s="4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  <c r="BE6751"/>
    </row>
    <row r="6752" spans="1:57" s="4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  <c r="BE6752"/>
    </row>
    <row r="6753" spans="1:57" s="4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  <c r="BE6753"/>
    </row>
    <row r="6754" spans="1:57" s="4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  <c r="BE6754"/>
    </row>
    <row r="6755" spans="1:57" s="4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  <c r="BE6755"/>
    </row>
    <row r="6756" spans="1:57" s="4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  <c r="BE6756"/>
    </row>
    <row r="6757" spans="1:57" s="4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  <c r="BE6757"/>
    </row>
    <row r="6758" spans="1:57" s="4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  <c r="BE6758"/>
    </row>
    <row r="6759" spans="1:57" s="4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  <c r="BE6759"/>
    </row>
    <row r="6760" spans="1:57" s="4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  <c r="BE6760"/>
    </row>
    <row r="6761" spans="1:57" s="4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  <c r="BE6761"/>
    </row>
    <row r="6762" spans="1:57" s="4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  <c r="BE6762"/>
    </row>
    <row r="6763" spans="1:57" s="4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  <c r="BE6763"/>
    </row>
    <row r="6764" spans="1:57" s="4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  <c r="BE6764"/>
    </row>
    <row r="6765" spans="1:57" s="4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  <c r="BE6765"/>
    </row>
    <row r="6766" spans="1:57" s="4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  <c r="BE6766"/>
    </row>
    <row r="6767" spans="1:57" s="4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  <c r="BE6767"/>
    </row>
    <row r="6768" spans="1:57" s="4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  <c r="BE6768"/>
    </row>
    <row r="6769" spans="1:57" s="4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  <c r="BE6769"/>
    </row>
    <row r="6770" spans="1:57" s="4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  <c r="BE6770"/>
    </row>
    <row r="6771" spans="1:57" s="4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  <c r="BE6771"/>
    </row>
    <row r="6772" spans="1:57" s="4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  <c r="BE6772"/>
    </row>
    <row r="6773" spans="1:57" s="4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  <c r="BE6773"/>
    </row>
    <row r="6774" spans="1:57" s="4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  <c r="BE6774"/>
    </row>
    <row r="6775" spans="1:57" s="4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  <c r="BE6775"/>
    </row>
    <row r="6776" spans="1:57" s="4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  <c r="BE6776"/>
    </row>
    <row r="6777" spans="1:57" s="4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  <c r="BE6777"/>
    </row>
    <row r="6778" spans="1:57" s="4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  <c r="BE6778"/>
    </row>
    <row r="6779" spans="1:57" s="4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  <c r="BE6779"/>
    </row>
    <row r="6780" spans="1:57" s="4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  <c r="BE6780"/>
    </row>
    <row r="6781" spans="1:57" s="4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  <c r="BE6781"/>
    </row>
    <row r="6782" spans="1:57" s="4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  <c r="BE6782"/>
    </row>
    <row r="6783" spans="1:57" s="4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  <c r="BE6783"/>
    </row>
    <row r="6784" spans="1:57" s="4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  <c r="BE6784"/>
    </row>
    <row r="6785" spans="1:57" s="4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  <c r="BE6785"/>
    </row>
    <row r="6786" spans="1:57" s="4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  <c r="BE6786"/>
    </row>
    <row r="6787" spans="1:57" s="4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  <c r="BE6787"/>
    </row>
    <row r="6788" spans="1:57" s="4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  <c r="BE6788"/>
    </row>
    <row r="6789" spans="1:57" s="4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  <c r="BE6789"/>
    </row>
    <row r="6790" spans="1:57" s="4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  <c r="BE6790"/>
    </row>
    <row r="6791" spans="1:57" s="4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  <c r="BE6791"/>
    </row>
    <row r="6792" spans="1:57" s="4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  <c r="BE6792"/>
    </row>
    <row r="6793" spans="1:57" s="4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  <c r="BE6793"/>
    </row>
    <row r="6794" spans="1:57" s="4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  <c r="BE6794"/>
    </row>
    <row r="6795" spans="1:57" s="4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  <c r="BE6795"/>
    </row>
    <row r="6796" spans="1:57" s="4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  <c r="BE6796"/>
    </row>
    <row r="6797" spans="1:57" s="4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  <c r="BE6797"/>
    </row>
    <row r="6798" spans="1:57" s="4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  <c r="BE6798"/>
    </row>
    <row r="6799" spans="1:57" s="4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  <c r="BE6799"/>
    </row>
    <row r="6800" spans="1:57" s="4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  <c r="BE6800"/>
    </row>
    <row r="6801" spans="1:57" s="4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  <c r="BE6801"/>
    </row>
    <row r="6802" spans="1:57" s="4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  <c r="BE6802"/>
    </row>
    <row r="6803" spans="1:57" s="4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  <c r="BE6803"/>
    </row>
    <row r="6804" spans="1:57" s="4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  <c r="BE6804"/>
    </row>
    <row r="6805" spans="1:57" s="4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  <c r="BE6805"/>
    </row>
    <row r="6806" spans="1:57" s="4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  <c r="BE6806"/>
    </row>
    <row r="6807" spans="1:57" s="4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  <c r="BE6807"/>
    </row>
    <row r="6808" spans="1:57" s="4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  <c r="BE6808"/>
    </row>
    <row r="6809" spans="1:57" s="4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  <c r="BE6809"/>
    </row>
    <row r="6810" spans="1:57" s="4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  <c r="BE6810"/>
    </row>
    <row r="6811" spans="1:57" s="4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  <c r="BE6811"/>
    </row>
    <row r="6812" spans="1:57" s="4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  <c r="BE6812"/>
    </row>
    <row r="6813" spans="1:57" s="4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  <c r="BE6813"/>
    </row>
    <row r="6814" spans="1:57" s="4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  <c r="BE6814"/>
    </row>
    <row r="6815" spans="1:57" s="4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  <c r="BE6815"/>
    </row>
    <row r="6816" spans="1:57" s="4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  <c r="BE6816"/>
    </row>
    <row r="6817" spans="1:57" s="4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  <c r="BE6817"/>
    </row>
    <row r="6818" spans="1:57" s="4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  <c r="BE6818"/>
    </row>
    <row r="6819" spans="1:57" s="4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  <c r="BE6819"/>
    </row>
    <row r="6820" spans="1:57" s="4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  <c r="BE6820"/>
    </row>
    <row r="6821" spans="1:57" s="4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  <c r="BE6821"/>
    </row>
    <row r="6822" spans="1:57" s="4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  <c r="BE6822"/>
    </row>
    <row r="6823" spans="1:57" s="4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  <c r="BE6823"/>
    </row>
    <row r="6824" spans="1:57" s="4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  <c r="BE6824"/>
    </row>
    <row r="6825" spans="1:57" s="4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  <c r="BE6825"/>
    </row>
    <row r="6826" spans="1:57" s="4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  <c r="BE6826"/>
    </row>
    <row r="6827" spans="1:57" s="4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  <c r="BE6827"/>
    </row>
    <row r="6828" spans="1:57" s="4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  <c r="BE6828"/>
    </row>
    <row r="6829" spans="1:57" s="4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  <c r="BE6829"/>
    </row>
    <row r="6830" spans="1:57" s="4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  <c r="BE6830"/>
    </row>
    <row r="6831" spans="1:57" s="4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  <c r="BE6831"/>
    </row>
    <row r="6832" spans="1:57" s="4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  <c r="BE6832"/>
    </row>
    <row r="6833" spans="1:57" s="4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  <c r="BE6833"/>
    </row>
    <row r="6834" spans="1:57" s="4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  <c r="BE6834"/>
    </row>
    <row r="6835" spans="1:57" s="4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  <c r="BE6835"/>
    </row>
    <row r="6836" spans="1:57" s="4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  <c r="BE6836"/>
    </row>
    <row r="6837" spans="1:57" s="4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  <c r="BE6837"/>
    </row>
    <row r="6838" spans="1:57" s="4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  <c r="BE6838"/>
    </row>
    <row r="6839" spans="1:57" s="4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  <c r="BE6839"/>
    </row>
    <row r="6840" spans="1:57" s="4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  <c r="BE6840"/>
    </row>
    <row r="6841" spans="1:57" s="4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  <c r="BE6841"/>
    </row>
    <row r="6842" spans="1:57" s="4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  <c r="BE6842"/>
    </row>
    <row r="6843" spans="1:57" s="4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  <c r="BE6843"/>
    </row>
    <row r="6844" spans="1:57" s="4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  <c r="BE6844"/>
    </row>
    <row r="6845" spans="1:57" s="4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  <c r="BE6845"/>
    </row>
    <row r="6846" spans="1:57" s="4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  <c r="BE6846"/>
    </row>
    <row r="6847" spans="1:57" s="4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  <c r="BE6847"/>
    </row>
    <row r="6848" spans="1:57" s="4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  <c r="BE6848"/>
    </row>
    <row r="6849" spans="1:57" s="4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  <c r="BE6849"/>
    </row>
    <row r="6850" spans="1:57" s="4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  <c r="BE6850"/>
    </row>
    <row r="6851" spans="1:57" s="4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  <c r="BE6851"/>
    </row>
    <row r="6852" spans="1:57" s="4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  <c r="BE6852"/>
    </row>
    <row r="6853" spans="1:57" s="4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  <c r="BE6853"/>
    </row>
    <row r="6854" spans="1:57" s="4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  <c r="BE6854"/>
    </row>
    <row r="6855" spans="1:57" s="4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  <c r="BE6855"/>
    </row>
    <row r="6856" spans="1:57" s="4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  <c r="BE6856"/>
    </row>
    <row r="6857" spans="1:57" s="4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  <c r="BE6857"/>
    </row>
    <row r="6858" spans="1:57" s="4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  <c r="BE6858"/>
    </row>
    <row r="6859" spans="1:57" s="4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  <c r="BE6859"/>
    </row>
    <row r="6860" spans="1:57" s="4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  <c r="BE6860"/>
    </row>
    <row r="6861" spans="1:57" s="4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  <c r="BE6861"/>
    </row>
    <row r="6862" spans="1:57" s="4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  <c r="BE6862"/>
    </row>
    <row r="6863" spans="1:57" s="4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  <c r="BE6863"/>
    </row>
    <row r="6864" spans="1:57" s="4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  <c r="BE6864"/>
    </row>
    <row r="6865" spans="1:57" s="4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  <c r="BE6865"/>
    </row>
    <row r="6866" spans="1:57" s="4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  <c r="BE6866"/>
    </row>
    <row r="6867" spans="1:57" s="4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  <c r="BE6867"/>
    </row>
    <row r="6868" spans="1:57" s="4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  <c r="BE6868"/>
    </row>
    <row r="6869" spans="1:57" s="4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  <c r="BE6869"/>
    </row>
    <row r="6870" spans="1:57" s="4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  <c r="BE6870"/>
    </row>
    <row r="6871" spans="1:57" s="4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  <c r="BE6871"/>
    </row>
    <row r="6872" spans="1:57" s="4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  <c r="BE6872"/>
    </row>
    <row r="6873" spans="1:57" s="4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  <c r="BE6873"/>
    </row>
    <row r="6874" spans="1:57" s="4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  <c r="BE6874"/>
    </row>
    <row r="6875" spans="1:57" s="4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  <c r="BE6875"/>
    </row>
    <row r="6876" spans="1:57" s="4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  <c r="BE6876"/>
    </row>
    <row r="6877" spans="1:57" s="4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  <c r="BE6877"/>
    </row>
    <row r="6878" spans="1:57" s="4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  <c r="BE6878"/>
    </row>
    <row r="6879" spans="1:57" s="4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  <c r="BE6879"/>
    </row>
    <row r="6880" spans="1:57" s="4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  <c r="BE6880"/>
    </row>
    <row r="6881" spans="1:57" s="4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  <c r="BE6881"/>
    </row>
    <row r="6882" spans="1:57" s="4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  <c r="BE6882"/>
    </row>
    <row r="6883" spans="1:57" s="4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  <c r="BE6883"/>
    </row>
    <row r="6884" spans="1:57" s="4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  <c r="BE6884"/>
    </row>
    <row r="6885" spans="1:57" s="4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  <c r="BE6885"/>
    </row>
    <row r="6886" spans="1:57" s="4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  <c r="BE6886"/>
    </row>
    <row r="6887" spans="1:57" s="4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  <c r="BE6887"/>
    </row>
    <row r="6888" spans="1:57" s="4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  <c r="BE6888"/>
    </row>
    <row r="6889" spans="1:57" s="4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  <c r="BE6889"/>
    </row>
    <row r="6890" spans="1:57" s="4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  <c r="BE6890"/>
    </row>
    <row r="6891" spans="1:57" s="4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  <c r="BE6891"/>
    </row>
    <row r="6892" spans="1:57" s="4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  <c r="BE6892"/>
    </row>
    <row r="6893" spans="1:57" s="4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  <c r="BE6893"/>
    </row>
    <row r="6894" spans="1:57" s="4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  <c r="BE6894"/>
    </row>
    <row r="6895" spans="1:57" s="4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  <c r="BE6895"/>
    </row>
    <row r="6896" spans="1:57" s="4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  <c r="BE6896"/>
    </row>
    <row r="6897" spans="1:57" s="4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  <c r="BE6897"/>
    </row>
    <row r="6898" spans="1:57" s="4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  <c r="BE6898"/>
    </row>
    <row r="6899" spans="1:57" s="4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  <c r="BE6899"/>
    </row>
    <row r="6900" spans="1:57" s="4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  <c r="BE6900"/>
    </row>
    <row r="6901" spans="1:57" s="4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  <c r="BE6901"/>
    </row>
    <row r="6902" spans="1:57" s="4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  <c r="BE6902"/>
    </row>
    <row r="6903" spans="1:57" s="4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  <c r="BE6903"/>
    </row>
    <row r="6904" spans="1:57" s="4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  <c r="BE6904"/>
    </row>
    <row r="6905" spans="1:57" s="4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  <c r="BE6905"/>
    </row>
    <row r="6906" spans="1:57" s="4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  <c r="BE6906"/>
    </row>
    <row r="6907" spans="1:57" s="4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  <c r="BE6907"/>
    </row>
    <row r="6908" spans="1:57" s="4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  <c r="BE6908"/>
    </row>
    <row r="6909" spans="1:57" s="4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  <c r="BE6909"/>
    </row>
    <row r="6910" spans="1:57" s="4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  <c r="BE6910"/>
    </row>
    <row r="6911" spans="1:57" s="4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  <c r="BE6911"/>
    </row>
    <row r="6912" spans="1:57" s="4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  <c r="BE6912"/>
    </row>
    <row r="6913" spans="1:57" s="4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  <c r="BE6913"/>
    </row>
    <row r="6914" spans="1:57" s="4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  <c r="BE6914"/>
    </row>
    <row r="6915" spans="1:57" s="4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  <c r="BE6915"/>
    </row>
    <row r="6916" spans="1:57" s="4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  <c r="BE6916"/>
    </row>
    <row r="6917" spans="1:57" s="4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  <c r="BE6917"/>
    </row>
    <row r="6918" spans="1:57" s="4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  <c r="BE6918"/>
    </row>
    <row r="6919" spans="1:57" s="4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  <c r="BE6919"/>
    </row>
    <row r="6920" spans="1:57" s="4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  <c r="BE6920"/>
    </row>
    <row r="6921" spans="1:57" s="4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  <c r="BE6921"/>
    </row>
    <row r="6922" spans="1:57" s="4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  <c r="BE6922"/>
    </row>
    <row r="6923" spans="1:57" s="4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  <c r="BE6923"/>
    </row>
    <row r="6924" spans="1:57" s="4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  <c r="BE6924"/>
    </row>
    <row r="6925" spans="1:57" s="4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  <c r="BE6925"/>
    </row>
    <row r="6926" spans="1:57" s="4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  <c r="BE6926"/>
    </row>
    <row r="6927" spans="1:57" s="4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  <c r="BE6927"/>
    </row>
    <row r="6928" spans="1:57" s="4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  <c r="BE6928"/>
    </row>
    <row r="6929" spans="1:57" s="4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  <c r="BE6929"/>
    </row>
    <row r="6930" spans="1:57" s="4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  <c r="BE6930"/>
    </row>
    <row r="6931" spans="1:57" s="4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  <c r="BE6931"/>
    </row>
    <row r="6932" spans="1:57" s="4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  <c r="BE6932"/>
    </row>
    <row r="6933" spans="1:57" s="4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  <c r="BE6933"/>
    </row>
    <row r="6934" spans="1:57" s="4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  <c r="BE6934"/>
    </row>
    <row r="6935" spans="1:57" s="4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  <c r="BE6935"/>
    </row>
    <row r="6936" spans="1:57" s="4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  <c r="BE6936"/>
    </row>
    <row r="6937" spans="1:57" s="4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  <c r="BE6937"/>
    </row>
    <row r="6938" spans="1:57" s="4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  <c r="BE6938"/>
    </row>
    <row r="6939" spans="1:57" s="4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  <c r="BE6939"/>
    </row>
    <row r="6940" spans="1:57" s="4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  <c r="BE6940"/>
    </row>
    <row r="6941" spans="1:57" s="4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  <c r="BE6941"/>
    </row>
    <row r="6942" spans="1:57" s="4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  <c r="BE6942"/>
    </row>
    <row r="6943" spans="1:57" s="4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  <c r="BE6943"/>
    </row>
    <row r="6944" spans="1:57" s="4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  <c r="BE6944"/>
    </row>
    <row r="6945" spans="1:57" s="4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  <c r="BE6945"/>
    </row>
    <row r="6946" spans="1:57" s="4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  <c r="BE6946"/>
    </row>
    <row r="6947" spans="1:57" s="4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  <c r="BE6947"/>
    </row>
    <row r="6948" spans="1:57" s="4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  <c r="BE6948"/>
    </row>
    <row r="6949" spans="1:57" s="4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  <c r="BE6949"/>
    </row>
    <row r="6950" spans="1:57" s="4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  <c r="BE6950"/>
    </row>
    <row r="6951" spans="1:57" s="4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  <c r="BE6951"/>
    </row>
    <row r="6952" spans="1:57" s="4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  <c r="BE6952"/>
    </row>
    <row r="6953" spans="1:57" s="4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  <c r="BE6953"/>
    </row>
    <row r="6954" spans="1:57" s="4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  <c r="BE6954"/>
    </row>
    <row r="6955" spans="1:57" s="4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  <c r="BE6955"/>
    </row>
    <row r="6956" spans="1:57" s="4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  <c r="BE6956"/>
    </row>
    <row r="6957" spans="1:57" s="4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  <c r="BE6957"/>
    </row>
    <row r="6958" spans="1:57" s="4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  <c r="BE6958"/>
    </row>
    <row r="6959" spans="1:57" s="4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  <c r="BE6959"/>
    </row>
    <row r="6960" spans="1:57" s="4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  <c r="BE6960"/>
    </row>
    <row r="6961" spans="1:57" s="4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  <c r="BE6961"/>
    </row>
    <row r="6962" spans="1:57" s="4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  <c r="BE6962"/>
    </row>
    <row r="6963" spans="1:57" s="4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  <c r="BE6963"/>
    </row>
    <row r="6964" spans="1:57" s="4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  <c r="BE6964"/>
    </row>
    <row r="6965" spans="1:57" s="4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  <c r="BE6965"/>
    </row>
    <row r="6966" spans="1:57" s="4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  <c r="BE6966"/>
    </row>
    <row r="6967" spans="1:57" s="4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  <c r="BE6967"/>
    </row>
    <row r="6968" spans="1:57" s="4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  <c r="BE6968"/>
    </row>
    <row r="6969" spans="1:57" s="4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  <c r="BE6969"/>
    </row>
    <row r="6970" spans="1:57" s="4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  <c r="BE6970"/>
    </row>
    <row r="6971" spans="1:57" s="4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  <c r="BE6971"/>
    </row>
    <row r="6972" spans="1:57" s="4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  <c r="BE6972"/>
    </row>
    <row r="6973" spans="1:57" s="4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  <c r="BE6973"/>
    </row>
    <row r="6974" spans="1:57" s="4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  <c r="BE6974"/>
    </row>
    <row r="6975" spans="1:57" s="4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  <c r="BE6975"/>
    </row>
    <row r="6976" spans="1:57" s="4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  <c r="BE6976"/>
    </row>
    <row r="6977" spans="1:57" s="4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  <c r="BE6977"/>
    </row>
    <row r="6978" spans="1:57" s="4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  <c r="BE6978"/>
    </row>
    <row r="6979" spans="1:57" s="4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  <c r="BE6979"/>
    </row>
    <row r="6980" spans="1:57" s="4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  <c r="BE6980"/>
    </row>
    <row r="6981" spans="1:57" s="4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  <c r="BE6981"/>
    </row>
    <row r="6982" spans="1:57" s="4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  <c r="BE6982"/>
    </row>
    <row r="6983" spans="1:57" s="4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  <c r="BE6983"/>
    </row>
    <row r="6984" spans="1:57" s="4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  <c r="BE6984"/>
    </row>
    <row r="6985" spans="1:57" s="4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  <c r="BE6985"/>
    </row>
    <row r="6986" spans="1:57" s="4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  <c r="BE6986"/>
    </row>
    <row r="6987" spans="1:57" s="4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  <c r="BE6987"/>
    </row>
    <row r="6988" spans="1:57" s="4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  <c r="BE6988"/>
    </row>
    <row r="6989" spans="1:57" s="4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  <c r="BE6989"/>
    </row>
    <row r="6990" spans="1:57" s="4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  <c r="BE6990"/>
    </row>
    <row r="6991" spans="1:57" s="4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  <c r="BE6991"/>
    </row>
    <row r="6992" spans="1:57" s="4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  <c r="BE6992"/>
    </row>
    <row r="6993" spans="1:57" s="4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  <c r="BE6993"/>
    </row>
    <row r="6994" spans="1:57" s="4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  <c r="BE6994"/>
    </row>
    <row r="6995" spans="1:57" s="4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  <c r="BE6995"/>
    </row>
    <row r="6996" spans="1:57" s="4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  <c r="BE6996"/>
    </row>
    <row r="6997" spans="1:57" s="4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  <c r="BE6997"/>
    </row>
    <row r="6998" spans="1:57" s="4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  <c r="BE6998"/>
    </row>
    <row r="6999" spans="1:57" s="4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  <c r="BE6999"/>
    </row>
    <row r="7000" spans="1:57" s="4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  <c r="BE7000"/>
    </row>
    <row r="7001" spans="1:57" s="4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  <c r="BE7001"/>
    </row>
    <row r="7002" spans="1:57" s="4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  <c r="BE7002"/>
    </row>
    <row r="7003" spans="1:57" s="4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  <c r="BE7003"/>
    </row>
    <row r="7004" spans="1:57" s="4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  <c r="BE7004"/>
    </row>
    <row r="7005" spans="1:57" s="4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  <c r="BE7005"/>
    </row>
    <row r="7006" spans="1:57" s="4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  <c r="BE7006"/>
    </row>
    <row r="7007" spans="1:57" s="4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  <c r="BE7007"/>
    </row>
    <row r="7008" spans="1:57" s="4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  <c r="BE7008"/>
    </row>
    <row r="7009" spans="1:57" s="4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  <c r="BE7009"/>
    </row>
    <row r="7010" spans="1:57" s="4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  <c r="BE7010"/>
    </row>
    <row r="7011" spans="1:57" s="4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  <c r="BE7011"/>
    </row>
    <row r="7012" spans="1:57" s="4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  <c r="BE7012"/>
    </row>
    <row r="7013" spans="1:57" s="4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  <c r="BE7013"/>
    </row>
    <row r="7014" spans="1:57" s="4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  <c r="BE7014"/>
    </row>
    <row r="7015" spans="1:57" s="4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  <c r="BE7015"/>
    </row>
    <row r="7016" spans="1:57" s="4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  <c r="BE7016"/>
    </row>
    <row r="7017" spans="1:57" s="4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  <c r="BE7017"/>
    </row>
    <row r="7018" spans="1:57" s="4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  <c r="BE7018"/>
    </row>
    <row r="7019" spans="1:57" s="4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  <c r="BE7019"/>
    </row>
    <row r="7020" spans="1:57" s="4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  <c r="BE7020"/>
    </row>
    <row r="7021" spans="1:57" s="4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  <c r="BE7021"/>
    </row>
    <row r="7022" spans="1:57" s="4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  <c r="BE7022"/>
    </row>
    <row r="7023" spans="1:57" s="4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  <c r="BE7023"/>
    </row>
    <row r="7024" spans="1:57" s="4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  <c r="BE7024"/>
    </row>
    <row r="7025" spans="1:57" s="4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  <c r="BE7025"/>
    </row>
    <row r="7026" spans="1:57" s="4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  <c r="BE7026"/>
    </row>
    <row r="7027" spans="1:57" s="4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  <c r="BE7027"/>
    </row>
    <row r="7028" spans="1:57" s="4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  <c r="BE7028"/>
    </row>
    <row r="7029" spans="1:57" s="4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  <c r="BE7029"/>
    </row>
    <row r="7030" spans="1:57" s="4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  <c r="BE7030"/>
    </row>
    <row r="7031" spans="1:57" s="4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  <c r="BE7031"/>
    </row>
    <row r="7032" spans="1:57" s="4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  <c r="BE7032"/>
    </row>
    <row r="7033" spans="1:57" s="4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  <c r="BE7033"/>
    </row>
    <row r="7034" spans="1:57" s="4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  <c r="BE7034"/>
    </row>
    <row r="7035" spans="1:57" s="4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  <c r="BE7035"/>
    </row>
    <row r="7036" spans="1:57" s="4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  <c r="BE7036"/>
    </row>
    <row r="7037" spans="1:57" s="4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  <c r="BE7037"/>
    </row>
    <row r="7038" spans="1:57" s="4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  <c r="BE7038"/>
    </row>
    <row r="7039" spans="1:57" s="4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  <c r="BE7039"/>
    </row>
    <row r="7040" spans="1:57" s="4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  <c r="BE7040"/>
    </row>
    <row r="7041" spans="1:57" s="4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  <c r="BE7041"/>
    </row>
    <row r="7042" spans="1:57" s="4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  <c r="BE7042"/>
    </row>
    <row r="7043" spans="1:57" s="4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  <c r="BE7043"/>
    </row>
    <row r="7044" spans="1:57" s="4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  <c r="BE7044"/>
    </row>
    <row r="7045" spans="1:57" s="4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  <c r="BE7045"/>
    </row>
    <row r="7046" spans="1:57" s="4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  <c r="BE7046"/>
    </row>
    <row r="7047" spans="1:57" s="4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  <c r="BE7047"/>
    </row>
    <row r="7048" spans="1:57" s="4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  <c r="BE7048"/>
    </row>
    <row r="7049" spans="1:57" s="4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  <c r="BE7049"/>
    </row>
    <row r="7050" spans="1:57" s="4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  <c r="BE7050"/>
    </row>
    <row r="7051" spans="1:57" s="4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  <c r="BE7051"/>
    </row>
    <row r="7052" spans="1:57" s="4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  <c r="BE7052"/>
    </row>
    <row r="7053" spans="1:57" s="4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  <c r="BE7053"/>
    </row>
    <row r="7054" spans="1:57" s="4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  <c r="BE7054"/>
    </row>
    <row r="7055" spans="1:57" s="4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  <c r="BE7055"/>
    </row>
    <row r="7056" spans="1:57" s="4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  <c r="BE7056"/>
    </row>
    <row r="7057" spans="1:57" s="4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  <c r="BE7057"/>
    </row>
    <row r="7058" spans="1:57" s="4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  <c r="BE7058"/>
    </row>
    <row r="7059" spans="1:57" s="4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  <c r="BE7059"/>
    </row>
    <row r="7060" spans="1:57" s="4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  <c r="BE7060"/>
    </row>
    <row r="7061" spans="1:57" s="4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  <c r="BE7061"/>
    </row>
    <row r="7062" spans="1:57" s="4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  <c r="BE7062"/>
    </row>
    <row r="7063" spans="1:57" s="4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  <c r="BE7063"/>
    </row>
    <row r="7064" spans="1:57" s="4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  <c r="BE7064"/>
    </row>
    <row r="7065" spans="1:57" s="4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  <c r="BE7065"/>
    </row>
    <row r="7066" spans="1:57" s="4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  <c r="BE7066"/>
    </row>
    <row r="7067" spans="1:57" s="4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  <c r="BE7067"/>
    </row>
    <row r="7068" spans="1:57" s="4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  <c r="BE7068"/>
    </row>
    <row r="7069" spans="1:57" s="4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  <c r="BE7069"/>
    </row>
    <row r="7070" spans="1:57" s="4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  <c r="BE7070"/>
    </row>
    <row r="7071" spans="1:57" s="4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  <c r="BE7071"/>
    </row>
    <row r="7072" spans="1:57" s="4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  <c r="BE7072"/>
    </row>
    <row r="7073" spans="1:57" s="4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  <c r="BE7073"/>
    </row>
    <row r="7074" spans="1:57" s="4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  <c r="BE7074"/>
    </row>
    <row r="7075" spans="1:57" s="4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  <c r="BE7075"/>
    </row>
    <row r="7076" spans="1:57" s="4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  <c r="BE7076"/>
    </row>
    <row r="7077" spans="1:57" s="4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  <c r="BE7077"/>
    </row>
    <row r="7078" spans="1:57" s="4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  <c r="BE7078"/>
    </row>
    <row r="7079" spans="1:57" s="4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  <c r="BE7079"/>
    </row>
    <row r="7080" spans="1:57" s="4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  <c r="BE7080"/>
    </row>
    <row r="7081" spans="1:57" s="4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  <c r="BE7081"/>
    </row>
    <row r="7082" spans="1:57" s="4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  <c r="BE7082"/>
    </row>
    <row r="7083" spans="1:57" s="4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  <c r="BE7083"/>
    </row>
    <row r="7084" spans="1:57" s="4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  <c r="BE7084"/>
    </row>
    <row r="7085" spans="1:57" s="4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  <c r="BE7085"/>
    </row>
    <row r="7086" spans="1:57" s="4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  <c r="BE7086"/>
    </row>
    <row r="7087" spans="1:57" s="4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  <c r="BE7087"/>
    </row>
    <row r="7088" spans="1:57" s="4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  <c r="BE7088"/>
    </row>
    <row r="7089" spans="1:57" s="4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  <c r="BE7089"/>
    </row>
    <row r="7090" spans="1:57" s="4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  <c r="BE7090"/>
    </row>
    <row r="7091" spans="1:57" s="4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  <c r="BE7091"/>
    </row>
    <row r="7092" spans="1:57" s="4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  <c r="BE7092"/>
    </row>
    <row r="7093" spans="1:57" s="4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  <c r="BE7093"/>
    </row>
    <row r="7094" spans="1:57" s="4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  <c r="BE7094"/>
    </row>
    <row r="7095" spans="1:57" s="4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  <c r="BE7095"/>
    </row>
    <row r="7096" spans="1:57" s="4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  <c r="BE7096"/>
    </row>
    <row r="7097" spans="1:57" s="4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  <c r="BE7097"/>
    </row>
    <row r="7098" spans="1:57" s="4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  <c r="BE7098"/>
    </row>
    <row r="7099" spans="1:57" s="4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  <c r="BE7099"/>
    </row>
    <row r="7100" spans="1:57" s="4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  <c r="BE7100"/>
    </row>
    <row r="7101" spans="1:57" s="4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  <c r="BE7101"/>
    </row>
    <row r="7102" spans="1:57" s="4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  <c r="BE7102"/>
    </row>
    <row r="7103" spans="1:57" s="4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  <c r="BE7103"/>
    </row>
    <row r="7104" spans="1:57" s="4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  <c r="BE7104"/>
    </row>
    <row r="7105" spans="1:57" s="4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  <c r="BE7105"/>
    </row>
    <row r="7106" spans="1:57" s="4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  <c r="BE7106"/>
    </row>
    <row r="7107" spans="1:57" s="4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  <c r="BE7107"/>
    </row>
    <row r="7108" spans="1:57" s="4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  <c r="BE7108"/>
    </row>
    <row r="7109" spans="1:57" s="4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  <c r="BE7109"/>
    </row>
    <row r="7110" spans="1:57" s="4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  <c r="BE7110"/>
    </row>
    <row r="7111" spans="1:57" s="4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  <c r="BE7111"/>
    </row>
    <row r="7112" spans="1:57" s="4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  <c r="BE7112"/>
    </row>
    <row r="7113" spans="1:57" s="4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  <c r="BE7113"/>
    </row>
    <row r="7114" spans="1:57" s="4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  <c r="BE7114"/>
    </row>
    <row r="7115" spans="1:57" s="4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  <c r="BE7115"/>
    </row>
    <row r="7116" spans="1:57" s="4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  <c r="BE7116"/>
    </row>
    <row r="7117" spans="1:57" s="4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  <c r="BE7117"/>
    </row>
    <row r="7118" spans="1:57" s="4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  <c r="BE7118"/>
    </row>
    <row r="7119" spans="1:57" s="4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  <c r="BE7119"/>
    </row>
    <row r="7120" spans="1:57" s="4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  <c r="BE7120"/>
    </row>
    <row r="7121" spans="1:57" s="4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  <c r="BE7121"/>
    </row>
    <row r="7122" spans="1:57" s="4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  <c r="BE7122"/>
    </row>
    <row r="7123" spans="1:57" s="4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  <c r="BE7123"/>
    </row>
    <row r="7124" spans="1:57" s="4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  <c r="BE7124"/>
    </row>
    <row r="7125" spans="1:57" s="4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  <c r="BE7125"/>
    </row>
    <row r="7126" spans="1:57" s="4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  <c r="BE7126"/>
    </row>
    <row r="7127" spans="1:57" s="4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  <c r="BE7127"/>
    </row>
    <row r="7128" spans="1:57" s="4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  <c r="BE7128"/>
    </row>
    <row r="7129" spans="1:57" s="4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  <c r="BE7129"/>
    </row>
    <row r="7130" spans="1:57" s="4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  <c r="BE7130"/>
    </row>
    <row r="7131" spans="1:57" s="4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  <c r="BE7131"/>
    </row>
    <row r="7132" spans="1:57" s="4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  <c r="BE7132"/>
    </row>
    <row r="7133" spans="1:57" s="4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  <c r="BE7133"/>
    </row>
    <row r="7134" spans="1:57" s="4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  <c r="BE7134"/>
    </row>
    <row r="7135" spans="1:57" s="4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  <c r="BE7135"/>
    </row>
    <row r="7136" spans="1:57" s="4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  <c r="BE7136"/>
    </row>
    <row r="7137" spans="1:57" s="4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  <c r="BE7137"/>
    </row>
    <row r="7138" spans="1:57" s="4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  <c r="BE7138"/>
    </row>
    <row r="7139" spans="1:57" s="4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  <c r="BE7139"/>
    </row>
    <row r="7140" spans="1:57" s="4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  <c r="BE7140"/>
    </row>
    <row r="7141" spans="1:57" s="4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  <c r="BE7141"/>
    </row>
    <row r="7142" spans="1:57" s="4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  <c r="BE7142"/>
    </row>
    <row r="7143" spans="1:57" s="4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  <c r="BE7143"/>
    </row>
    <row r="7144" spans="1:57" s="4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  <c r="BE7144"/>
    </row>
    <row r="7145" spans="1:57" s="4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  <c r="BE7145"/>
    </row>
    <row r="7146" spans="1:57" s="4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  <c r="BE7146"/>
    </row>
    <row r="7147" spans="1:57" s="4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  <c r="BE7147"/>
    </row>
    <row r="7148" spans="1:57" s="4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  <c r="BE7148"/>
    </row>
    <row r="7149" spans="1:57" s="4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  <c r="BE7149"/>
    </row>
    <row r="7150" spans="1:57" s="4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  <c r="BE7150"/>
    </row>
    <row r="7151" spans="1:57" s="4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  <c r="BE7151"/>
    </row>
    <row r="7152" spans="1:57" s="4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  <c r="BE7152"/>
    </row>
    <row r="7153" spans="1:57" s="4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  <c r="BE7153"/>
    </row>
    <row r="7154" spans="1:57" s="4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  <c r="BE7154"/>
    </row>
    <row r="7155" spans="1:57" s="4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  <c r="BE7155"/>
    </row>
    <row r="7156" spans="1:57" s="4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  <c r="BE7156"/>
    </row>
    <row r="7157" spans="1:57" s="4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  <c r="BE7157"/>
    </row>
    <row r="7158" spans="1:57" s="4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  <c r="BE7158"/>
    </row>
    <row r="7159" spans="1:57" s="4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  <c r="BE7159"/>
    </row>
    <row r="7160" spans="1:57" s="4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  <c r="BE7160"/>
    </row>
    <row r="7161" spans="1:57" s="4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  <c r="BE7161"/>
    </row>
    <row r="7162" spans="1:57" s="4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  <c r="BE7162"/>
    </row>
    <row r="7163" spans="1:57" s="4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  <c r="BE7163"/>
    </row>
    <row r="7164" spans="1:57" s="4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  <c r="BE7164"/>
    </row>
    <row r="7165" spans="1:57" s="4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  <c r="BE7165"/>
    </row>
    <row r="7166" spans="1:57" s="4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  <c r="BE7166"/>
    </row>
    <row r="7167" spans="1:57" s="4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  <c r="BE7167"/>
    </row>
    <row r="7168" spans="1:57" s="4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  <c r="BE7168"/>
    </row>
    <row r="7169" spans="1:57" s="4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  <c r="BE7169"/>
    </row>
    <row r="7170" spans="1:57" s="4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  <c r="BE7170"/>
    </row>
    <row r="7171" spans="1:57" s="4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  <c r="BE7171"/>
    </row>
    <row r="7172" spans="1:57" s="4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  <c r="BE7172"/>
    </row>
    <row r="7173" spans="1:57" s="4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  <c r="BE7173"/>
    </row>
    <row r="7174" spans="1:57" s="4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  <c r="BE7174"/>
    </row>
    <row r="7175" spans="1:57" s="4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  <c r="BE7175"/>
    </row>
    <row r="7176" spans="1:57" s="4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  <c r="BE7176"/>
    </row>
    <row r="7177" spans="1:57" s="4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  <c r="BE7177"/>
    </row>
    <row r="7178" spans="1:57" s="4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  <c r="BE7178"/>
    </row>
    <row r="7179" spans="1:57" s="4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  <c r="BE7179"/>
    </row>
    <row r="7180" spans="1:57" s="4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  <c r="BE7180"/>
    </row>
    <row r="7181" spans="1:57" s="4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  <c r="BE7181"/>
    </row>
    <row r="7182" spans="1:57" s="4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  <c r="BE7182"/>
    </row>
    <row r="7183" spans="1:57" s="4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  <c r="BE7183"/>
    </row>
    <row r="7184" spans="1:57" s="4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  <c r="BE7184"/>
    </row>
    <row r="7185" spans="1:57" s="4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  <c r="BE7185"/>
    </row>
    <row r="7186" spans="1:57" s="4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  <c r="BE7186"/>
    </row>
    <row r="7187" spans="1:57" s="4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  <c r="BE7187"/>
    </row>
    <row r="7188" spans="1:57" s="4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  <c r="BE7188"/>
    </row>
    <row r="7189" spans="1:57" s="4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  <c r="BE7189"/>
    </row>
    <row r="7190" spans="1:57" s="4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  <c r="BE7190"/>
    </row>
    <row r="7191" spans="1:57" s="4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  <c r="BE7191"/>
    </row>
    <row r="7192" spans="1:57" s="4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  <c r="BE7192"/>
    </row>
    <row r="7193" spans="1:57" s="4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  <c r="BE7193"/>
    </row>
    <row r="7194" spans="1:57" s="4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  <c r="BE7194"/>
    </row>
    <row r="7195" spans="1:57" s="4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  <c r="BE7195"/>
    </row>
    <row r="7196" spans="1:57" s="4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  <c r="BE7196"/>
    </row>
    <row r="7197" spans="1:57" s="4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  <c r="BE7197"/>
    </row>
    <row r="7198" spans="1:57" s="4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  <c r="BE7198"/>
    </row>
    <row r="7199" spans="1:57" s="4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  <c r="BE7199"/>
    </row>
    <row r="7200" spans="1:57" s="4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  <c r="BE7200"/>
    </row>
    <row r="7201" spans="1:57" s="4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  <c r="BE7201"/>
    </row>
    <row r="7202" spans="1:57" s="4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  <c r="BE7202"/>
    </row>
    <row r="7203" spans="1:57" s="4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  <c r="BE7203"/>
    </row>
    <row r="7204" spans="1:57" s="4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  <c r="BE7204"/>
    </row>
    <row r="7205" spans="1:57" s="4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  <c r="BE7205"/>
    </row>
    <row r="7206" spans="1:57" s="4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  <c r="BE7206"/>
    </row>
    <row r="7207" spans="1:57" s="4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  <c r="BE7207"/>
    </row>
    <row r="7208" spans="1:57" s="4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  <c r="BE7208"/>
    </row>
    <row r="7209" spans="1:57" s="4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  <c r="BE7209"/>
    </row>
    <row r="7210" spans="1:57" s="4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  <c r="BE7210"/>
    </row>
    <row r="7211" spans="1:57" s="4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  <c r="BE7211"/>
    </row>
    <row r="7212" spans="1:57" s="4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  <c r="BE7212"/>
    </row>
    <row r="7213" spans="1:57" s="4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  <c r="BE7213"/>
    </row>
    <row r="7214" spans="1:57" s="4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  <c r="BE7214"/>
    </row>
    <row r="7215" spans="1:57" s="4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  <c r="BE7215"/>
    </row>
    <row r="7216" spans="1:57" s="4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  <c r="BE7216"/>
    </row>
    <row r="7217" spans="1:57" s="4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  <c r="BE7217"/>
    </row>
    <row r="7218" spans="1:57" s="4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  <c r="BE7218"/>
    </row>
    <row r="7219" spans="1:57" s="4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  <c r="BE7219"/>
    </row>
    <row r="7220" spans="1:57" s="4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  <c r="BE7220"/>
    </row>
    <row r="7221" spans="1:57" s="4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  <c r="BE7221"/>
    </row>
    <row r="7222" spans="1:57" s="4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  <c r="BE7222"/>
    </row>
    <row r="7223" spans="1:57" s="4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  <c r="BE7223"/>
    </row>
    <row r="7224" spans="1:57" s="4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  <c r="BE7224"/>
    </row>
    <row r="7225" spans="1:57" s="4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  <c r="BE7225"/>
    </row>
    <row r="7226" spans="1:57" s="4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  <c r="BE7226"/>
    </row>
    <row r="7227" spans="1:57" s="4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  <c r="BE7227"/>
    </row>
    <row r="7228" spans="1:57" s="4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  <c r="BE7228"/>
    </row>
    <row r="7229" spans="1:57" s="4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  <c r="BE7229"/>
    </row>
    <row r="7230" spans="1:57" s="4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  <c r="BE7230"/>
    </row>
    <row r="7231" spans="1:57" s="4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  <c r="BE7231"/>
    </row>
    <row r="7232" spans="1:57" s="4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  <c r="BE7232"/>
    </row>
    <row r="7233" spans="1:57" s="4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  <c r="BE7233"/>
    </row>
    <row r="7234" spans="1:57" s="4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  <c r="BE7234"/>
    </row>
    <row r="7235" spans="1:57" s="4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  <c r="BE7235"/>
    </row>
    <row r="7236" spans="1:57" s="4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  <c r="BE7236"/>
    </row>
    <row r="7237" spans="1:57" s="4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  <c r="BE7237"/>
    </row>
    <row r="7238" spans="1:57" s="4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  <c r="BE7238"/>
    </row>
    <row r="7239" spans="1:57" s="4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  <c r="BE7239"/>
    </row>
    <row r="7240" spans="1:57" s="4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  <c r="BE7240"/>
    </row>
    <row r="7241" spans="1:57" s="4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  <c r="BE7241"/>
    </row>
    <row r="7242" spans="1:57" s="4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  <c r="BE7242"/>
    </row>
    <row r="7243" spans="1:57" s="4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  <c r="BE7243"/>
    </row>
    <row r="7244" spans="1:57" s="4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  <c r="BE7244"/>
    </row>
    <row r="7245" spans="1:57" s="4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  <c r="BE7245"/>
    </row>
    <row r="7246" spans="1:57" s="4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  <c r="BE7246"/>
    </row>
    <row r="7247" spans="1:57" s="4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  <c r="BE7247"/>
    </row>
    <row r="7248" spans="1:57" s="4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  <c r="BE7248"/>
    </row>
    <row r="7249" spans="1:57" s="4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  <c r="BE7249"/>
    </row>
    <row r="7250" spans="1:57" s="4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  <c r="BE7250"/>
    </row>
    <row r="7251" spans="1:57" s="4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  <c r="BE7251"/>
    </row>
    <row r="7252" spans="1:57" s="4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  <c r="BE7252"/>
    </row>
    <row r="7253" spans="1:57" s="4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  <c r="BE7253"/>
    </row>
    <row r="7254" spans="1:57" s="4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  <c r="BE7254"/>
    </row>
    <row r="7255" spans="1:57" s="4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  <c r="BE7255"/>
    </row>
    <row r="7256" spans="1:57" s="4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  <c r="BE7256"/>
    </row>
    <row r="7257" spans="1:57" s="4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  <c r="BE7257"/>
    </row>
    <row r="7258" spans="1:57" s="4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  <c r="BE7258"/>
    </row>
    <row r="7259" spans="1:57" s="4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  <c r="BE7259"/>
    </row>
    <row r="7260" spans="1:57" s="4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  <c r="BE7260"/>
    </row>
    <row r="7261" spans="1:57" s="4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  <c r="BE7261"/>
    </row>
    <row r="7262" spans="1:57" s="4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  <c r="BE7262"/>
    </row>
    <row r="7263" spans="1:57" s="4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  <c r="BE7263"/>
    </row>
    <row r="7264" spans="1:57" s="4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  <c r="BE7264"/>
    </row>
    <row r="7265" spans="1:57" s="4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  <c r="BE7265"/>
    </row>
    <row r="7266" spans="1:57" s="4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  <c r="BE7266"/>
    </row>
    <row r="7267" spans="1:57" s="4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  <c r="BE7267"/>
    </row>
    <row r="7268" spans="1:57" s="4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  <c r="BE7268"/>
    </row>
    <row r="7269" spans="1:57" s="4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  <c r="BE7269"/>
    </row>
    <row r="7270" spans="1:57" s="4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  <c r="BE7270"/>
    </row>
    <row r="7271" spans="1:57" s="4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  <c r="BE7271"/>
    </row>
    <row r="7272" spans="1:57" s="4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  <c r="BE7272"/>
    </row>
    <row r="7273" spans="1:57" s="4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  <c r="BE7273"/>
    </row>
    <row r="7274" spans="1:57" s="4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  <c r="BE7274"/>
    </row>
    <row r="7275" spans="1:57" s="4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  <c r="BE7275"/>
    </row>
    <row r="7276" spans="1:57" s="4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  <c r="BE7276"/>
    </row>
    <row r="7277" spans="1:57" s="4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  <c r="BE7277"/>
    </row>
    <row r="7278" spans="1:57" s="4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  <c r="BE7278"/>
    </row>
    <row r="7279" spans="1:57" s="4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  <c r="BE7279"/>
    </row>
    <row r="7280" spans="1:57" s="4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  <c r="BE7280"/>
    </row>
    <row r="7281" spans="1:57" s="4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  <c r="BE7281"/>
    </row>
    <row r="7282" spans="1:57" s="4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  <c r="BE7282"/>
    </row>
    <row r="7283" spans="1:57" s="4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  <c r="BE7283"/>
    </row>
    <row r="7284" spans="1:57" s="4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  <c r="BE7284"/>
    </row>
    <row r="7285" spans="1:57" s="4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  <c r="BE7285"/>
    </row>
    <row r="7286" spans="1:57" s="4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  <c r="BE7286"/>
    </row>
    <row r="7287" spans="1:57" s="4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  <c r="BE7287"/>
    </row>
    <row r="7288" spans="1:57" s="4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  <c r="BE7288"/>
    </row>
    <row r="7289" spans="1:57" s="4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  <c r="BE7289"/>
    </row>
    <row r="7290" spans="1:57" s="4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  <c r="BE7290"/>
    </row>
    <row r="7291" spans="1:57" s="4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  <c r="BE7291"/>
    </row>
    <row r="7292" spans="1:57" s="4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  <c r="BE7292"/>
    </row>
    <row r="7293" spans="1:57" s="4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  <c r="BE7293"/>
    </row>
    <row r="7294" spans="1:57" s="4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  <c r="BE7294"/>
    </row>
    <row r="7295" spans="1:57" s="4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  <c r="BE7295"/>
    </row>
    <row r="7296" spans="1:57" s="4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  <c r="BE7296"/>
    </row>
    <row r="7297" spans="1:57" s="4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  <c r="BE7297"/>
    </row>
    <row r="7298" spans="1:57" s="4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  <c r="BE7298"/>
    </row>
    <row r="7299" spans="1:57" s="4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  <c r="BE7299"/>
    </row>
    <row r="7300" spans="1:57" s="4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  <c r="BE7300"/>
    </row>
    <row r="7301" spans="1:57" s="4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  <c r="BE7301"/>
    </row>
    <row r="7302" spans="1:57" s="4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  <c r="BE7302"/>
    </row>
    <row r="7303" spans="1:57" s="4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  <c r="BE7303"/>
    </row>
    <row r="7304" spans="1:57" s="4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  <c r="BE7304"/>
    </row>
    <row r="7305" spans="1:57" s="4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  <c r="BE7305"/>
    </row>
    <row r="7306" spans="1:57" s="4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  <c r="BE7306"/>
    </row>
    <row r="7307" spans="1:57" s="4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  <c r="BE7307"/>
    </row>
    <row r="7308" spans="1:57" s="4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  <c r="BE7308"/>
    </row>
    <row r="7309" spans="1:57" s="4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  <c r="BE7309"/>
    </row>
    <row r="7310" spans="1:57" s="4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  <c r="BE7310"/>
    </row>
    <row r="7311" spans="1:57" s="4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  <c r="BE7311"/>
    </row>
    <row r="7312" spans="1:57" s="4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  <c r="BE7312"/>
    </row>
    <row r="7313" spans="1:57" s="4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  <c r="BE7313"/>
    </row>
    <row r="7314" spans="1:57" s="4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  <c r="BE7314"/>
    </row>
    <row r="7315" spans="1:57" s="4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  <c r="BE7315"/>
    </row>
    <row r="7316" spans="1:57" s="4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  <c r="BE7316"/>
    </row>
    <row r="7317" spans="1:57" s="4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  <c r="BE7317"/>
    </row>
    <row r="7318" spans="1:57" s="4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  <c r="BE7318"/>
    </row>
    <row r="7319" spans="1:57" s="4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  <c r="BE7319"/>
    </row>
    <row r="7320" spans="1:57" s="4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  <c r="BE7320"/>
    </row>
    <row r="7321" spans="1:57" s="4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  <c r="BE7321"/>
    </row>
    <row r="7322" spans="1:57" s="4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  <c r="BE7322"/>
    </row>
    <row r="7323" spans="1:57" s="4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  <c r="BE7323"/>
    </row>
    <row r="7324" spans="1:57" s="4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  <c r="BE7324"/>
    </row>
    <row r="7325" spans="1:57" s="4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  <c r="BE7325"/>
    </row>
    <row r="7326" spans="1:57" s="4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  <c r="BE7326"/>
    </row>
    <row r="7327" spans="1:57" s="4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  <c r="BE7327"/>
    </row>
    <row r="7328" spans="1:57" s="4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  <c r="BE7328"/>
    </row>
    <row r="7329" spans="1:57" s="4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  <c r="BE7329"/>
    </row>
    <row r="7330" spans="1:57" s="4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  <c r="BE7330"/>
    </row>
    <row r="7331" spans="1:57" s="4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  <c r="BE7331"/>
    </row>
    <row r="7332" spans="1:57" s="4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  <c r="BE7332"/>
    </row>
    <row r="7333" spans="1:57" s="4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  <c r="BE7333"/>
    </row>
    <row r="7334" spans="1:57" s="4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  <c r="BE7334"/>
    </row>
    <row r="7335" spans="1:57" s="4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  <c r="BE7335"/>
    </row>
    <row r="7336" spans="1:57" s="4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  <c r="BE7336"/>
    </row>
    <row r="7337" spans="1:57" s="4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  <c r="BE7337"/>
    </row>
    <row r="7338" spans="1:57" s="4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  <c r="BE7338"/>
    </row>
    <row r="7339" spans="1:57" s="4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  <c r="BE7339"/>
    </row>
    <row r="7340" spans="1:57" s="4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  <c r="BE7340"/>
    </row>
    <row r="7341" spans="1:57" s="4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  <c r="BE7341"/>
    </row>
    <row r="7342" spans="1:57" s="4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  <c r="BE7342"/>
    </row>
    <row r="7343" spans="1:57" s="4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  <c r="BE7343"/>
    </row>
    <row r="7344" spans="1:57" s="4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  <c r="BE7344"/>
    </row>
    <row r="7345" spans="1:57" s="4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  <c r="BE7345"/>
    </row>
    <row r="7346" spans="1:57" s="4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  <c r="BE7346"/>
    </row>
    <row r="7347" spans="1:57" s="4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  <c r="BE7347"/>
    </row>
    <row r="7348" spans="1:57" s="4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  <c r="BE7348"/>
    </row>
    <row r="7349" spans="1:57" s="4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  <c r="BE7349"/>
    </row>
    <row r="7350" spans="1:57" s="4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  <c r="BE7350"/>
    </row>
    <row r="7351" spans="1:57" s="4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  <c r="BE7351"/>
    </row>
    <row r="7352" spans="1:57" s="4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  <c r="BE7352"/>
    </row>
    <row r="7353" spans="1:57" s="4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  <c r="BE7353"/>
    </row>
    <row r="7354" spans="1:57" s="4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  <c r="BE7354"/>
    </row>
    <row r="7355" spans="1:57" s="4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  <c r="BE7355"/>
    </row>
    <row r="7356" spans="1:57" s="4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  <c r="BE7356"/>
    </row>
    <row r="7357" spans="1:57" s="4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  <c r="BE7357"/>
    </row>
    <row r="7358" spans="1:57" s="4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  <c r="BE7358"/>
    </row>
    <row r="7359" spans="1:57" s="4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  <c r="BE7359"/>
    </row>
    <row r="7360" spans="1:57" s="4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  <c r="BE7360"/>
    </row>
    <row r="7361" spans="1:57" s="4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  <c r="BE7361"/>
    </row>
    <row r="7362" spans="1:57" s="4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  <c r="BE7362"/>
    </row>
    <row r="7363" spans="1:57" s="4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  <c r="BE7363"/>
    </row>
    <row r="7364" spans="1:57" s="4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  <c r="BE7364"/>
    </row>
    <row r="7365" spans="1:57" s="4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  <c r="BE7365"/>
    </row>
    <row r="7366" spans="1:57" s="4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  <c r="BE7366"/>
    </row>
    <row r="7367" spans="1:57" s="4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  <c r="BE7367"/>
    </row>
    <row r="7368" spans="1:57" s="4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  <c r="BE7368"/>
    </row>
    <row r="7369" spans="1:57" s="4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  <c r="BE7369"/>
    </row>
    <row r="7370" spans="1:57" s="4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  <c r="BE7370"/>
    </row>
    <row r="7371" spans="1:57" s="4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  <c r="BE7371"/>
    </row>
    <row r="7372" spans="1:57" s="4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  <c r="BE7372"/>
    </row>
    <row r="7373" spans="1:57" s="4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  <c r="BE7373"/>
    </row>
    <row r="7374" spans="1:57" s="4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  <c r="BE7374"/>
    </row>
    <row r="7375" spans="1:57" s="4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  <c r="BE7375"/>
    </row>
    <row r="7376" spans="1:57" s="4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  <c r="BE7376"/>
    </row>
    <row r="7377" spans="1:57" s="4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  <c r="BE7377"/>
    </row>
    <row r="7378" spans="1:57" s="4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  <c r="BE7378"/>
    </row>
    <row r="7379" spans="1:57" s="4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  <c r="BE7379"/>
    </row>
    <row r="7380" spans="1:57" s="4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  <c r="BE7380"/>
    </row>
    <row r="7381" spans="1:57" s="4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  <c r="BE7381"/>
    </row>
    <row r="7382" spans="1:57" s="4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  <c r="BE7382"/>
    </row>
    <row r="7383" spans="1:57" s="4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  <c r="BE7383"/>
    </row>
    <row r="7384" spans="1:57" s="4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  <c r="BE7384"/>
    </row>
    <row r="7385" spans="1:57" s="4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  <c r="BE7385"/>
    </row>
    <row r="7386" spans="1:57" s="4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  <c r="BE7386"/>
    </row>
    <row r="7387" spans="1:57" s="4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  <c r="BE7387"/>
    </row>
    <row r="7388" spans="1:57" s="4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  <c r="BE7388"/>
    </row>
    <row r="7389" spans="1:57" s="4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  <c r="BE7389"/>
    </row>
    <row r="7390" spans="1:57" s="4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  <c r="BE7390"/>
    </row>
    <row r="7391" spans="1:57" s="4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  <c r="BE7391"/>
    </row>
    <row r="7392" spans="1:57" s="4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  <c r="BE7392"/>
    </row>
    <row r="7393" spans="1:57" s="4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  <c r="BE7393"/>
    </row>
    <row r="7394" spans="1:57" s="4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  <c r="BE7394"/>
    </row>
    <row r="7395" spans="1:57" s="4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  <c r="BE7395"/>
    </row>
    <row r="7396" spans="1:57" s="4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  <c r="BE7396"/>
    </row>
    <row r="7397" spans="1:57" s="4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  <c r="BE7397"/>
    </row>
    <row r="7398" spans="1:57" s="4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  <c r="BE7398"/>
    </row>
    <row r="7399" spans="1:57" s="4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  <c r="BE7399"/>
    </row>
    <row r="7400" spans="1:57" s="4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  <c r="BE7400"/>
    </row>
    <row r="7401" spans="1:57" s="4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  <c r="BE7401"/>
    </row>
    <row r="7402" spans="1:57" s="4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  <c r="BE7402"/>
    </row>
    <row r="7403" spans="1:57" s="4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  <c r="BE7403"/>
    </row>
    <row r="7404" spans="1:57" s="4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  <c r="BE7404"/>
    </row>
    <row r="7405" spans="1:57" s="4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  <c r="BE7405"/>
    </row>
    <row r="7406" spans="1:57" s="4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  <c r="BE7406"/>
    </row>
    <row r="7407" spans="1:57" s="4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  <c r="BE7407"/>
    </row>
    <row r="7408" spans="1:57" s="4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  <c r="BE7408"/>
    </row>
    <row r="7409" spans="1:57" s="4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  <c r="BE7409"/>
    </row>
    <row r="7410" spans="1:57" s="4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  <c r="BE7410"/>
    </row>
    <row r="7411" spans="1:57" s="4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  <c r="BE7411"/>
    </row>
    <row r="7412" spans="1:57" s="4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  <c r="BE7412"/>
    </row>
    <row r="7413" spans="1:57" s="4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  <c r="BE7413"/>
    </row>
    <row r="7414" spans="1:57" s="4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  <c r="BE7414"/>
    </row>
    <row r="7415" spans="1:57" s="4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  <c r="BE7415"/>
    </row>
    <row r="7416" spans="1:57" s="4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  <c r="BE7416"/>
    </row>
    <row r="7417" spans="1:57" s="4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  <c r="BE7417"/>
    </row>
    <row r="7418" spans="1:57" s="4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  <c r="BE7418"/>
    </row>
    <row r="7419" spans="1:57" s="4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  <c r="BE7419"/>
    </row>
    <row r="7420" spans="1:57" s="4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  <c r="BE7420"/>
    </row>
    <row r="7421" spans="1:57" s="4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  <c r="BE7421"/>
    </row>
    <row r="7422" spans="1:57" s="4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  <c r="BE7422"/>
    </row>
    <row r="7423" spans="1:57" s="4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  <c r="BE7423"/>
    </row>
    <row r="7424" spans="1:57" s="4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  <c r="BE7424"/>
    </row>
    <row r="7425" spans="1:57" s="4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  <c r="BE7425"/>
    </row>
    <row r="7426" spans="1:57" s="4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  <c r="BE7426"/>
    </row>
    <row r="7427" spans="1:57" s="4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  <c r="BE7427"/>
    </row>
    <row r="7428" spans="1:57" s="4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  <c r="BE7428"/>
    </row>
    <row r="7429" spans="1:57" s="4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  <c r="BE7429"/>
    </row>
    <row r="7430" spans="1:57" s="4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  <c r="BE7430"/>
    </row>
    <row r="7431" spans="1:57" s="4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  <c r="BE7431"/>
    </row>
    <row r="7432" spans="1:57" s="4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  <c r="BE7432"/>
    </row>
    <row r="7433" spans="1:57" s="4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  <c r="BE7433"/>
    </row>
    <row r="7434" spans="1:57" s="4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  <c r="BE7434"/>
    </row>
    <row r="7435" spans="1:57" s="4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  <c r="BE7435"/>
    </row>
    <row r="7436" spans="1:57" s="4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  <c r="BE7436"/>
    </row>
    <row r="7437" spans="1:57" s="4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  <c r="BE7437"/>
    </row>
    <row r="7438" spans="1:57" s="4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  <c r="BE7438"/>
    </row>
    <row r="7439" spans="1:57" s="4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  <c r="BE7439"/>
    </row>
    <row r="7440" spans="1:57" s="4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  <c r="BE7440"/>
    </row>
    <row r="7441" spans="1:57" s="4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  <c r="BE7441"/>
    </row>
    <row r="7442" spans="1:57" s="4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  <c r="BE7442"/>
    </row>
    <row r="7443" spans="1:57" s="4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  <c r="BE7443"/>
    </row>
    <row r="7444" spans="1:57" s="4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  <c r="BE7444"/>
    </row>
    <row r="7445" spans="1:57" s="4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  <c r="BE7445"/>
    </row>
    <row r="7446" spans="1:57" s="4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  <c r="BE7446"/>
    </row>
    <row r="7447" spans="1:57" s="4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  <c r="BE7447"/>
    </row>
    <row r="7448" spans="1:57" s="4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  <c r="BE7448"/>
    </row>
    <row r="7449" spans="1:57" s="4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  <c r="BE7449"/>
    </row>
    <row r="7450" spans="1:57" s="4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  <c r="BE7450"/>
    </row>
    <row r="7451" spans="1:57" s="4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  <c r="BE7451"/>
    </row>
    <row r="7452" spans="1:57" s="4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  <c r="BE7452"/>
    </row>
    <row r="7453" spans="1:57" s="4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  <c r="BE7453"/>
    </row>
    <row r="7454" spans="1:57" s="4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  <c r="BE7454"/>
    </row>
    <row r="7455" spans="1:57" s="4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  <c r="BE7455"/>
    </row>
    <row r="7456" spans="1:57" s="4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  <c r="BE7456"/>
    </row>
    <row r="7457" spans="1:57" s="4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  <c r="BE7457"/>
    </row>
    <row r="7458" spans="1:57" s="4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  <c r="BE7458"/>
    </row>
    <row r="7459" spans="1:57" s="4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  <c r="BE7459"/>
    </row>
    <row r="7460" spans="1:57" s="4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  <c r="BE7460"/>
    </row>
    <row r="7461" spans="1:57" s="4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  <c r="BE7461"/>
    </row>
    <row r="7462" spans="1:57" s="4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  <c r="BE7462"/>
    </row>
    <row r="7463" spans="1:57" s="4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  <c r="BE7463"/>
    </row>
    <row r="7464" spans="1:57" s="4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  <c r="BE7464"/>
    </row>
    <row r="7465" spans="1:57" s="4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  <c r="BE7465"/>
    </row>
    <row r="7466" spans="1:57" s="4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  <c r="BE7466"/>
    </row>
    <row r="7467" spans="1:57" s="4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  <c r="BE7467"/>
    </row>
    <row r="7468" spans="1:57" s="4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  <c r="BE7468"/>
    </row>
    <row r="7469" spans="1:57" s="4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  <c r="BE7469"/>
    </row>
    <row r="7470" spans="1:57" s="4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  <c r="BE7470"/>
    </row>
    <row r="7471" spans="1:57" s="4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  <c r="BE7471"/>
    </row>
    <row r="7472" spans="1:57" s="4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  <c r="BE7472"/>
    </row>
    <row r="7473" spans="1:57" s="4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  <c r="BE7473"/>
    </row>
    <row r="7474" spans="1:57" s="4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  <c r="BE7474"/>
    </row>
    <row r="7475" spans="1:57" s="4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  <c r="BE7475"/>
    </row>
    <row r="7476" spans="1:57" s="4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  <c r="BE7476"/>
    </row>
    <row r="7477" spans="1:57" s="4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  <c r="BE7477"/>
    </row>
    <row r="7478" spans="1:57" s="4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  <c r="BE7478"/>
    </row>
    <row r="7479" spans="1:57" s="4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  <c r="BE7479"/>
    </row>
    <row r="7480" spans="1:57" s="4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  <c r="BE7480"/>
    </row>
    <row r="7481" spans="1:57" s="4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  <c r="BE7481"/>
    </row>
    <row r="7482" spans="1:57" s="4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  <c r="BE7482"/>
    </row>
    <row r="7483" spans="1:57" s="4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  <c r="BE7483"/>
    </row>
    <row r="7484" spans="1:57" s="4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  <c r="BE7484"/>
    </row>
    <row r="7485" spans="1:57" s="4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  <c r="BE7485"/>
    </row>
    <row r="7486" spans="1:57" s="4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  <c r="BE7486"/>
    </row>
    <row r="7487" spans="1:57" s="4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  <c r="BE7487"/>
    </row>
    <row r="7488" spans="1:57" s="4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  <c r="BE7488"/>
    </row>
    <row r="7489" spans="1:57" s="4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  <c r="BE7489"/>
    </row>
    <row r="7490" spans="1:57" s="4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  <c r="BE7490"/>
    </row>
    <row r="7491" spans="1:57" s="4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  <c r="BE7491"/>
    </row>
    <row r="7492" spans="1:57" s="4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  <c r="BE7492"/>
    </row>
    <row r="7493" spans="1:57" s="4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  <c r="BE7493"/>
    </row>
    <row r="7494" spans="1:57" s="4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  <c r="BE7494"/>
    </row>
    <row r="7495" spans="1:57" s="4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  <c r="BE7495"/>
    </row>
    <row r="7496" spans="1:57" s="4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  <c r="BE7496"/>
    </row>
    <row r="7497" spans="1:57" s="4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  <c r="BE7497"/>
    </row>
    <row r="7498" spans="1:57" s="4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  <c r="BE7498"/>
    </row>
    <row r="7499" spans="1:57" s="4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  <c r="BE7499"/>
    </row>
    <row r="7500" spans="1:57" s="4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  <c r="BE7500"/>
    </row>
    <row r="7501" spans="1:57" s="4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  <c r="BE7501"/>
    </row>
    <row r="7502" spans="1:57" s="4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  <c r="BE7502"/>
    </row>
    <row r="7503" spans="1:57" s="4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  <c r="BE7503"/>
    </row>
    <row r="7504" spans="1:57" s="4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  <c r="BE7504"/>
    </row>
    <row r="7505" spans="1:57" s="4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  <c r="BE7505"/>
    </row>
    <row r="7506" spans="1:57" s="4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  <c r="BE7506"/>
    </row>
    <row r="7507" spans="1:57" s="4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  <c r="BE7507"/>
    </row>
    <row r="7508" spans="1:57" s="4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  <c r="BE7508"/>
    </row>
    <row r="7509" spans="1:57" s="4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  <c r="BE7509"/>
    </row>
    <row r="7510" spans="1:57" s="4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  <c r="BE7510"/>
    </row>
    <row r="7511" spans="1:57" s="4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  <c r="BE7511"/>
    </row>
    <row r="7512" spans="1:57" s="4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  <c r="BE7512"/>
    </row>
    <row r="7513" spans="1:57" s="4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  <c r="BE7513"/>
    </row>
    <row r="7514" spans="1:57" s="4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  <c r="BE7514"/>
    </row>
    <row r="7515" spans="1:57" s="4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  <c r="BE7515"/>
    </row>
    <row r="7516" spans="1:57" s="4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  <c r="BE7516"/>
    </row>
    <row r="7517" spans="1:57" s="4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  <c r="BE7517"/>
    </row>
    <row r="7518" spans="1:57" s="4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  <c r="BE7518"/>
    </row>
    <row r="7519" spans="1:57" s="4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  <c r="BE7519"/>
    </row>
    <row r="7520" spans="1:57" s="4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  <c r="BE7520"/>
    </row>
    <row r="7521" spans="1:57" s="4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  <c r="BE7521"/>
    </row>
    <row r="7522" spans="1:57" s="4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  <c r="BE7522"/>
    </row>
    <row r="7523" spans="1:57" s="4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  <c r="BE7523"/>
    </row>
    <row r="7524" spans="1:57" s="4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  <c r="BE7524"/>
    </row>
    <row r="7525" spans="1:57" s="4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  <c r="BE7525"/>
    </row>
    <row r="7526" spans="1:57" s="4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  <c r="BE7526"/>
    </row>
    <row r="7527" spans="1:57" s="4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  <c r="BE7527"/>
    </row>
    <row r="7528" spans="1:57" s="4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  <c r="BE7528"/>
    </row>
    <row r="7529" spans="1:57" s="4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  <c r="BE7529"/>
    </row>
    <row r="7530" spans="1:57" s="4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  <c r="BE7530"/>
    </row>
    <row r="7531" spans="1:57" s="4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  <c r="BE7531"/>
    </row>
    <row r="7532" spans="1:57" s="4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  <c r="BE7532"/>
    </row>
    <row r="7533" spans="1:57" s="4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  <c r="BE7533"/>
    </row>
    <row r="7534" spans="1:57" s="4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  <c r="BE7534"/>
    </row>
    <row r="7535" spans="1:57" s="4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  <c r="BE7535"/>
    </row>
    <row r="7536" spans="1:57" s="4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  <c r="BE7536"/>
    </row>
    <row r="7537" spans="1:57" s="4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  <c r="BE7537"/>
    </row>
    <row r="7538" spans="1:57" s="4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  <c r="BE7538"/>
    </row>
    <row r="7539" spans="1:57" s="4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  <c r="BE7539"/>
    </row>
    <row r="7540" spans="1:57" s="4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  <c r="BE7540"/>
    </row>
    <row r="7541" spans="1:57" s="4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  <c r="BE7541"/>
    </row>
    <row r="7542" spans="1:57" s="4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  <c r="BE7542"/>
    </row>
    <row r="7543" spans="1:57" s="4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  <c r="BE7543"/>
    </row>
    <row r="7544" spans="1:57" s="4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  <c r="BE7544"/>
    </row>
    <row r="7545" spans="1:57" s="4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  <c r="BE7545"/>
    </row>
    <row r="7546" spans="1:57" s="4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  <c r="BE7546"/>
    </row>
    <row r="7547" spans="1:57" s="4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  <c r="BE7547"/>
    </row>
    <row r="7548" spans="1:57" s="4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  <c r="BE7548"/>
    </row>
    <row r="7549" spans="1:57" s="4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  <c r="BE7549"/>
    </row>
    <row r="7550" spans="1:57" s="4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  <c r="BE7550"/>
    </row>
    <row r="7551" spans="1:57" s="4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  <c r="BE7551"/>
    </row>
    <row r="7552" spans="1:57" s="4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  <c r="BE7552"/>
    </row>
    <row r="7553" spans="1:57" s="4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  <c r="BE7553"/>
    </row>
    <row r="7554" spans="1:57" s="4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  <c r="BE7554"/>
    </row>
    <row r="7555" spans="1:57" s="4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  <c r="BE7555"/>
    </row>
    <row r="7556" spans="1:57" s="4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  <c r="BE7556"/>
    </row>
    <row r="7557" spans="1:57" s="4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  <c r="BE7557"/>
    </row>
    <row r="7558" spans="1:57" s="4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  <c r="BE7558"/>
    </row>
    <row r="7559" spans="1:57" s="4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  <c r="BE7559"/>
    </row>
    <row r="7560" spans="1:57" s="4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  <c r="BE7560"/>
    </row>
    <row r="7561" spans="1:57" s="4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  <c r="BE7561"/>
    </row>
    <row r="7562" spans="1:57" s="4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  <c r="BE7562"/>
    </row>
    <row r="7563" spans="1:57" s="4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  <c r="BE7563"/>
    </row>
    <row r="7564" spans="1:57" s="4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  <c r="BE7564"/>
    </row>
    <row r="7565" spans="1:57" s="4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  <c r="BE7565"/>
    </row>
    <row r="7566" spans="1:57" s="4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  <c r="BE7566"/>
    </row>
    <row r="7567" spans="1:57" s="4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  <c r="BE7567"/>
    </row>
    <row r="7568" spans="1:57" s="4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  <c r="BE7568"/>
    </row>
    <row r="7569" spans="1:57" s="4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  <c r="BE7569"/>
    </row>
    <row r="7570" spans="1:57" s="4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  <c r="BE7570"/>
    </row>
    <row r="7571" spans="1:57" s="4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  <c r="BE7571"/>
    </row>
    <row r="7572" spans="1:57" s="4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  <c r="BE7572"/>
    </row>
    <row r="7573" spans="1:57" s="4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  <c r="BE7573"/>
    </row>
    <row r="7574" spans="1:57" s="4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  <c r="BE7574"/>
    </row>
    <row r="7575" spans="1:57" s="4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  <c r="BE7575"/>
    </row>
    <row r="7576" spans="1:57" s="4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  <c r="BE7576"/>
    </row>
    <row r="7577" spans="1:57" s="4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  <c r="BE7577"/>
    </row>
    <row r="7578" spans="1:57" s="4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  <c r="BE7578"/>
    </row>
    <row r="7579" spans="1:57" s="4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  <c r="BE7579"/>
    </row>
    <row r="7580" spans="1:57" s="4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  <c r="BE7580"/>
    </row>
    <row r="7581" spans="1:57" s="4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  <c r="BE7581"/>
    </row>
    <row r="7582" spans="1:57" s="4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  <c r="BE7582"/>
    </row>
    <row r="7583" spans="1:57" s="4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  <c r="BE7583"/>
    </row>
    <row r="7584" spans="1:57" s="4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  <c r="BE7584"/>
    </row>
    <row r="7585" spans="1:57" s="4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  <c r="BE7585"/>
    </row>
    <row r="7586" spans="1:57" s="4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  <c r="BE7586"/>
    </row>
    <row r="7587" spans="1:57" s="4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  <c r="BE7587"/>
    </row>
    <row r="7588" spans="1:57" s="4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  <c r="BE7588"/>
    </row>
    <row r="7589" spans="1:57" s="4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  <c r="BE7589"/>
    </row>
    <row r="7590" spans="1:57" s="4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  <c r="BE7590"/>
    </row>
    <row r="7591" spans="1:57" s="4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  <c r="BE7591"/>
    </row>
    <row r="7592" spans="1:57" s="4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  <c r="BE7592"/>
    </row>
    <row r="7593" spans="1:57" s="4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  <c r="BE7593"/>
    </row>
    <row r="7594" spans="1:57" s="4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  <c r="BE7594"/>
    </row>
    <row r="7595" spans="1:57" s="4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  <c r="BE7595"/>
    </row>
    <row r="7596" spans="1:57" s="4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  <c r="BE7596"/>
    </row>
    <row r="7597" spans="1:57" s="4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  <c r="BE7597"/>
    </row>
    <row r="7598" spans="1:57" s="4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  <c r="BE7598"/>
    </row>
    <row r="7599" spans="1:57" s="4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  <c r="BE7599"/>
    </row>
    <row r="7600" spans="1:57" s="4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  <c r="BE7600"/>
    </row>
    <row r="7601" spans="1:57" s="4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  <c r="BE7601"/>
    </row>
    <row r="7602" spans="1:57" s="4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  <c r="BE7602"/>
    </row>
    <row r="7603" spans="1:57" s="4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  <c r="BE7603"/>
    </row>
    <row r="7604" spans="1:57" s="4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  <c r="BE7604"/>
    </row>
    <row r="7605" spans="1:57" s="4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  <c r="BE7605"/>
    </row>
    <row r="7606" spans="1:57" s="4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  <c r="BE7606"/>
    </row>
    <row r="7607" spans="1:57" s="4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  <c r="BE7607"/>
    </row>
    <row r="7608" spans="1:57" s="4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  <c r="BE7608"/>
    </row>
    <row r="7609" spans="1:57" s="4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  <c r="BE7609"/>
    </row>
    <row r="7610" spans="1:57" s="4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  <c r="BE7610"/>
    </row>
    <row r="7611" spans="1:57" s="4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  <c r="BE7611"/>
    </row>
    <row r="7612" spans="1:57" s="4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  <c r="BE7612"/>
    </row>
    <row r="7613" spans="1:57" s="4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  <c r="BE7613"/>
    </row>
    <row r="7614" spans="1:57" s="4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  <c r="BE7614"/>
    </row>
    <row r="7615" spans="1:57" s="4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  <c r="BE7615"/>
    </row>
    <row r="7616" spans="1:57" s="4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  <c r="BE7616"/>
    </row>
    <row r="7617" spans="1:57" s="4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  <c r="BE7617"/>
    </row>
    <row r="7618" spans="1:57" s="4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  <c r="BE7618"/>
    </row>
    <row r="7619" spans="1:57" s="4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  <c r="BE7619"/>
    </row>
    <row r="7620" spans="1:57" s="4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  <c r="BE7620"/>
    </row>
    <row r="7621" spans="1:57" s="4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  <c r="BE7621"/>
    </row>
    <row r="7622" spans="1:57" s="4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  <c r="BE7622"/>
    </row>
    <row r="7623" spans="1:57" s="4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  <c r="BE7623"/>
    </row>
    <row r="7624" spans="1:57" s="4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  <c r="BE7624"/>
    </row>
    <row r="7625" spans="1:57" s="4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  <c r="BE7625"/>
    </row>
    <row r="7626" spans="1:57" s="4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  <c r="BE7626"/>
    </row>
    <row r="7627" spans="1:57" s="4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  <c r="BE7627"/>
    </row>
    <row r="7628" spans="1:57" s="4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  <c r="BE7628"/>
    </row>
    <row r="7629" spans="1:57" s="4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  <c r="BE7629"/>
    </row>
    <row r="7630" spans="1:57" s="4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  <c r="BE7630"/>
    </row>
    <row r="7631" spans="1:57" s="4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  <c r="BE7631"/>
    </row>
    <row r="7632" spans="1:57" s="4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  <c r="BE7632"/>
    </row>
    <row r="7633" spans="1:57" s="4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  <c r="BE7633"/>
    </row>
    <row r="7634" spans="1:57" s="4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  <c r="BE7634"/>
    </row>
    <row r="7635" spans="1:57" s="4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  <c r="BE7635"/>
    </row>
    <row r="7636" spans="1:57" s="4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  <c r="BE7636"/>
    </row>
    <row r="7637" spans="1:57" s="4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  <c r="BE7637"/>
    </row>
    <row r="7638" spans="1:57" s="4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  <c r="BE7638"/>
    </row>
    <row r="7639" spans="1:57" s="4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  <c r="BE7639"/>
    </row>
    <row r="7640" spans="1:57" s="4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  <c r="BE7640"/>
    </row>
    <row r="7641" spans="1:57" s="4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  <c r="BE7641"/>
    </row>
    <row r="7642" spans="1:57" s="4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  <c r="BE7642"/>
    </row>
    <row r="7643" spans="1:57" s="4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  <c r="BE7643"/>
    </row>
    <row r="7644" spans="1:57" s="4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  <c r="BE7644"/>
    </row>
    <row r="7645" spans="1:57" s="4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  <c r="BE7645"/>
    </row>
    <row r="7646" spans="1:57" s="4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  <c r="BE7646"/>
    </row>
    <row r="7647" spans="1:57" s="4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  <c r="BE7647"/>
    </row>
    <row r="7648" spans="1:57" s="4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  <c r="BE7648"/>
    </row>
    <row r="7649" spans="1:57" s="4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  <c r="BE7649"/>
    </row>
    <row r="7650" spans="1:57" s="4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  <c r="BE7650"/>
    </row>
    <row r="7651" spans="1:57" s="4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  <c r="BE7651"/>
    </row>
    <row r="7652" spans="1:57" s="4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  <c r="BE7652"/>
    </row>
    <row r="7653" spans="1:57" s="4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  <c r="BE7653"/>
    </row>
    <row r="7654" spans="1:57" s="4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  <c r="BE7654"/>
    </row>
    <row r="7655" spans="1:57" s="4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  <c r="BE7655"/>
    </row>
    <row r="7656" spans="1:57" s="4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  <c r="BE7656"/>
    </row>
    <row r="7657" spans="1:57" s="4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  <c r="BE7657"/>
    </row>
    <row r="7658" spans="1:57" s="4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  <c r="BE7658"/>
    </row>
    <row r="7659" spans="1:57" s="4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  <c r="BE7659"/>
    </row>
    <row r="7660" spans="1:57" s="4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  <c r="BE7660"/>
    </row>
    <row r="7661" spans="1:57" s="4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  <c r="BE7661"/>
    </row>
    <row r="7662" spans="1:57" s="4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  <c r="BE7662"/>
    </row>
    <row r="7663" spans="1:57" s="4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  <c r="BE7663"/>
    </row>
    <row r="7664" spans="1:57" s="4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  <c r="BE7664"/>
    </row>
    <row r="7665" spans="1:57" s="4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  <c r="BE7665"/>
    </row>
    <row r="7666" spans="1:57" s="4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  <c r="BE7666"/>
    </row>
    <row r="7667" spans="1:57" s="4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  <c r="BE7667"/>
    </row>
    <row r="7668" spans="1:57" s="4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  <c r="BE7668"/>
    </row>
    <row r="7669" spans="1:57" s="4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  <c r="BE7669"/>
    </row>
    <row r="7670" spans="1:57" s="4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  <c r="BE7670"/>
    </row>
    <row r="7671" spans="1:57" s="4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  <c r="BE7671"/>
    </row>
    <row r="7672" spans="1:57" s="4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  <c r="BE7672"/>
    </row>
    <row r="7673" spans="1:57" s="4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  <c r="BE7673"/>
    </row>
    <row r="7674" spans="1:57" s="4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  <c r="BE7674"/>
    </row>
    <row r="7675" spans="1:57" s="4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  <c r="BE7675"/>
    </row>
    <row r="7676" spans="1:57" s="4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  <c r="BE7676"/>
    </row>
    <row r="7677" spans="1:57" s="4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  <c r="BE7677"/>
    </row>
    <row r="7678" spans="1:57" s="4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  <c r="BE7678"/>
    </row>
    <row r="7679" spans="1:57" s="4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  <c r="BE7679"/>
    </row>
    <row r="7680" spans="1:57" s="4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  <c r="BE7680"/>
    </row>
    <row r="7681" spans="1:57" s="4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  <c r="BE7681"/>
    </row>
    <row r="7682" spans="1:57" s="4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  <c r="BE7682"/>
    </row>
    <row r="7683" spans="1:57" s="4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  <c r="BE7683"/>
    </row>
    <row r="7684" spans="1:57" s="4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  <c r="BE7684"/>
    </row>
    <row r="7685" spans="1:57" s="4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  <c r="BE7685"/>
    </row>
    <row r="7686" spans="1:57" s="4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  <c r="BE7686"/>
    </row>
    <row r="7687" spans="1:57" s="4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  <c r="BE7687"/>
    </row>
    <row r="7688" spans="1:57" s="4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  <c r="BE7688"/>
    </row>
    <row r="7689" spans="1:57" s="4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  <c r="BE7689"/>
    </row>
    <row r="7690" spans="1:57" s="4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  <c r="BE7690"/>
    </row>
    <row r="7691" spans="1:57" s="4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  <c r="BE7691"/>
    </row>
    <row r="7692" spans="1:57" s="4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  <c r="BE7692"/>
    </row>
    <row r="7693" spans="1:57" s="4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  <c r="BE7693"/>
    </row>
    <row r="7694" spans="1:57" s="4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  <c r="BE7694"/>
    </row>
    <row r="7695" spans="1:57" s="4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  <c r="BE7695"/>
    </row>
    <row r="7696" spans="1:57" s="4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  <c r="BE7696"/>
    </row>
    <row r="7697" spans="1:57" s="4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  <c r="BE7697"/>
    </row>
    <row r="7698" spans="1:57" s="4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  <c r="BE7698"/>
    </row>
    <row r="7699" spans="1:57" s="4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  <c r="BE7699"/>
    </row>
    <row r="7700" spans="1:57" s="4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  <c r="BE7700"/>
    </row>
    <row r="7701" spans="1:57" s="4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  <c r="BE7701"/>
    </row>
    <row r="7702" spans="1:57" s="4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  <c r="BE7702"/>
    </row>
    <row r="7703" spans="1:57" s="4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  <c r="BE7703"/>
    </row>
    <row r="7704" spans="1:57" s="4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  <c r="BE7704"/>
    </row>
    <row r="7705" spans="1:57" s="4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  <c r="BE7705"/>
    </row>
    <row r="7706" spans="1:57" s="4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  <c r="BE7706"/>
    </row>
    <row r="7707" spans="1:57" s="4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  <c r="BE7707"/>
    </row>
    <row r="7708" spans="1:57" s="4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  <c r="BE7708"/>
    </row>
    <row r="7709" spans="1:57" s="4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  <c r="BE7709"/>
    </row>
    <row r="7710" spans="1:57" s="4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  <c r="BE7710"/>
    </row>
    <row r="7711" spans="1:57" s="4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  <c r="BE7711"/>
    </row>
    <row r="7712" spans="1:57" s="4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  <c r="BE7712"/>
    </row>
    <row r="7713" spans="1:57" s="4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  <c r="BE7713"/>
    </row>
    <row r="7714" spans="1:57" s="4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  <c r="BE7714"/>
    </row>
    <row r="7715" spans="1:57" s="4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  <c r="BE7715"/>
    </row>
    <row r="7716" spans="1:57" s="4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  <c r="BE7716"/>
    </row>
    <row r="7717" spans="1:57" s="4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  <c r="BE7717"/>
    </row>
    <row r="7718" spans="1:57" s="4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  <c r="BE7718"/>
    </row>
    <row r="7719" spans="1:57" s="4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  <c r="BE7719"/>
    </row>
    <row r="7720" spans="1:57" s="4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  <c r="BE7720"/>
    </row>
    <row r="7721" spans="1:57" s="4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  <c r="BE7721"/>
    </row>
    <row r="7722" spans="1:57" s="4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  <c r="BE7722"/>
    </row>
    <row r="7723" spans="1:57" s="4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  <c r="BE7723"/>
    </row>
    <row r="7724" spans="1:57" s="4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  <c r="BE7724"/>
    </row>
    <row r="7725" spans="1:57" s="4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  <c r="BE7725"/>
    </row>
    <row r="7726" spans="1:57" s="4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  <c r="BE7726"/>
    </row>
    <row r="7727" spans="1:57" s="4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  <c r="BE7727"/>
    </row>
    <row r="7728" spans="1:57" s="4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  <c r="BE7728"/>
    </row>
    <row r="7729" spans="1:57" s="4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  <c r="BE7729"/>
    </row>
    <row r="7730" spans="1:57" s="4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  <c r="BE7730"/>
    </row>
    <row r="7731" spans="1:57" s="4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  <c r="BE7731"/>
    </row>
    <row r="7732" spans="1:57" s="4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  <c r="BE7732"/>
    </row>
    <row r="7733" spans="1:57" s="4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  <c r="BE7733"/>
    </row>
    <row r="7734" spans="1:57" s="4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  <c r="BE7734"/>
    </row>
    <row r="7735" spans="1:57" s="4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  <c r="BE7735"/>
    </row>
    <row r="7736" spans="1:57" s="4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  <c r="BE7736"/>
    </row>
    <row r="7737" spans="1:57" s="4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  <c r="BE7737"/>
    </row>
    <row r="7738" spans="1:57" s="4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  <c r="BE7738"/>
    </row>
    <row r="7739" spans="1:57" s="4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  <c r="BE7739"/>
    </row>
    <row r="7740" spans="1:57" s="4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  <c r="BE7740"/>
    </row>
    <row r="7741" spans="1:57" s="4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  <c r="BE7741"/>
    </row>
    <row r="7742" spans="1:57" s="4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  <c r="BE7742"/>
    </row>
    <row r="7743" spans="1:57" s="4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  <c r="BE7743"/>
    </row>
    <row r="7744" spans="1:57" s="4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  <c r="BE7744"/>
    </row>
    <row r="7745" spans="1:57" s="4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  <c r="BE7745"/>
    </row>
    <row r="7746" spans="1:57" s="4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  <c r="BE7746"/>
    </row>
    <row r="7747" spans="1:57" s="4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  <c r="BE7747"/>
    </row>
    <row r="7748" spans="1:57" s="4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  <c r="BE7748"/>
    </row>
    <row r="7749" spans="1:57" s="4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  <c r="BE7749"/>
    </row>
    <row r="7750" spans="1:57" s="4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  <c r="BE7750"/>
    </row>
    <row r="7751" spans="1:57" s="4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  <c r="BE7751"/>
    </row>
    <row r="7752" spans="1:57" s="4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  <c r="BE7752"/>
    </row>
    <row r="7753" spans="1:57" s="4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  <c r="BE7753"/>
    </row>
    <row r="7754" spans="1:57" s="4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  <c r="BE7754"/>
    </row>
    <row r="7755" spans="1:57" s="4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  <c r="BE7755"/>
    </row>
    <row r="7756" spans="1:57" s="4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  <c r="BE7756"/>
    </row>
    <row r="7757" spans="1:57" s="4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  <c r="BE7757"/>
    </row>
    <row r="7758" spans="1:57" s="4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  <c r="BE7758"/>
    </row>
    <row r="7759" spans="1:57" s="4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  <c r="BE7759"/>
    </row>
    <row r="7760" spans="1:57" s="4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  <c r="BE7760"/>
    </row>
    <row r="7761" spans="1:57" s="4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  <c r="BE7761"/>
    </row>
    <row r="7762" spans="1:57" s="4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  <c r="BE7762"/>
    </row>
    <row r="7763" spans="1:57" s="4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  <c r="BE7763"/>
    </row>
    <row r="7764" spans="1:57" s="4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  <c r="BE7764"/>
    </row>
    <row r="7765" spans="1:57" s="4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  <c r="BE7765"/>
    </row>
    <row r="7766" spans="1:57" s="4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  <c r="BE7766"/>
    </row>
    <row r="7767" spans="1:57" s="4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  <c r="BE7767"/>
    </row>
    <row r="7768" spans="1:57" s="4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  <c r="BE7768"/>
    </row>
    <row r="7769" spans="1:57" s="4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  <c r="BE7769"/>
    </row>
    <row r="7770" spans="1:57" s="4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  <c r="BE7770"/>
    </row>
    <row r="7771" spans="1:57" s="4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  <c r="BE7771"/>
    </row>
    <row r="7772" spans="1:57" s="4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  <c r="BE7772"/>
    </row>
    <row r="7773" spans="1:57" s="4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  <c r="BE7773"/>
    </row>
    <row r="7774" spans="1:57" s="4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  <c r="BE7774"/>
    </row>
    <row r="7775" spans="1:57" s="4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  <c r="BE7775"/>
    </row>
    <row r="7776" spans="1:57" s="4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  <c r="BE7776"/>
    </row>
    <row r="7777" spans="1:57" s="4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  <c r="BE7777"/>
    </row>
    <row r="7778" spans="1:57" s="4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  <c r="BE7778"/>
    </row>
    <row r="7779" spans="1:57" s="4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  <c r="BE7779"/>
    </row>
    <row r="7780" spans="1:57" s="4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  <c r="BE7780"/>
    </row>
    <row r="7781" spans="1:57" s="4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  <c r="BE7781"/>
    </row>
    <row r="7782" spans="1:57" s="4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  <c r="BE7782"/>
    </row>
    <row r="7783" spans="1:57" s="4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  <c r="BE7783"/>
    </row>
    <row r="7784" spans="1:57" s="4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  <c r="BE7784"/>
    </row>
    <row r="7785" spans="1:57" s="4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  <c r="BE7785"/>
    </row>
    <row r="7786" spans="1:57" s="4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  <c r="BE7786"/>
    </row>
    <row r="7787" spans="1:57" s="4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  <c r="BE7787"/>
    </row>
    <row r="7788" spans="1:57" s="4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  <c r="BE7788"/>
    </row>
    <row r="7789" spans="1:57" s="4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  <c r="BE7789"/>
    </row>
    <row r="7790" spans="1:57" s="4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  <c r="BE7790"/>
    </row>
    <row r="7791" spans="1:57" s="4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  <c r="BE7791"/>
    </row>
    <row r="7792" spans="1:57" s="4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  <c r="BE7792"/>
    </row>
    <row r="7793" spans="1:57" s="4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  <c r="BE7793"/>
    </row>
    <row r="7794" spans="1:57" s="4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  <c r="BE7794"/>
    </row>
    <row r="7795" spans="1:57" s="4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  <c r="BE7795"/>
    </row>
    <row r="7796" spans="1:57" s="4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  <c r="BE7796"/>
    </row>
    <row r="7797" spans="1:57" s="4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  <c r="BE7797"/>
    </row>
    <row r="7798" spans="1:57" s="4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  <c r="BE7798"/>
    </row>
    <row r="7799" spans="1:57" s="4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  <c r="BE7799"/>
    </row>
    <row r="7800" spans="1:57" s="4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  <c r="BE7800"/>
    </row>
    <row r="7801" spans="1:57" s="4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  <c r="BE7801"/>
    </row>
    <row r="7802" spans="1:57" s="4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  <c r="BE7802"/>
    </row>
    <row r="7803" spans="1:57" s="4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  <c r="BE7803"/>
    </row>
    <row r="7804" spans="1:57" s="4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  <c r="BE7804"/>
    </row>
    <row r="7805" spans="1:57" s="4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  <c r="BE7805"/>
    </row>
    <row r="7806" spans="1:57" s="4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  <c r="BE7806"/>
    </row>
    <row r="7807" spans="1:57" s="4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  <c r="BE7807"/>
    </row>
    <row r="7808" spans="1:57" s="4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  <c r="BE7808"/>
    </row>
    <row r="7809" spans="1:57" s="4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  <c r="BE7809"/>
    </row>
    <row r="7810" spans="1:57" s="4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  <c r="BE7810"/>
    </row>
    <row r="7811" spans="1:57" s="4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  <c r="BE7811"/>
    </row>
    <row r="7812" spans="1:57" s="4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  <c r="BE7812"/>
    </row>
    <row r="7813" spans="1:57" s="4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  <c r="BE7813"/>
    </row>
    <row r="7814" spans="1:57" s="4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  <c r="BE7814"/>
    </row>
    <row r="7815" spans="1:57" s="4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  <c r="BE7815"/>
    </row>
    <row r="7816" spans="1:57" s="4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  <c r="BE7816"/>
    </row>
    <row r="7817" spans="1:57" s="4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  <c r="BE7817"/>
    </row>
    <row r="7818" spans="1:57" s="4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  <c r="BE7818"/>
    </row>
    <row r="7819" spans="1:57" s="4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  <c r="BE7819"/>
    </row>
    <row r="7820" spans="1:57" s="4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  <c r="BE7820"/>
    </row>
    <row r="7821" spans="1:57" s="4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  <c r="BE7821"/>
    </row>
    <row r="7822" spans="1:57" s="4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  <c r="BE7822"/>
    </row>
    <row r="7823" spans="1:57" s="4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  <c r="BE7823"/>
    </row>
    <row r="7824" spans="1:57" s="4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  <c r="BE7824"/>
    </row>
    <row r="7825" spans="1:57" s="4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  <c r="BE7825"/>
    </row>
    <row r="7826" spans="1:57" s="4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  <c r="BE7826"/>
    </row>
    <row r="7827" spans="1:57" s="4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  <c r="BE7827"/>
    </row>
    <row r="7828" spans="1:57" s="4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  <c r="BE7828"/>
    </row>
    <row r="7829" spans="1:57" s="4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  <c r="BE7829"/>
    </row>
    <row r="7830" spans="1:57" s="4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  <c r="BE7830"/>
    </row>
    <row r="7831" spans="1:57" s="4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  <c r="BE7831"/>
    </row>
    <row r="7832" spans="1:57" s="4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  <c r="BE7832"/>
    </row>
    <row r="7833" spans="1:57" s="4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  <c r="BE7833"/>
    </row>
    <row r="7834" spans="1:57" s="4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  <c r="BE7834"/>
    </row>
    <row r="7835" spans="1:57" s="4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  <c r="BE7835"/>
    </row>
    <row r="7836" spans="1:57" s="4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  <c r="BE7836"/>
    </row>
    <row r="7837" spans="1:57" s="4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  <c r="BE7837"/>
    </row>
    <row r="7838" spans="1:57" s="4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  <c r="BE7838"/>
    </row>
    <row r="7839" spans="1:57" s="4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  <c r="BE7839"/>
    </row>
    <row r="7840" spans="1:57" s="4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  <c r="BE7840"/>
    </row>
    <row r="7841" spans="1:57" s="4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  <c r="BE7841"/>
    </row>
    <row r="7842" spans="1:57" s="4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  <c r="BE7842"/>
    </row>
    <row r="7843" spans="1:57" s="4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  <c r="BE7843"/>
    </row>
    <row r="7844" spans="1:57" s="4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  <c r="BE7844"/>
    </row>
    <row r="7845" spans="1:57" s="4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  <c r="BE7845"/>
    </row>
    <row r="7846" spans="1:57" s="4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  <c r="BE7846"/>
    </row>
    <row r="7847" spans="1:57" s="4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  <c r="BE7847"/>
    </row>
    <row r="7848" spans="1:57" s="4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  <c r="BE7848"/>
    </row>
    <row r="7849" spans="1:57" s="4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  <c r="BE7849"/>
    </row>
    <row r="7850" spans="1:57" s="4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  <c r="BE7850"/>
    </row>
    <row r="7851" spans="1:57" s="4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  <c r="BE7851"/>
    </row>
    <row r="7852" spans="1:57" s="4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  <c r="BE7852"/>
    </row>
    <row r="7853" spans="1:57" s="4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  <c r="BE7853"/>
    </row>
    <row r="7854" spans="1:57" s="4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  <c r="BE7854"/>
    </row>
    <row r="7855" spans="1:57" s="4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  <c r="BE7855"/>
    </row>
    <row r="7856" spans="1:57" s="4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  <c r="BE7856"/>
    </row>
    <row r="7857" spans="1:57" s="4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  <c r="BE7857"/>
    </row>
    <row r="7858" spans="1:57" s="4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  <c r="BE7858"/>
    </row>
    <row r="7859" spans="1:57" s="4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  <c r="BE7859"/>
    </row>
    <row r="7860" spans="1:57" s="4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  <c r="BE7860"/>
    </row>
    <row r="7861" spans="1:57" s="4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  <c r="BE7861"/>
    </row>
    <row r="7862" spans="1:57" s="4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  <c r="BE7862"/>
    </row>
    <row r="7863" spans="1:57" s="4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  <c r="BE7863"/>
    </row>
    <row r="7864" spans="1:57" s="4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  <c r="BE7864"/>
    </row>
    <row r="7865" spans="1:57" s="4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  <c r="BE7865"/>
    </row>
    <row r="7866" spans="1:57" s="4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  <c r="BE7866"/>
    </row>
    <row r="7867" spans="1:57" s="4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  <c r="BE7867"/>
    </row>
    <row r="7868" spans="1:57" s="4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  <c r="BE7868"/>
    </row>
    <row r="7869" spans="1:57" s="4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  <c r="BE7869"/>
    </row>
    <row r="7870" spans="1:57" s="4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  <c r="BE7870"/>
    </row>
    <row r="7871" spans="1:57" s="4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  <c r="BE7871"/>
    </row>
    <row r="7872" spans="1:57" s="4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  <c r="BE7872"/>
    </row>
    <row r="7873" spans="1:57" s="4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  <c r="BE7873"/>
    </row>
    <row r="7874" spans="1:57" s="4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  <c r="BE7874"/>
    </row>
    <row r="7875" spans="1:57" s="4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  <c r="BE7875"/>
    </row>
    <row r="7876" spans="1:57" s="4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  <c r="BE7876"/>
    </row>
    <row r="7877" spans="1:57" s="4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  <c r="BE7877"/>
    </row>
    <row r="7878" spans="1:57" s="4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  <c r="BE7878"/>
    </row>
    <row r="7879" spans="1:57" s="4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  <c r="BE7879"/>
    </row>
    <row r="7880" spans="1:57" s="4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  <c r="BE7880"/>
    </row>
    <row r="7881" spans="1:57" s="4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  <c r="BE7881"/>
    </row>
    <row r="7882" spans="1:57" s="4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  <c r="BE7882"/>
    </row>
    <row r="7883" spans="1:57" s="4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  <c r="BE7883"/>
    </row>
    <row r="7884" spans="1:57" s="4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  <c r="BE7884"/>
    </row>
    <row r="7885" spans="1:57" s="4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  <c r="BE7885"/>
    </row>
    <row r="7886" spans="1:57" s="4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  <c r="BE7886"/>
    </row>
    <row r="7887" spans="1:57" s="4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  <c r="BE7887"/>
    </row>
    <row r="7888" spans="1:57" s="4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  <c r="BE7888"/>
    </row>
    <row r="7889" spans="1:57" s="4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  <c r="BE7889"/>
    </row>
    <row r="7890" spans="1:57" s="4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  <c r="BE7890"/>
    </row>
    <row r="7891" spans="1:57" s="4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  <c r="BE7891"/>
    </row>
    <row r="7892" spans="1:57" s="4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  <c r="BE7892"/>
    </row>
    <row r="7893" spans="1:57" s="4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  <c r="BE7893"/>
    </row>
    <row r="7894" spans="1:57" s="4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  <c r="BE7894"/>
    </row>
    <row r="7895" spans="1:57" s="4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  <c r="BE7895"/>
    </row>
    <row r="7896" spans="1:57" s="4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  <c r="BE7896"/>
    </row>
    <row r="7897" spans="1:57" s="4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  <c r="BE7897"/>
    </row>
    <row r="7898" spans="1:57" s="4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  <c r="BE7898"/>
    </row>
    <row r="7899" spans="1:57" s="4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  <c r="BE7899"/>
    </row>
    <row r="7900" spans="1:57" s="4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  <c r="BE7900"/>
    </row>
    <row r="7901" spans="1:57" s="4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  <c r="BE7901"/>
    </row>
    <row r="7902" spans="1:57" s="4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  <c r="BE7902"/>
    </row>
    <row r="7903" spans="1:57" s="4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  <c r="BE7903"/>
    </row>
    <row r="7904" spans="1:57" s="4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  <c r="BE7904"/>
    </row>
    <row r="7905" spans="1:57" s="4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  <c r="BE7905"/>
    </row>
    <row r="7906" spans="1:57" s="4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  <c r="BE7906"/>
    </row>
    <row r="7907" spans="1:57" s="4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  <c r="BE7907"/>
    </row>
    <row r="7908" spans="1:57" s="4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  <c r="BE7908"/>
    </row>
    <row r="7909" spans="1:57" s="4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  <c r="BE7909"/>
    </row>
    <row r="7910" spans="1:57" s="4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  <c r="BE7910"/>
    </row>
    <row r="7911" spans="1:57" s="4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  <c r="BE7911"/>
    </row>
    <row r="7912" spans="1:57" s="4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  <c r="BE7912"/>
    </row>
    <row r="7913" spans="1:57" s="4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  <c r="BE7913"/>
    </row>
    <row r="7914" spans="1:57" s="4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  <c r="BE7914"/>
    </row>
    <row r="7915" spans="1:57" s="4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  <c r="BE7915"/>
    </row>
    <row r="7916" spans="1:57" s="4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  <c r="BE7916"/>
    </row>
    <row r="7917" spans="1:57" s="4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  <c r="BE7917"/>
    </row>
    <row r="7918" spans="1:57" s="4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  <c r="BE7918"/>
    </row>
    <row r="7919" spans="1:57" s="4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  <c r="BE7919"/>
    </row>
    <row r="7920" spans="1:57" s="4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  <c r="BE7920"/>
    </row>
    <row r="7921" spans="1:57" s="4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  <c r="BE7921"/>
    </row>
    <row r="7922" spans="1:57" s="4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  <c r="BE7922"/>
    </row>
    <row r="7923" spans="1:57" s="4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  <c r="BE7923"/>
    </row>
    <row r="7924" spans="1:57" s="4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  <c r="BE7924"/>
    </row>
    <row r="7925" spans="1:57" s="4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  <c r="BE7925"/>
    </row>
    <row r="7926" spans="1:57" s="4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  <c r="BE7926"/>
    </row>
    <row r="7927" spans="1:57" s="4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  <c r="BE7927"/>
    </row>
    <row r="7928" spans="1:57" s="4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  <c r="BE7928"/>
    </row>
    <row r="7929" spans="1:57" s="4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  <c r="BE7929"/>
    </row>
    <row r="7930" spans="1:57" s="4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  <c r="BE7930"/>
    </row>
    <row r="7931" spans="1:57" s="4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  <c r="BE7931"/>
    </row>
    <row r="7932" spans="1:57" s="4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  <c r="BE7932"/>
    </row>
    <row r="7933" spans="1:57" s="4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  <c r="BE7933"/>
    </row>
    <row r="7934" spans="1:57" s="4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  <c r="BE7934"/>
    </row>
    <row r="7935" spans="1:57" s="4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  <c r="BE7935"/>
    </row>
    <row r="7936" spans="1:57" s="4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  <c r="BE7936"/>
    </row>
    <row r="7937" spans="1:57" s="4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  <c r="BE7937"/>
    </row>
    <row r="7938" spans="1:57" s="4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  <c r="BE7938"/>
    </row>
    <row r="7939" spans="1:57" s="4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  <c r="BE7939"/>
    </row>
    <row r="7940" spans="1:57" s="4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  <c r="BE7940"/>
    </row>
    <row r="7941" spans="1:57" s="4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  <c r="BE7941"/>
    </row>
    <row r="7942" spans="1:57" s="4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  <c r="BE7942"/>
    </row>
    <row r="7943" spans="1:57" s="4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  <c r="BE7943"/>
    </row>
    <row r="7944" spans="1:57" s="4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  <c r="BE7944"/>
    </row>
    <row r="7945" spans="1:57" s="4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  <c r="BE7945"/>
    </row>
    <row r="7946" spans="1:57" s="4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  <c r="BE7946"/>
    </row>
    <row r="7947" spans="1:57" s="4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  <c r="BE7947"/>
    </row>
    <row r="7948" spans="1:57" s="4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  <c r="BE7948"/>
    </row>
    <row r="7949" spans="1:57" s="4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  <c r="BE7949"/>
    </row>
    <row r="7950" spans="1:57" s="4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  <c r="BE7950"/>
    </row>
    <row r="7951" spans="1:57" s="4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  <c r="BE7951"/>
    </row>
    <row r="7952" spans="1:57" s="4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  <c r="BE7952"/>
    </row>
    <row r="7953" spans="1:57" s="4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  <c r="BE7953"/>
    </row>
    <row r="7954" spans="1:57" s="4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  <c r="BE7954"/>
    </row>
    <row r="7955" spans="1:57" s="4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  <c r="BE7955"/>
    </row>
    <row r="7956" spans="1:57" s="4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  <c r="BE7956"/>
    </row>
    <row r="7957" spans="1:57" s="4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  <c r="BE7957"/>
    </row>
    <row r="7958" spans="1:57" s="4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  <c r="BE7958"/>
    </row>
    <row r="7959" spans="1:57" s="4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  <c r="BE7959"/>
    </row>
    <row r="7960" spans="1:57" s="4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  <c r="BE7960"/>
    </row>
    <row r="7961" spans="1:57" s="4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  <c r="BE7961"/>
    </row>
    <row r="7962" spans="1:57" s="4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  <c r="BE7962"/>
    </row>
    <row r="7963" spans="1:57" s="4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  <c r="BE7963"/>
    </row>
    <row r="7964" spans="1:57" s="4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  <c r="BE7964"/>
    </row>
    <row r="7965" spans="1:57" s="4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  <c r="BE7965"/>
    </row>
    <row r="7966" spans="1:57" s="4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  <c r="BE7966"/>
    </row>
    <row r="7967" spans="1:57" s="4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  <c r="BE7967"/>
    </row>
    <row r="7968" spans="1:57" s="4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  <c r="BE7968"/>
    </row>
    <row r="7969" spans="1:57" s="4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  <c r="BE7969"/>
    </row>
    <row r="7970" spans="1:57" s="4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  <c r="BE7970"/>
    </row>
    <row r="7971" spans="1:57" s="4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  <c r="BE7971"/>
    </row>
    <row r="7972" spans="1:57" s="4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  <c r="BE7972"/>
    </row>
    <row r="7973" spans="1:57" s="4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  <c r="BE7973"/>
    </row>
    <row r="7974" spans="1:57" s="4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  <c r="BE7974"/>
    </row>
    <row r="7975" spans="1:57" s="4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  <c r="BE7975"/>
    </row>
    <row r="7976" spans="1:57" s="4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  <c r="BE7976"/>
    </row>
    <row r="7977" spans="1:57" s="4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  <c r="BE7977"/>
    </row>
    <row r="7978" spans="1:57" s="4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  <c r="BE7978"/>
    </row>
    <row r="7979" spans="1:57" s="4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  <c r="BE7979"/>
    </row>
    <row r="7980" spans="1:57" s="4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  <c r="BE7980"/>
    </row>
    <row r="7981" spans="1:57" s="4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  <c r="BE7981"/>
    </row>
    <row r="7982" spans="1:57" s="4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  <c r="BE7982"/>
    </row>
    <row r="7983" spans="1:57" s="4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  <c r="BE7983"/>
    </row>
    <row r="7984" spans="1:57" s="4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  <c r="BE7984"/>
    </row>
    <row r="7985" spans="1:57" s="4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  <c r="BE7985"/>
    </row>
    <row r="7986" spans="1:57" s="4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  <c r="BE7986"/>
    </row>
    <row r="7987" spans="1:57" s="4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  <c r="BE7987"/>
    </row>
    <row r="7988" spans="1:57" s="4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  <c r="BE7988"/>
    </row>
    <row r="7989" spans="1:57" s="4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  <c r="BE7989"/>
    </row>
    <row r="7990" spans="1:57" s="4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  <c r="BE7990"/>
    </row>
    <row r="7991" spans="1:57" s="4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  <c r="BE7991"/>
    </row>
    <row r="7992" spans="1:57" s="4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  <c r="BE7992"/>
    </row>
    <row r="7993" spans="1:57" s="4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  <c r="BE7993"/>
    </row>
    <row r="7994" spans="1:57" s="4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  <c r="BE7994"/>
    </row>
    <row r="7995" spans="1:57" s="4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  <c r="BE7995"/>
    </row>
    <row r="7996" spans="1:57" s="4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  <c r="BE7996"/>
    </row>
    <row r="7997" spans="1:57" s="4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  <c r="BE7997"/>
    </row>
    <row r="7998" spans="1:57" s="4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  <c r="BE7998"/>
    </row>
    <row r="7999" spans="1:57" s="4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  <c r="BE7999"/>
    </row>
    <row r="8000" spans="1:57" s="4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  <c r="BE8000"/>
    </row>
    <row r="8001" spans="1:57" s="4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  <c r="BE8001"/>
    </row>
    <row r="8002" spans="1:57" s="4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  <c r="BE8002"/>
    </row>
    <row r="8003" spans="1:57" s="4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  <c r="BE8003"/>
    </row>
    <row r="8004" spans="1:57" s="4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  <c r="BE8004"/>
    </row>
    <row r="8005" spans="1:57" s="4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  <c r="BE8005"/>
    </row>
    <row r="8006" spans="1:57" s="4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  <c r="BE8006"/>
    </row>
    <row r="8007" spans="1:57" s="4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  <c r="BE8007"/>
    </row>
    <row r="8008" spans="1:57" s="4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  <c r="BE8008"/>
    </row>
    <row r="8009" spans="1:57" s="4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  <c r="BE8009"/>
    </row>
    <row r="8010" spans="1:57" s="4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  <c r="BE8010"/>
    </row>
    <row r="8011" spans="1:57" s="4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  <c r="BE8011"/>
    </row>
    <row r="8012" spans="1:57" s="4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  <c r="BE8012"/>
    </row>
    <row r="8013" spans="1:57" s="4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  <c r="BE8013"/>
    </row>
    <row r="8014" spans="1:57" s="4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  <c r="BE8014"/>
    </row>
    <row r="8015" spans="1:57" s="4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  <c r="BE8015"/>
    </row>
    <row r="8016" spans="1:57" s="4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  <c r="BE8016"/>
    </row>
    <row r="8017" spans="1:57" s="4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  <c r="BE8017"/>
    </row>
    <row r="8018" spans="1:57" s="4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  <c r="BE8018"/>
    </row>
    <row r="8019" spans="1:57" s="4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  <c r="BE8019"/>
    </row>
    <row r="8020" spans="1:57" s="4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  <c r="BE8020"/>
    </row>
    <row r="8021" spans="1:57" s="4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  <c r="BE8021"/>
    </row>
    <row r="8022" spans="1:57" s="4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  <c r="BE8022"/>
    </row>
    <row r="8023" spans="1:57" s="4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  <c r="BE8023"/>
    </row>
    <row r="8024" spans="1:57" s="4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  <c r="BE8024"/>
    </row>
    <row r="8025" spans="1:57" s="4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  <c r="BE8025"/>
    </row>
    <row r="8026" spans="1:57" s="4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  <c r="BE8026"/>
    </row>
    <row r="8027" spans="1:57" s="4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  <c r="BE8027"/>
    </row>
    <row r="8028" spans="1:57" s="4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  <c r="BE8028"/>
    </row>
    <row r="8029" spans="1:57" s="4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  <c r="BE8029"/>
    </row>
    <row r="8030" spans="1:57" s="4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  <c r="BE8030"/>
    </row>
    <row r="8031" spans="1:57" s="4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  <c r="BE8031"/>
    </row>
    <row r="8032" spans="1:57" s="4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  <c r="BE8032"/>
    </row>
    <row r="8033" spans="1:57" s="4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  <c r="BE8033"/>
    </row>
    <row r="8034" spans="1:57" s="4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  <c r="BE8034"/>
    </row>
    <row r="8035" spans="1:57" s="4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  <c r="BE8035"/>
    </row>
    <row r="8036" spans="1:57" s="4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  <c r="BE8036"/>
    </row>
    <row r="8037" spans="1:57" s="4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  <c r="BE8037"/>
    </row>
    <row r="8038" spans="1:57" s="4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  <c r="BE8038"/>
    </row>
    <row r="8039" spans="1:57" s="4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  <c r="BE8039"/>
    </row>
    <row r="8040" spans="1:57" s="4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  <c r="BE8040"/>
    </row>
    <row r="8041" spans="1:57" s="4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  <c r="BE8041"/>
    </row>
    <row r="8042" spans="1:57" s="4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  <c r="BE8042"/>
    </row>
    <row r="8043" spans="1:57" s="4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  <c r="BE8043"/>
    </row>
    <row r="8044" spans="1:57" s="4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  <c r="BE8044"/>
    </row>
    <row r="8045" spans="1:57" s="4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  <c r="BE8045"/>
    </row>
    <row r="8046" spans="1:57" s="4" customForma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  <c r="BE8046"/>
    </row>
    <row r="8047" spans="1:57" s="4" customForma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  <c r="BE8047"/>
    </row>
    <row r="8048" spans="1:57" s="4" customForma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  <c r="BE8048"/>
    </row>
    <row r="8049" spans="1:57" s="4" customForma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  <c r="BE8049"/>
    </row>
    <row r="8050" spans="1:57" s="4" customForma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  <c r="BE8050"/>
    </row>
    <row r="8051" spans="1:57" s="4" customForma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  <c r="BE8051"/>
    </row>
    <row r="8052" spans="1:57" s="4" customForma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  <c r="BE8052"/>
    </row>
    <row r="8053" spans="1:57" s="4" customForma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  <c r="BE8053"/>
    </row>
    <row r="8054" spans="1:57" s="4" customForma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  <c r="BE8054"/>
    </row>
    <row r="8055" spans="1:57" s="4" customForma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  <c r="BE8055"/>
    </row>
    <row r="8056" spans="1:57" s="4" customForma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  <c r="BE8056"/>
    </row>
    <row r="8057" spans="1:57" s="4" customForma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  <c r="BE8057"/>
    </row>
    <row r="8058" spans="1:57" s="4" customForma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  <c r="BE8058"/>
    </row>
    <row r="8059" spans="1:57" s="4" customForma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  <c r="BE8059"/>
    </row>
    <row r="8060" spans="1:57" s="4" customForma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  <c r="BE8060"/>
    </row>
    <row r="8061" spans="1:57" s="4" customForma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  <c r="BE8061"/>
    </row>
    <row r="8062" spans="1:57" s="4" customForma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  <c r="BE8062"/>
    </row>
    <row r="8063" spans="1:57" s="4" customForma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  <c r="BE8063"/>
    </row>
    <row r="8064" spans="1:57" s="4" customForma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  <c r="BE8064"/>
    </row>
    <row r="8065" spans="1:57" s="4" customForma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  <c r="BE8065"/>
    </row>
    <row r="8066" spans="1:57" s="4" customForma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  <c r="BE8066"/>
    </row>
    <row r="8067" spans="1:57" s="4" customForma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  <c r="BE8067"/>
    </row>
    <row r="8068" spans="1:57" s="4" customForma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  <c r="BE8068"/>
    </row>
    <row r="8069" spans="1:57" s="4" customForma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  <c r="BE8069"/>
    </row>
    <row r="8070" spans="1:57" s="4" customForma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  <c r="BE8070"/>
    </row>
    <row r="8071" spans="1:57" s="4" customForma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  <c r="BE8071"/>
    </row>
    <row r="8072" spans="1:57" s="4" customForma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  <c r="BE8072"/>
    </row>
    <row r="8073" spans="1:57" s="4" customForma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  <c r="BE8073"/>
    </row>
    <row r="8074" spans="1:57" s="4" customForma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  <c r="BE8074"/>
    </row>
    <row r="8075" spans="1:57" s="4" customForma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  <c r="BE8075"/>
    </row>
    <row r="8076" spans="1:57" s="4" customForma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  <c r="BE8076"/>
    </row>
    <row r="8077" spans="1:57" s="4" customForma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  <c r="BE8077"/>
    </row>
    <row r="8078" spans="1:57" s="4" customForma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  <c r="BE8078"/>
    </row>
    <row r="8079" spans="1:57" s="4" customForma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  <c r="BE8079"/>
    </row>
    <row r="8080" spans="1:57" s="4" customForma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  <c r="BE8080"/>
    </row>
    <row r="8081" spans="1:57" s="4" customForma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  <c r="BE8081"/>
    </row>
    <row r="8082" spans="1:57" s="4" customForma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  <c r="BE8082"/>
    </row>
    <row r="8083" spans="1:57" s="4" customForma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  <c r="BE8083"/>
    </row>
    <row r="8084" spans="1:57" s="4" customForma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  <c r="BE8084"/>
    </row>
    <row r="8085" spans="1:57" s="4" customForma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  <c r="BE8085"/>
    </row>
    <row r="8086" spans="1:57" s="4" customForma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  <c r="BE8086"/>
    </row>
    <row r="8087" spans="1:57" s="4" customForma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  <c r="BE8087"/>
    </row>
    <row r="8088" spans="1:57" s="4" customForma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  <c r="BE8088"/>
    </row>
    <row r="8089" spans="1:57" s="4" customForma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  <c r="BE8089"/>
    </row>
    <row r="8090" spans="1:57" s="4" customForma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  <c r="BE8090"/>
    </row>
    <row r="8091" spans="1:57" s="4" customForma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  <c r="BE8091"/>
    </row>
    <row r="8092" spans="1:57" s="4" customForma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  <c r="BE8092"/>
    </row>
    <row r="8093" spans="1:57" s="4" customForma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  <c r="BE8093"/>
    </row>
    <row r="8094" spans="1:57" s="4" customForma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  <c r="BE8094"/>
    </row>
    <row r="8095" spans="1:57" s="4" customForma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  <c r="BE8095"/>
    </row>
    <row r="8096" spans="1:57" s="4" customForma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  <c r="BE8096"/>
    </row>
    <row r="8097" spans="1:57" s="4" customForma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  <c r="BE8097"/>
    </row>
    <row r="8098" spans="1:57" s="4" customForma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  <c r="BE8098"/>
    </row>
    <row r="8099" spans="1:57" s="4" customForma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  <c r="BE8099"/>
    </row>
    <row r="8100" spans="1:57" s="4" customForma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  <c r="BE8100"/>
    </row>
    <row r="8101" spans="1:57" s="4" customForma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  <c r="BE8101"/>
    </row>
    <row r="8102" spans="1:57" s="4" customForma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  <c r="BE8102"/>
    </row>
    <row r="8103" spans="1:57" s="4" customForma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  <c r="BE8103"/>
    </row>
    <row r="8104" spans="1:57" s="4" customForma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  <c r="BE8104"/>
    </row>
    <row r="8105" spans="1:57" s="4" customForma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  <c r="BE8105"/>
    </row>
    <row r="8106" spans="1:57" s="4" customForma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  <c r="BE8106"/>
    </row>
    <row r="8107" spans="1:57" s="4" customForma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  <c r="BE8107"/>
    </row>
    <row r="8108" spans="1:57" s="4" customForma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  <c r="BE8108"/>
    </row>
    <row r="8109" spans="1:57" s="4" customForma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  <c r="BE8109"/>
    </row>
    <row r="8110" spans="1:57" s="4" customForma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  <c r="BE8110"/>
    </row>
    <row r="8111" spans="1:57" s="4" customForma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  <c r="BE8111"/>
    </row>
    <row r="8112" spans="1:57" s="4" customForma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  <c r="BE8112"/>
    </row>
    <row r="8113" spans="1:57" s="4" customForma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  <c r="BE8113"/>
    </row>
    <row r="8114" spans="1:57" s="4" customForma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  <c r="BE8114"/>
    </row>
    <row r="8115" spans="1:57" s="4" customForma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  <c r="BE8115"/>
    </row>
    <row r="8116" spans="1:57" s="4" customForma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  <c r="BE8116"/>
    </row>
    <row r="8117" spans="1:57" s="4" customForma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  <c r="BE8117"/>
    </row>
    <row r="8118" spans="1:57" s="4" customForma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  <c r="BE8118"/>
    </row>
    <row r="8119" spans="1:57" s="4" customForma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  <c r="BE8119"/>
    </row>
    <row r="8120" spans="1:57" s="4" customForma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  <c r="BE8120"/>
    </row>
    <row r="8121" spans="1:57" s="4" customForma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  <c r="BE8121"/>
    </row>
    <row r="8122" spans="1:57" s="4" customForma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  <c r="BE8122"/>
    </row>
    <row r="8123" spans="1:57" s="4" customForma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  <c r="BE8123"/>
    </row>
    <row r="8124" spans="1:57" s="4" customForma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  <c r="BE8124"/>
    </row>
    <row r="8125" spans="1:57" s="4" customForma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  <c r="BE8125"/>
    </row>
    <row r="8126" spans="1:57" s="4" customForma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  <c r="BE8126"/>
    </row>
    <row r="8127" spans="1:57" s="4" customForma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  <c r="BE8127"/>
    </row>
    <row r="8128" spans="1:57" s="4" customForma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  <c r="BE8128"/>
    </row>
    <row r="8129" spans="1:57" s="4" customForma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  <c r="BE8129"/>
    </row>
    <row r="8130" spans="1:57" s="4" customForma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  <c r="BE8130"/>
    </row>
    <row r="8131" spans="1:57" s="4" customForma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  <c r="BE8131"/>
    </row>
    <row r="8132" spans="1:57" s="4" customForma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  <c r="BE8132"/>
    </row>
    <row r="8133" spans="1:57" s="4" customForma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  <c r="BE8133"/>
    </row>
    <row r="8134" spans="1:57" s="4" customForma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  <c r="BE8134"/>
    </row>
    <row r="8135" spans="1:57" s="4" customForma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  <c r="BE8135"/>
    </row>
    <row r="8136" spans="1:57" s="4" customForma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  <c r="BE8136"/>
    </row>
    <row r="8137" spans="1:57" s="4" customForma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  <c r="BE8137"/>
    </row>
    <row r="8138" spans="1:57" s="4" customForma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  <c r="BE8138"/>
    </row>
    <row r="8139" spans="1:57" s="4" customForma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  <c r="BE8139"/>
    </row>
    <row r="8140" spans="1:57" s="4" customForma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  <c r="BE8140"/>
    </row>
    <row r="8141" spans="1:57" s="4" customForma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  <c r="BE8141"/>
    </row>
    <row r="8142" spans="1:57" s="4" customForma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  <c r="BE8142"/>
    </row>
    <row r="8143" spans="1:57" s="4" customForma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  <c r="BE8143"/>
    </row>
    <row r="8144" spans="1:57" s="4" customForma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  <c r="BE8144"/>
    </row>
    <row r="8145" spans="1:57" s="4" customForma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  <c r="BE8145"/>
    </row>
    <row r="8146" spans="1:57" s="4" customForma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  <c r="BE8146"/>
    </row>
    <row r="8147" spans="1:57" s="4" customForma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  <c r="BE8147"/>
    </row>
    <row r="8148" spans="1:57" s="4" customForma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  <c r="BE8148"/>
    </row>
    <row r="8149" spans="1:57" s="4" customForma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  <c r="BE8149"/>
    </row>
    <row r="8150" spans="1:57" s="4" customForma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  <c r="BE8150"/>
    </row>
    <row r="8151" spans="1:57" s="4" customForma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  <c r="BE8151"/>
    </row>
    <row r="8152" spans="1:57" s="4" customForma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  <c r="BE8152"/>
    </row>
    <row r="8153" spans="1:57" s="4" customForma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  <c r="BE8153"/>
    </row>
    <row r="8154" spans="1:57" s="4" customForma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  <c r="BE8154"/>
    </row>
    <row r="8155" spans="1:57" s="4" customForma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  <c r="BE8155"/>
    </row>
    <row r="8156" spans="1:57" s="4" customForma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  <c r="BE8156"/>
    </row>
    <row r="8157" spans="1:57" s="4" customForma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  <c r="BE8157"/>
    </row>
    <row r="8158" spans="1:57" s="4" customForma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  <c r="BE8158"/>
    </row>
    <row r="8159" spans="1:57" s="4" customForma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  <c r="BE8159"/>
    </row>
    <row r="8160" spans="1:57" s="4" customForma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  <c r="BE8160"/>
    </row>
    <row r="8161" spans="1:57" s="4" customForma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  <c r="BE8161"/>
    </row>
    <row r="8162" spans="1:57" s="4" customForma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  <c r="BE8162"/>
    </row>
    <row r="8163" spans="1:57" s="4" customForma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  <c r="BE8163"/>
    </row>
    <row r="8164" spans="1:57" s="4" customForma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  <c r="BE8164"/>
    </row>
    <row r="8165" spans="1:57" s="4" customForma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  <c r="BE8165"/>
    </row>
    <row r="8166" spans="1:57" s="4" customForma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  <c r="BE8166"/>
    </row>
    <row r="8167" spans="1:57" s="4" customForma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  <c r="BE8167"/>
    </row>
    <row r="8168" spans="1:57" s="4" customForma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  <c r="BE8168"/>
    </row>
    <row r="8169" spans="1:57" s="4" customForma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  <c r="BE8169"/>
    </row>
    <row r="8170" spans="1:57" s="4" customForma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  <c r="BE8170"/>
    </row>
    <row r="8171" spans="1:57" s="4" customForma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  <c r="BE8171"/>
    </row>
    <row r="8172" spans="1:57" s="4" customForma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  <c r="BE8172"/>
    </row>
    <row r="8173" spans="1:57" s="4" customForma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  <c r="BE8173"/>
    </row>
    <row r="8174" spans="1:57" s="4" customForma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  <c r="BE8174"/>
    </row>
    <row r="8175" spans="1:57" s="4" customForma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  <c r="BE8175"/>
    </row>
    <row r="8176" spans="1:57" s="4" customForma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  <c r="BE8176"/>
    </row>
    <row r="8177" spans="1:57" s="4" customForma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  <c r="BE8177"/>
    </row>
    <row r="8178" spans="1:57" s="4" customForma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  <c r="BE8178"/>
    </row>
    <row r="8179" spans="1:57" s="4" customForma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  <c r="BE8179"/>
    </row>
    <row r="8180" spans="1:57" s="4" customForma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  <c r="BE8180"/>
    </row>
    <row r="8181" spans="1:57" s="4" customForma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  <c r="BE8181"/>
    </row>
    <row r="8182" spans="1:57" s="4" customForma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  <c r="BE8182"/>
    </row>
    <row r="8183" spans="1:57" s="4" customForma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  <c r="BE8183"/>
    </row>
    <row r="8184" spans="1:57" s="4" customForma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  <c r="BE8184"/>
    </row>
    <row r="8185" spans="1:57" s="4" customForma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  <c r="BE8185"/>
    </row>
    <row r="8186" spans="1:57" s="4" customForma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  <c r="BE8186"/>
    </row>
    <row r="8187" spans="1:57" s="4" customForma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  <c r="BE8187"/>
    </row>
    <row r="8188" spans="1:57" s="4" customForma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  <c r="BE8188"/>
    </row>
    <row r="8189" spans="1:57" s="4" customForma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  <c r="BE8189"/>
    </row>
    <row r="8190" spans="1:57" s="4" customForma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  <c r="BE8190"/>
    </row>
    <row r="8191" spans="1:57" s="4" customForma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  <c r="BE8191"/>
    </row>
    <row r="8192" spans="1:57" s="4" customForma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  <c r="BE8192"/>
    </row>
    <row r="8193" spans="1:57" s="4" customForma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  <c r="BE8193"/>
    </row>
    <row r="8194" spans="1:57" s="4" customForma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  <c r="BE8194"/>
    </row>
    <row r="8195" spans="1:57" s="4" customForma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  <c r="BE8195"/>
    </row>
    <row r="8196" spans="1:57" s="4" customForma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  <c r="BE8196"/>
    </row>
    <row r="8197" spans="1:57" s="4" customForma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  <c r="BE8197"/>
    </row>
    <row r="8198" spans="1:57" s="4" customForma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  <c r="BE8198"/>
    </row>
    <row r="8199" spans="1:57" s="4" customForma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  <c r="BE8199"/>
    </row>
    <row r="8200" spans="1:57" s="4" customForma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  <c r="BE8200"/>
    </row>
    <row r="8201" spans="1:57" s="4" customForma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  <c r="BE8201"/>
    </row>
    <row r="8202" spans="1:57" s="4" customForma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  <c r="BE8202"/>
    </row>
    <row r="8203" spans="1:57" s="4" customForma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  <c r="BE8203"/>
    </row>
    <row r="8204" spans="1:57" s="4" customForma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  <c r="BE8204"/>
    </row>
    <row r="8205" spans="1:57" s="4" customForma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  <c r="BE8205"/>
    </row>
    <row r="8206" spans="1:57" s="4" customForma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  <c r="BE8206"/>
    </row>
    <row r="8207" spans="1:57" s="4" customForma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  <c r="BE8207"/>
    </row>
    <row r="8208" spans="1:57" s="4" customForma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  <c r="BE8208"/>
    </row>
    <row r="8209" spans="1:57" s="4" customForma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  <c r="BE8209"/>
    </row>
    <row r="8210" spans="1:57" s="4" customForma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  <c r="BE8210"/>
    </row>
    <row r="8211" spans="1:57" s="4" customForma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  <c r="BE8211"/>
    </row>
    <row r="8212" spans="1:57" s="4" customForma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  <c r="BE8212"/>
    </row>
    <row r="8213" spans="1:57" s="4" customForma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  <c r="BE8213"/>
    </row>
    <row r="8214" spans="1:57" s="4" customForma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  <c r="BE8214"/>
    </row>
    <row r="8215" spans="1:57" s="4" customForma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  <c r="BE8215"/>
    </row>
    <row r="8216" spans="1:57" s="4" customForma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  <c r="BE8216"/>
    </row>
    <row r="8217" spans="1:57" s="4" customForma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  <c r="BE8217"/>
    </row>
    <row r="8218" spans="1:57" s="4" customForma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  <c r="BE8218"/>
    </row>
    <row r="8219" spans="1:57" s="4" customForma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  <c r="BE8219"/>
    </row>
    <row r="8220" spans="1:57" s="4" customForma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  <c r="BE8220"/>
    </row>
    <row r="8221" spans="1:57" s="4" customForma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  <c r="BE8221"/>
    </row>
    <row r="8222" spans="1:57" s="4" customForma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  <c r="BE8222"/>
    </row>
    <row r="8223" spans="1:57" s="4" customForma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  <c r="BE8223"/>
    </row>
    <row r="8224" spans="1:57" s="4" customForma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  <c r="BE8224"/>
    </row>
    <row r="8225" spans="1:57" s="4" customForma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  <c r="BE8225"/>
    </row>
    <row r="8226" spans="1:57" s="4" customForma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  <c r="BE8226"/>
    </row>
    <row r="8227" spans="1:57" s="4" customForma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  <c r="BE8227"/>
    </row>
    <row r="8228" spans="1:57" s="4" customForma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  <c r="BE8228"/>
    </row>
    <row r="8229" spans="1:57" s="4" customForma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  <c r="BE8229"/>
    </row>
    <row r="8230" spans="1:57" s="4" customForma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  <c r="BE8230"/>
    </row>
    <row r="8231" spans="1:57" s="4" customForma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  <c r="BE8231"/>
    </row>
    <row r="8232" spans="1:57" s="4" customForma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  <c r="BE8232"/>
    </row>
    <row r="8233" spans="1:57" s="4" customForma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  <c r="BE8233"/>
    </row>
    <row r="8234" spans="1:57" s="4" customForma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  <c r="BE8234"/>
    </row>
    <row r="8235" spans="1:57" s="4" customForma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  <c r="BE8235"/>
    </row>
    <row r="8236" spans="1:57" s="4" customForma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  <c r="BE8236"/>
    </row>
    <row r="8237" spans="1:57" s="4" customForma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  <c r="BE8237"/>
    </row>
    <row r="8238" spans="1:57" s="4" customForma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  <c r="BE8238"/>
    </row>
    <row r="8239" spans="1:57" s="4" customForma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  <c r="BE8239"/>
    </row>
    <row r="8240" spans="1:57" s="4" customForma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  <c r="BE8240"/>
    </row>
    <row r="8241" spans="1:57" s="4" customForma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  <c r="BE8241"/>
    </row>
    <row r="8242" spans="1:57" s="4" customForma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  <c r="BE8242"/>
    </row>
    <row r="8243" spans="1:57" s="4" customForma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  <c r="BE8243"/>
    </row>
    <row r="8244" spans="1:57" s="4" customForma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  <c r="BE8244"/>
    </row>
    <row r="8245" spans="1:57" s="4" customForma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  <c r="BE8245"/>
    </row>
    <row r="8246" spans="1:57" s="4" customForma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  <c r="BE8246"/>
    </row>
    <row r="8247" spans="1:57" s="4" customForma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  <c r="BE8247"/>
    </row>
    <row r="8248" spans="1:57" s="4" customForma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  <c r="BE8248"/>
    </row>
    <row r="8249" spans="1:57" s="4" customForma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  <c r="BE8249"/>
    </row>
    <row r="8250" spans="1:57" s="4" customForma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  <c r="BE8250"/>
    </row>
    <row r="8251" spans="1:57" s="4" customForma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  <c r="BE8251"/>
    </row>
    <row r="8252" spans="1:57" s="4" customForma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  <c r="BE8252"/>
    </row>
    <row r="8253" spans="1:57" s="4" customForma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  <c r="BE8253"/>
    </row>
    <row r="8254" spans="1:57" s="4" customForma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  <c r="BE8254"/>
    </row>
    <row r="8255" spans="1:57" s="4" customForma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  <c r="BE8255"/>
    </row>
    <row r="8256" spans="1:57" s="4" customForma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  <c r="BE8256"/>
    </row>
    <row r="8257" spans="1:57" s="4" customForma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  <c r="BE8257"/>
    </row>
    <row r="8258" spans="1:57" s="4" customForma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  <c r="BE8258"/>
    </row>
    <row r="8259" spans="1:57" s="4" customForma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  <c r="BE8259"/>
    </row>
    <row r="8260" spans="1:57" s="4" customForma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  <c r="BE8260"/>
    </row>
    <row r="8261" spans="1:57" s="4" customForma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  <c r="BE8261"/>
    </row>
    <row r="8262" spans="1:57" s="4" customForma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  <c r="BE8262"/>
    </row>
    <row r="8263" spans="1:57" s="4" customForma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  <c r="BE8263"/>
    </row>
    <row r="8264" spans="1:57" s="4" customForma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  <c r="BE8264"/>
    </row>
    <row r="8265" spans="1:57" s="4" customForma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  <c r="BE8265"/>
    </row>
    <row r="8266" spans="1:57" s="4" customForma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  <c r="BE8266"/>
    </row>
    <row r="8267" spans="1:57" s="4" customForma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  <c r="BE8267"/>
    </row>
    <row r="8268" spans="1:57" s="4" customForma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  <c r="BE8268"/>
    </row>
    <row r="8269" spans="1:57" s="4" customForma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  <c r="BE8269"/>
    </row>
    <row r="8270" spans="1:57" s="4" customForma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  <c r="BE8270"/>
    </row>
    <row r="8271" spans="1:57" s="4" customForma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  <c r="BE8271"/>
    </row>
    <row r="8272" spans="1:57" s="4" customForma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  <c r="BE8272"/>
    </row>
    <row r="8273" spans="1:57" s="4" customForma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  <c r="BE8273"/>
    </row>
    <row r="8274" spans="1:57" s="4" customForma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  <c r="BE8274"/>
    </row>
    <row r="8275" spans="1:57" s="4" customForma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  <c r="BE8275"/>
    </row>
    <row r="8276" spans="1:57" s="4" customForma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  <c r="BE8276"/>
    </row>
    <row r="8277" spans="1:57" s="4" customForma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  <c r="BE8277"/>
    </row>
    <row r="8278" spans="1:57" s="4" customForma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  <c r="BE8278"/>
    </row>
    <row r="8279" spans="1:57" s="4" customForma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  <c r="BE8279"/>
    </row>
    <row r="8280" spans="1:57" s="4" customForma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  <c r="BE8280"/>
    </row>
    <row r="8281" spans="1:57" s="4" customForma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  <c r="BE8281"/>
    </row>
    <row r="8282" spans="1:57" s="4" customForma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  <c r="BE8282"/>
    </row>
    <row r="8283" spans="1:57" s="4" customForma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  <c r="BE8283"/>
    </row>
    <row r="8284" spans="1:57" s="4" customForma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  <c r="BE8284"/>
    </row>
    <row r="8285" spans="1:57" s="4" customForma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  <c r="BE8285"/>
    </row>
    <row r="8286" spans="1:57" s="4" customForma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  <c r="BE8286"/>
    </row>
    <row r="8287" spans="1:57" s="4" customForma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  <c r="BE8287"/>
    </row>
    <row r="8288" spans="1:57" s="4" customForma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  <c r="BE8288"/>
    </row>
    <row r="8289" spans="1:57" s="4" customForma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  <c r="BE8289"/>
    </row>
    <row r="8290" spans="1:57" s="4" customForma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  <c r="BE8290"/>
    </row>
    <row r="8291" spans="1:57" s="4" customForma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  <c r="BE8291"/>
    </row>
    <row r="8292" spans="1:57" s="4" customForma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  <c r="BE8292"/>
    </row>
    <row r="8293" spans="1:57" s="4" customForma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  <c r="BE8293"/>
    </row>
    <row r="8294" spans="1:57" s="4" customForma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  <c r="BE8294"/>
    </row>
    <row r="8295" spans="1:57" s="4" customForma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  <c r="BE8295"/>
    </row>
    <row r="8296" spans="1:57" s="4" customForma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  <c r="BE8296"/>
    </row>
    <row r="8297" spans="1:57" s="4" customForma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  <c r="BE8297"/>
    </row>
    <row r="8298" spans="1:57" s="4" customForma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  <c r="BE8298"/>
    </row>
    <row r="8299" spans="1:57" s="4" customForma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  <c r="BE8299"/>
    </row>
    <row r="8300" spans="1:57" s="4" customForma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  <c r="BE8300"/>
    </row>
    <row r="8301" spans="1:57" s="4" customForma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  <c r="BE8301"/>
    </row>
    <row r="8302" spans="1:57" s="4" customForma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  <c r="BE8302"/>
    </row>
    <row r="8303" spans="1:57" s="4" customForma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  <c r="BE8303"/>
    </row>
    <row r="8304" spans="1:57" s="4" customForma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  <c r="BE8304"/>
    </row>
    <row r="8305" spans="1:57" s="4" customForma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  <c r="BE8305"/>
    </row>
    <row r="8306" spans="1:57" s="4" customForma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  <c r="BE8306"/>
    </row>
    <row r="8307" spans="1:57" s="4" customForma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  <c r="BE8307"/>
    </row>
    <row r="8308" spans="1:57" s="4" customForma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  <c r="BE8308"/>
    </row>
    <row r="8309" spans="1:57" s="4" customForma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  <c r="BE8309"/>
    </row>
    <row r="8310" spans="1:57" s="4" customForma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  <c r="BE8310"/>
    </row>
    <row r="8311" spans="1:57" s="4" customForma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  <c r="BE8311"/>
    </row>
    <row r="8312" spans="1:57" s="4" customForma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  <c r="BE8312"/>
    </row>
    <row r="8313" spans="1:57" s="4" customForma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  <c r="BE8313"/>
    </row>
    <row r="8314" spans="1:57" s="4" customForma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  <c r="BE8314"/>
    </row>
    <row r="8315" spans="1:57" s="4" customForma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  <c r="BE8315"/>
    </row>
    <row r="8316" spans="1:57" s="4" customForma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  <c r="BE8316"/>
    </row>
    <row r="8317" spans="1:57" s="4" customForma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  <c r="BE8317"/>
    </row>
    <row r="8318" spans="1:57" s="4" customForma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  <c r="BE8318"/>
    </row>
    <row r="8319" spans="1:57" s="4" customForma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  <c r="BE8319"/>
    </row>
    <row r="8320" spans="1:57" s="4" customForma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  <c r="BE8320"/>
    </row>
    <row r="8321" spans="1:57" s="4" customForma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  <c r="BE8321"/>
    </row>
    <row r="8322" spans="1:57" s="4" customForma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  <c r="BE8322"/>
    </row>
    <row r="8323" spans="1:57" s="4" customForma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  <c r="BE8323"/>
    </row>
    <row r="8324" spans="1:57" s="4" customForma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  <c r="BE8324"/>
    </row>
    <row r="8325" spans="1:57" s="4" customForma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  <c r="BE8325"/>
    </row>
    <row r="8326" spans="1:57" s="4" customForma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  <c r="BE8326"/>
    </row>
    <row r="8327" spans="1:57" s="4" customForma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  <c r="BE8327"/>
    </row>
    <row r="8328" spans="1:57" s="4" customForma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  <c r="BE8328"/>
    </row>
    <row r="8329" spans="1:57" s="4" customForma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  <c r="BE8329"/>
    </row>
    <row r="8330" spans="1:57" s="4" customForma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  <c r="BE8330"/>
    </row>
    <row r="8331" spans="1:57" s="4" customForma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  <c r="BE8331"/>
    </row>
    <row r="8332" spans="1:57" s="4" customForma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  <c r="BE8332"/>
    </row>
    <row r="8333" spans="1:57" s="4" customForma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  <c r="BE8333"/>
    </row>
    <row r="8334" spans="1:57" s="4" customForma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  <c r="BE8334"/>
    </row>
    <row r="8335" spans="1:57" s="4" customForma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  <c r="BE8335"/>
    </row>
    <row r="8336" spans="1:57" s="4" customForma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  <c r="BE8336"/>
    </row>
    <row r="8337" spans="1:57" s="4" customForma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  <c r="BE8337"/>
    </row>
    <row r="8338" spans="1:57" s="4" customForma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  <c r="BE8338"/>
    </row>
    <row r="8339" spans="1:57" s="4" customForma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  <c r="BE8339"/>
    </row>
    <row r="8340" spans="1:57" s="4" customForma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  <c r="BE8340"/>
    </row>
    <row r="8341" spans="1:57" s="4" customForma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  <c r="BE8341"/>
    </row>
    <row r="8342" spans="1:57" s="4" customForma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  <c r="BE8342"/>
    </row>
    <row r="8343" spans="1:57" s="4" customForma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  <c r="BE8343"/>
    </row>
    <row r="8344" spans="1:57" s="4" customForma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  <c r="BE8344"/>
    </row>
    <row r="8345" spans="1:57" s="4" customForma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  <c r="BE8345"/>
    </row>
    <row r="8346" spans="1:57" s="4" customForma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  <c r="BE8346"/>
    </row>
    <row r="8347" spans="1:57" s="4" customForma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  <c r="BE8347"/>
    </row>
    <row r="8348" spans="1:57" s="4" customForma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  <c r="BE8348"/>
    </row>
    <row r="8349" spans="1:57" s="4" customForma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  <c r="BE8349"/>
    </row>
    <row r="8350" spans="1:57" s="4" customForma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  <c r="BE8350"/>
    </row>
    <row r="8351" spans="1:57" s="4" customForma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  <c r="BE8351"/>
    </row>
    <row r="8352" spans="1:57" s="4" customForma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  <c r="BE8352"/>
    </row>
    <row r="8353" spans="1:57" s="4" customForma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  <c r="BE8353"/>
    </row>
    <row r="8354" spans="1:57" s="4" customForma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  <c r="BE8354"/>
    </row>
    <row r="8355" spans="1:57" s="4" customForma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  <c r="BE8355"/>
    </row>
    <row r="8356" spans="1:57" s="4" customForma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  <c r="BE8356"/>
    </row>
    <row r="8357" spans="1:57" s="4" customForma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  <c r="BE8357"/>
    </row>
    <row r="8358" spans="1:57" s="4" customForma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  <c r="BE8358"/>
    </row>
    <row r="8359" spans="1:57" s="4" customForma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  <c r="BE8359"/>
    </row>
    <row r="8360" spans="1:57" s="4" customForma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  <c r="BE8360"/>
    </row>
    <row r="8361" spans="1:57" s="4" customForma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  <c r="BE8361"/>
    </row>
    <row r="8362" spans="1:57" s="4" customForma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  <c r="BE8362"/>
    </row>
    <row r="8363" spans="1:57" s="4" customForma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  <c r="BE8363"/>
    </row>
    <row r="8364" spans="1:57" s="4" customForma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  <c r="BE8364"/>
    </row>
    <row r="8365" spans="1:57" s="4" customForma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  <c r="BE8365"/>
    </row>
    <row r="8366" spans="1:57" s="4" customForma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  <c r="BE8366"/>
    </row>
    <row r="8367" spans="1:57" s="4" customForma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  <c r="BE8367"/>
    </row>
    <row r="8368" spans="1:57" s="4" customForma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  <c r="BE8368"/>
    </row>
    <row r="8369" spans="1:57" s="4" customForma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  <c r="BE8369"/>
    </row>
    <row r="8370" spans="1:57" s="4" customForma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  <c r="BE8370"/>
    </row>
    <row r="8371" spans="1:57" s="4" customForma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  <c r="BE8371"/>
    </row>
    <row r="8372" spans="1:57" s="4" customForma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  <c r="BE8372"/>
    </row>
    <row r="8373" spans="1:57" s="4" customForma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  <c r="BE8373"/>
    </row>
    <row r="8374" spans="1:57" s="4" customForma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  <c r="BE8374"/>
    </row>
    <row r="8375" spans="1:57" s="4" customForma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  <c r="BE8375"/>
    </row>
    <row r="8376" spans="1:57" s="4" customForma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  <c r="BE8376"/>
    </row>
    <row r="8377" spans="1:57" s="4" customForma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  <c r="BE8377"/>
    </row>
    <row r="8378" spans="1:57" s="4" customForma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  <c r="BE8378"/>
    </row>
    <row r="8379" spans="1:57" s="4" customForma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  <c r="BE8379"/>
    </row>
    <row r="8380" spans="1:57" s="4" customForma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  <c r="BE8380"/>
    </row>
    <row r="8381" spans="1:57" s="4" customForma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  <c r="BE8381"/>
    </row>
    <row r="8382" spans="1:57" s="4" customForma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  <c r="BE8382"/>
    </row>
    <row r="8383" spans="1:57" s="4" customForma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  <c r="BE8383"/>
    </row>
    <row r="8384" spans="1:57" s="4" customForma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  <c r="BE8384"/>
    </row>
    <row r="8385" spans="1:57" s="4" customForma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  <c r="BE8385"/>
    </row>
    <row r="8386" spans="1:57" s="4" customForma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  <c r="BE8386"/>
    </row>
    <row r="8387" spans="1:57" s="4" customForma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  <c r="BE8387"/>
    </row>
    <row r="8388" spans="1:57" s="4" customForma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  <c r="BE8388"/>
    </row>
    <row r="8389" spans="1:57" s="4" customForma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  <c r="BE8389"/>
    </row>
    <row r="8390" spans="1:57" s="4" customForma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  <c r="BE8390"/>
    </row>
    <row r="8391" spans="1:57" s="4" customForma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  <c r="BE8391"/>
    </row>
    <row r="8392" spans="1:57" s="4" customForma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  <c r="BE8392"/>
    </row>
    <row r="8393" spans="1:57" s="4" customForma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  <c r="BE8393"/>
    </row>
    <row r="8394" spans="1:57" s="4" customForma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  <c r="BE8394"/>
    </row>
    <row r="8395" spans="1:57" s="4" customForma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  <c r="BE8395"/>
    </row>
    <row r="8396" spans="1:57" s="4" customForma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  <c r="BE8396"/>
    </row>
    <row r="8397" spans="1:57" s="4" customForma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  <c r="BE8397"/>
    </row>
    <row r="8398" spans="1:57" s="4" customForma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  <c r="BE8398"/>
    </row>
    <row r="8399" spans="1:57" s="4" customForma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  <c r="BE8399"/>
    </row>
    <row r="8400" spans="1:57" s="4" customForma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  <c r="BE8400"/>
    </row>
    <row r="8401" spans="1:57" s="4" customForma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  <c r="BE8401"/>
    </row>
    <row r="8402" spans="1:57" s="4" customForma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  <c r="BE8402"/>
    </row>
    <row r="8403" spans="1:57" s="4" customForma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  <c r="BE8403"/>
    </row>
    <row r="8404" spans="1:57" s="4" customForma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  <c r="BE8404"/>
    </row>
    <row r="8405" spans="1:57" s="4" customForma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  <c r="BE8405"/>
    </row>
    <row r="8406" spans="1:57" s="4" customForma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  <c r="BE8406"/>
    </row>
    <row r="8407" spans="1:57" s="4" customForma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  <c r="BE8407"/>
    </row>
    <row r="8408" spans="1:57" s="4" customForma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  <c r="BE8408"/>
    </row>
    <row r="8409" spans="1:57" s="4" customForma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  <c r="BE8409"/>
    </row>
    <row r="8410" spans="1:57" s="4" customForma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  <c r="BE8410"/>
    </row>
    <row r="8411" spans="1:57" s="4" customForma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  <c r="BE8411"/>
    </row>
    <row r="8412" spans="1:57" s="4" customForma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  <c r="BE8412"/>
    </row>
    <row r="8413" spans="1:57" s="4" customForma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  <c r="BE8413"/>
    </row>
    <row r="8414" spans="1:57" s="4" customForma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  <c r="BE8414"/>
    </row>
    <row r="8415" spans="1:57" s="4" customForma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  <c r="BE8415"/>
    </row>
    <row r="8416" spans="1:57" s="4" customForma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  <c r="BE8416"/>
    </row>
    <row r="8417" spans="1:57" s="4" customForma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  <c r="BE8417"/>
    </row>
    <row r="8418" spans="1:57" s="4" customForma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  <c r="BE8418"/>
    </row>
    <row r="8419" spans="1:57" s="4" customForma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  <c r="BE8419"/>
    </row>
    <row r="8420" spans="1:57" s="4" customForma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  <c r="BE8420"/>
    </row>
    <row r="8421" spans="1:57" s="4" customForma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  <c r="BE8421"/>
    </row>
    <row r="8422" spans="1:57" s="4" customForma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  <c r="BE8422"/>
    </row>
    <row r="8423" spans="1:57" s="4" customForma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  <c r="BE8423"/>
    </row>
    <row r="8424" spans="1:57" s="4" customForma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  <c r="BE8424"/>
    </row>
    <row r="8425" spans="1:57" s="4" customForma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  <c r="BE8425"/>
    </row>
    <row r="8426" spans="1:57" s="4" customForma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  <c r="BE8426"/>
    </row>
    <row r="8427" spans="1:57" s="4" customForma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  <c r="BE8427"/>
    </row>
    <row r="8428" spans="1:57" s="4" customForma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  <c r="BE8428"/>
    </row>
    <row r="8429" spans="1:57" s="4" customForma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  <c r="BE8429"/>
    </row>
    <row r="8430" spans="1:57" s="4" customForma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  <c r="BE8430"/>
    </row>
    <row r="8431" spans="1:57" s="4" customForma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  <c r="BE8431"/>
    </row>
    <row r="8432" spans="1:57" s="4" customForma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  <c r="BE8432"/>
    </row>
    <row r="8433" spans="1:57" s="4" customForma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  <c r="BE8433"/>
    </row>
    <row r="8434" spans="1:57" s="4" customForma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  <c r="BE8434"/>
    </row>
    <row r="8435" spans="1:57" s="4" customForma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  <c r="BE8435"/>
    </row>
    <row r="8436" spans="1:57" s="4" customForma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  <c r="BE8436"/>
    </row>
    <row r="8437" spans="1:57" s="4" customForma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  <c r="BE8437"/>
    </row>
    <row r="8438" spans="1:57" s="4" customForma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  <c r="BE8438"/>
    </row>
    <row r="8439" spans="1:57" s="4" customForma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  <c r="BE8439"/>
    </row>
    <row r="8440" spans="1:57" s="4" customForma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  <c r="BE8440"/>
    </row>
    <row r="8441" spans="1:57" s="4" customForma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  <c r="BE8441"/>
    </row>
    <row r="8442" spans="1:57" s="4" customForma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  <c r="BE8442"/>
    </row>
    <row r="8443" spans="1:57" s="4" customForma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  <c r="BE8443"/>
    </row>
    <row r="8444" spans="1:57" s="4" customForma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  <c r="BE8444"/>
    </row>
    <row r="8445" spans="1:57" s="4" customForma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  <c r="BE8445"/>
    </row>
    <row r="8446" spans="1:57" s="4" customForma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  <c r="BE8446"/>
    </row>
    <row r="8447" spans="1:57" s="4" customForma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  <c r="BE8447"/>
    </row>
    <row r="8448" spans="1:57" s="4" customForma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  <c r="BE8448"/>
    </row>
    <row r="8449" spans="1:57" s="4" customForma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  <c r="BE8449"/>
    </row>
    <row r="8450" spans="1:57" s="4" customForma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  <c r="BE8450"/>
    </row>
    <row r="8451" spans="1:57" s="4" customForma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  <c r="BE8451"/>
    </row>
    <row r="8452" spans="1:57" s="4" customForma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  <c r="BE8452"/>
    </row>
    <row r="8453" spans="1:57" s="4" customForma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  <c r="BE8453"/>
    </row>
    <row r="8454" spans="1:57" s="4" customForma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  <c r="BE8454"/>
    </row>
    <row r="8455" spans="1:57" s="4" customForma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  <c r="BE8455"/>
    </row>
    <row r="8456" spans="1:57" s="4" customForma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  <c r="BE8456"/>
    </row>
    <row r="8457" spans="1:57" s="4" customForma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  <c r="BE8457"/>
    </row>
    <row r="8458" spans="1:57" s="4" customForma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  <c r="BE8458"/>
    </row>
    <row r="8459" spans="1:57" s="4" customForma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  <c r="BE8459"/>
    </row>
    <row r="8460" spans="1:57" s="4" customForma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  <c r="BE8460"/>
    </row>
    <row r="8461" spans="1:57" s="4" customForma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  <c r="BE8461"/>
    </row>
    <row r="8462" spans="1:57" s="4" customForma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  <c r="BE8462"/>
    </row>
    <row r="8463" spans="1:57" s="4" customForma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  <c r="BE8463"/>
    </row>
    <row r="8464" spans="1:57" s="4" customForma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  <c r="BE8464"/>
    </row>
    <row r="8465" spans="1:57" s="4" customForma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  <c r="BE8465"/>
    </row>
    <row r="8466" spans="1:57" s="4" customForma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  <c r="BE8466"/>
    </row>
    <row r="8467" spans="1:57" s="4" customForma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  <c r="BE8467"/>
    </row>
    <row r="8468" spans="1:57" s="4" customForma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  <c r="BE8468"/>
    </row>
    <row r="8469" spans="1:57" s="4" customForma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  <c r="BE8469"/>
    </row>
    <row r="8470" spans="1:57" s="4" customForma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  <c r="BE8470"/>
    </row>
    <row r="8471" spans="1:57" s="4" customForma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  <c r="BE8471"/>
    </row>
    <row r="8472" spans="1:57" s="4" customForma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  <c r="BE8472"/>
    </row>
    <row r="8473" spans="1:57" s="4" customForma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  <c r="BE8473"/>
    </row>
    <row r="8474" spans="1:57" s="4" customForma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  <c r="BE8474"/>
    </row>
    <row r="8475" spans="1:57" s="4" customForma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  <c r="BE8475"/>
    </row>
    <row r="8476" spans="1:57" s="4" customForma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  <c r="BE8476"/>
    </row>
    <row r="8477" spans="1:57" s="4" customForma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  <c r="BE8477"/>
    </row>
    <row r="8478" spans="1:57" s="4" customForma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  <c r="BE8478"/>
    </row>
    <row r="8479" spans="1:57" s="4" customForma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  <c r="BE8479"/>
    </row>
    <row r="8480" spans="1:57" s="4" customForma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  <c r="BE8480"/>
    </row>
    <row r="8481" spans="1:57" s="4" customForma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  <c r="BE8481"/>
    </row>
    <row r="8482" spans="1:57" s="4" customForma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  <c r="BE8482"/>
    </row>
    <row r="8483" spans="1:57" s="4" customForma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  <c r="BE8483"/>
    </row>
    <row r="8484" spans="1:57" s="4" customForma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  <c r="BE8484"/>
    </row>
    <row r="8485" spans="1:57" s="4" customForma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  <c r="BE8485"/>
    </row>
    <row r="8486" spans="1:57" s="4" customForma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  <c r="BE8486"/>
    </row>
    <row r="8487" spans="1:57" s="4" customForma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  <c r="BE8487"/>
    </row>
    <row r="8488" spans="1:57" s="4" customForma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  <c r="BE8488"/>
    </row>
    <row r="8489" spans="1:57" s="4" customForma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  <c r="BE8489"/>
    </row>
    <row r="8490" spans="1:57" s="4" customForma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  <c r="BE8490"/>
    </row>
    <row r="8491" spans="1:57" s="4" customForma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  <c r="BE8491"/>
    </row>
    <row r="8492" spans="1:57" s="4" customForma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  <c r="BE8492"/>
    </row>
    <row r="8493" spans="1:57" s="4" customForma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  <c r="BE8493"/>
    </row>
    <row r="8494" spans="1:57" s="4" customForma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  <c r="BE8494"/>
    </row>
    <row r="8495" spans="1:57" s="4" customForma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  <c r="BE8495"/>
    </row>
    <row r="8496" spans="1:57" s="4" customForma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  <c r="BE8496"/>
    </row>
    <row r="8497" spans="1:57" s="4" customForma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  <c r="BE8497"/>
    </row>
    <row r="8498" spans="1:57" s="4" customForma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  <c r="BE8498"/>
    </row>
    <row r="8499" spans="1:57" s="4" customForma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  <c r="BE8499"/>
    </row>
    <row r="8500" spans="1:57" s="4" customForma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  <c r="BE8500"/>
    </row>
    <row r="8501" spans="1:57" s="4" customForma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  <c r="BE8501"/>
    </row>
    <row r="8502" spans="1:57" s="4" customForma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  <c r="BE8502"/>
    </row>
    <row r="8503" spans="1:57" s="4" customForma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  <c r="BE8503"/>
    </row>
    <row r="8504" spans="1:57" s="4" customForma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  <c r="BE8504"/>
    </row>
    <row r="8505" spans="1:57" s="4" customForma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  <c r="BE8505"/>
    </row>
    <row r="8506" spans="1:57" s="4" customForma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  <c r="BE8506"/>
    </row>
    <row r="8507" spans="1:57" s="4" customForma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  <c r="BE8507"/>
    </row>
    <row r="8508" spans="1:57" s="4" customForma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  <c r="BE8508"/>
    </row>
    <row r="8509" spans="1:57" s="4" customForma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  <c r="BE8509"/>
    </row>
    <row r="8510" spans="1:57" s="4" customForma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  <c r="BE8510"/>
    </row>
    <row r="8511" spans="1:57" s="4" customForma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  <c r="BE8511"/>
    </row>
    <row r="8512" spans="1:57" s="4" customForma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  <c r="BE8512"/>
    </row>
    <row r="8513" spans="1:57" s="4" customForma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  <c r="BE8513"/>
    </row>
    <row r="8514" spans="1:57" s="4" customForma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  <c r="BE8514"/>
    </row>
    <row r="8515" spans="1:57" s="4" customForma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  <c r="BE8515"/>
    </row>
    <row r="8516" spans="1:57" s="4" customForma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  <c r="BE8516"/>
    </row>
    <row r="8517" spans="1:57" s="4" customForma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  <c r="BE8517"/>
    </row>
    <row r="8518" spans="1:57" s="4" customForma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  <c r="BE8518"/>
    </row>
    <row r="8519" spans="1:57" s="4" customForma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  <c r="BE8519"/>
    </row>
    <row r="8520" spans="1:57" s="4" customForma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  <c r="BE8520"/>
    </row>
    <row r="8521" spans="1:57" s="4" customForma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  <c r="BE8521"/>
    </row>
    <row r="8522" spans="1:57" s="4" customForma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  <c r="BE8522"/>
    </row>
    <row r="8523" spans="1:57" s="4" customForma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  <c r="BE8523"/>
    </row>
    <row r="8524" spans="1:57" s="4" customForma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  <c r="BE8524"/>
    </row>
    <row r="8525" spans="1:57" s="4" customForma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  <c r="BE8525"/>
    </row>
    <row r="8526" spans="1:57" s="4" customForma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  <c r="BE8526"/>
    </row>
    <row r="8527" spans="1:57" s="4" customForma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  <c r="BE8527"/>
    </row>
    <row r="8528" spans="1:57" s="4" customForma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  <c r="BE8528"/>
    </row>
    <row r="8529" spans="1:57" s="4" customForma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  <c r="BE8529"/>
    </row>
    <row r="8530" spans="1:57" s="4" customForma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  <c r="BE8530"/>
    </row>
    <row r="8531" spans="1:57" s="4" customForma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  <c r="BE8531"/>
    </row>
    <row r="8532" spans="1:57" s="4" customForma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  <c r="BE8532"/>
    </row>
    <row r="8533" spans="1:57" s="4" customForma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  <c r="BE8533"/>
    </row>
    <row r="8534" spans="1:57" s="4" customForma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  <c r="BE8534"/>
    </row>
    <row r="8535" spans="1:57" s="4" customForma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  <c r="BE8535"/>
    </row>
    <row r="8536" spans="1:57" s="4" customForma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  <c r="BE8536"/>
    </row>
    <row r="8537" spans="1:57" s="4" customForma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  <c r="BE8537"/>
    </row>
    <row r="8538" spans="1:57" s="4" customForma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  <c r="BE8538"/>
    </row>
    <row r="8539" spans="1:57" s="4" customForma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  <c r="BE8539"/>
    </row>
    <row r="8540" spans="1:57" s="4" customForma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  <c r="BE8540"/>
    </row>
    <row r="8541" spans="1:57" s="4" customForma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  <c r="BE8541"/>
    </row>
    <row r="8542" spans="1:57" s="4" customForma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  <c r="BE8542"/>
    </row>
    <row r="8543" spans="1:57" s="4" customForma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  <c r="BE8543"/>
    </row>
    <row r="8544" spans="1:57" s="4" customForma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  <c r="BE8544"/>
    </row>
    <row r="8545" spans="1:57" s="4" customForma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  <c r="BE8545"/>
    </row>
    <row r="8546" spans="1:57" s="4" customForma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  <c r="BE8546"/>
    </row>
    <row r="8547" spans="1:57" s="4" customForma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  <c r="BE8547"/>
    </row>
    <row r="8548" spans="1:57" s="4" customForma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  <c r="BE8548"/>
    </row>
    <row r="8549" spans="1:57" s="4" customForma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  <c r="BE8549"/>
    </row>
    <row r="8550" spans="1:57" s="4" customForma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  <c r="BE8550"/>
    </row>
    <row r="8551" spans="1:57" s="4" customForma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  <c r="BE8551"/>
    </row>
    <row r="8552" spans="1:57" s="4" customForma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  <c r="BE8552"/>
    </row>
    <row r="8553" spans="1:57" s="4" customForma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  <c r="BE8553"/>
    </row>
    <row r="8554" spans="1:57" s="4" customForma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  <c r="BE8554"/>
    </row>
    <row r="8555" spans="1:57" s="4" customForma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  <c r="BE8555"/>
    </row>
    <row r="8556" spans="1:57" s="4" customForma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  <c r="BE8556"/>
    </row>
    <row r="8557" spans="1:57" s="4" customForma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  <c r="BE8557"/>
    </row>
    <row r="8558" spans="1:57" s="4" customForma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  <c r="BE8558"/>
    </row>
    <row r="8559" spans="1:57" s="4" customForma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  <c r="BE8559"/>
    </row>
    <row r="8560" spans="1:57" s="4" customForma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  <c r="BE8560"/>
    </row>
    <row r="8561" spans="1:57" s="4" customForma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  <c r="BE8561"/>
    </row>
    <row r="8562" spans="1:57" s="4" customForma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  <c r="BE8562"/>
    </row>
    <row r="8563" spans="1:57" s="4" customForma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  <c r="BE8563"/>
    </row>
    <row r="8564" spans="1:57" s="4" customForma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  <c r="BE8564"/>
    </row>
    <row r="8565" spans="1:57" s="4" customForma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  <c r="BE8565"/>
    </row>
    <row r="8566" spans="1:57" s="4" customForma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  <c r="BE8566"/>
    </row>
    <row r="8567" spans="1:57" s="4" customForma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  <c r="BE8567"/>
    </row>
    <row r="8568" spans="1:57" s="4" customForma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  <c r="BE8568"/>
    </row>
    <row r="8569" spans="1:57" s="4" customForma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  <c r="BE8569"/>
    </row>
    <row r="8570" spans="1:57" s="4" customForma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  <c r="BE8570"/>
    </row>
    <row r="8571" spans="1:57" s="4" customForma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  <c r="BE8571"/>
    </row>
    <row r="8572" spans="1:57" s="4" customForma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  <c r="BE8572"/>
    </row>
    <row r="8573" spans="1:57" s="4" customForma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  <c r="BE8573"/>
    </row>
    <row r="8574" spans="1:57" s="4" customForma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  <c r="BE8574"/>
    </row>
    <row r="8575" spans="1:57" s="4" customForma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  <c r="BE8575"/>
    </row>
    <row r="8576" spans="1:57" s="4" customForma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  <c r="BE8576"/>
    </row>
    <row r="8577" spans="1:57" s="4" customForma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  <c r="BE8577"/>
    </row>
    <row r="8578" spans="1:57" s="4" customForma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  <c r="BE8578"/>
    </row>
    <row r="8579" spans="1:57" s="4" customForma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  <c r="BE8579"/>
    </row>
    <row r="8580" spans="1:57" s="4" customForma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  <c r="BE8580"/>
    </row>
    <row r="8581" spans="1:57" s="4" customForma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  <c r="BE8581"/>
    </row>
    <row r="8582" spans="1:57" s="4" customForma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  <c r="BE8582"/>
    </row>
    <row r="8583" spans="1:57" s="4" customForma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  <c r="BE8583"/>
    </row>
    <row r="8584" spans="1:57" s="4" customForma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  <c r="BE8584"/>
    </row>
    <row r="8585" spans="1:57" s="4" customForma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  <c r="BE8585"/>
    </row>
    <row r="8586" spans="1:57" s="4" customForma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  <c r="BE8586"/>
    </row>
    <row r="8587" spans="1:57" s="4" customForma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  <c r="BE8587"/>
    </row>
    <row r="8588" spans="1:57" s="4" customForma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  <c r="BE8588"/>
    </row>
    <row r="8589" spans="1:57" s="4" customForma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  <c r="BE8589"/>
    </row>
    <row r="8590" spans="1:57" s="4" customForma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  <c r="BE8590"/>
    </row>
    <row r="8591" spans="1:57" s="4" customForma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  <c r="BE8591"/>
    </row>
    <row r="8592" spans="1:57" s="4" customForma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  <c r="BE8592"/>
    </row>
    <row r="8593" spans="1:57" s="4" customForma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  <c r="BE8593"/>
    </row>
    <row r="8594" spans="1:57" s="4" customForma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  <c r="BE8594"/>
    </row>
    <row r="8595" spans="1:57" s="4" customForma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  <c r="BE8595"/>
    </row>
    <row r="8596" spans="1:57" s="4" customForma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  <c r="BE8596"/>
    </row>
    <row r="8597" spans="1:57" s="4" customForma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  <c r="BE8597"/>
    </row>
    <row r="8598" spans="1:57" s="4" customForma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  <c r="BE8598"/>
    </row>
    <row r="8599" spans="1:57" s="4" customForma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  <c r="BE8599"/>
    </row>
    <row r="8600" spans="1:57" s="4" customForma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  <c r="BE8600"/>
    </row>
    <row r="8601" spans="1:57" s="4" customForma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  <c r="BE8601"/>
    </row>
    <row r="8602" spans="1:57" s="4" customForma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  <c r="BE8602"/>
    </row>
    <row r="8603" spans="1:57" s="4" customForma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  <c r="BE8603"/>
    </row>
    <row r="8604" spans="1:57" s="4" customForma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  <c r="BE8604"/>
    </row>
    <row r="8605" spans="1:57" s="4" customForma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  <c r="BE8605"/>
    </row>
    <row r="8606" spans="1:57" s="4" customForma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  <c r="BE8606"/>
    </row>
    <row r="8607" spans="1:57" s="4" customForma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  <c r="BE8607"/>
    </row>
    <row r="8608" spans="1:57" s="4" customForma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  <c r="BE8608"/>
    </row>
    <row r="8609" spans="1:57" s="4" customForma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  <c r="BE8609"/>
    </row>
    <row r="8610" spans="1:57" s="4" customForma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  <c r="BE8610"/>
    </row>
    <row r="8611" spans="1:57" s="4" customForma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  <c r="BE8611"/>
    </row>
    <row r="8612" spans="1:57" s="4" customForma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  <c r="BE8612"/>
    </row>
    <row r="8613" spans="1:57" s="4" customForma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  <c r="BE8613"/>
    </row>
    <row r="8614" spans="1:57" s="4" customForma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  <c r="BE8614"/>
    </row>
    <row r="8615" spans="1:57" s="4" customForma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  <c r="BE8615"/>
    </row>
    <row r="8616" spans="1:57" s="4" customForma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  <c r="BE8616"/>
    </row>
    <row r="8617" spans="1:57" s="4" customForma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  <c r="BE8617"/>
    </row>
    <row r="8618" spans="1:57" s="4" customForma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  <c r="BE8618"/>
    </row>
    <row r="8619" spans="1:57" s="4" customForma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  <c r="BE8619"/>
    </row>
    <row r="8620" spans="1:57" s="4" customForma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  <c r="BE8620"/>
    </row>
    <row r="8621" spans="1:57" s="4" customForma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  <c r="BE8621"/>
    </row>
    <row r="8622" spans="1:57" s="4" customForma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  <c r="BE8622"/>
    </row>
    <row r="8623" spans="1:57" s="4" customForma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  <c r="BE8623"/>
    </row>
    <row r="8624" spans="1:57" s="4" customForma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  <c r="BE8624"/>
    </row>
    <row r="8625" spans="1:57" s="4" customForma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  <c r="BE8625"/>
    </row>
    <row r="8626" spans="1:57" s="4" customForma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  <c r="BE8626"/>
    </row>
    <row r="8627" spans="1:57" s="4" customForma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  <c r="BE8627"/>
    </row>
    <row r="8628" spans="1:57" s="4" customForma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  <c r="BE8628"/>
    </row>
    <row r="8629" spans="1:57" s="4" customForma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  <c r="BE8629"/>
    </row>
    <row r="8630" spans="1:57" s="4" customForma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  <c r="BE8630"/>
    </row>
    <row r="8631" spans="1:57" s="4" customForma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  <c r="BE8631"/>
    </row>
    <row r="8632" spans="1:57" s="4" customForma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  <c r="BE8632"/>
    </row>
    <row r="8633" spans="1:57" s="4" customForma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  <c r="BE8633"/>
    </row>
    <row r="8634" spans="1:57" s="4" customForma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  <c r="BE8634"/>
    </row>
    <row r="8635" spans="1:57" s="4" customForma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  <c r="BE8635"/>
    </row>
    <row r="8636" spans="1:57" s="4" customForma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  <c r="BE8636"/>
    </row>
    <row r="8637" spans="1:57" s="4" customForma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  <c r="BE8637"/>
    </row>
    <row r="8638" spans="1:57" s="4" customForma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  <c r="BE8638"/>
    </row>
    <row r="8639" spans="1:57" s="4" customForma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  <c r="BE8639"/>
    </row>
    <row r="8640" spans="1:57" s="4" customForma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  <c r="BE8640"/>
    </row>
    <row r="8641" spans="1:57" s="4" customForma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  <c r="BE8641"/>
    </row>
    <row r="8642" spans="1:57" s="4" customForma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  <c r="BE8642"/>
    </row>
    <row r="8643" spans="1:57" s="4" customForma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  <c r="BE8643"/>
    </row>
    <row r="8644" spans="1:57" s="4" customForma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  <c r="BE8644"/>
    </row>
    <row r="8645" spans="1:57" s="4" customForma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  <c r="BE8645"/>
    </row>
    <row r="8646" spans="1:57" s="4" customForma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  <c r="BE8646"/>
    </row>
    <row r="8647" spans="1:57" s="4" customForma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  <c r="BE8647"/>
    </row>
    <row r="8648" spans="1:57" s="4" customForma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  <c r="BE8648"/>
    </row>
    <row r="8649" spans="1:57" s="4" customForma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  <c r="BE8649"/>
    </row>
    <row r="8650" spans="1:57" s="4" customForma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  <c r="BE8650"/>
    </row>
    <row r="8651" spans="1:57" s="4" customForma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  <c r="BE8651"/>
    </row>
    <row r="8652" spans="1:57" s="4" customForma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  <c r="BE8652"/>
    </row>
    <row r="8653" spans="1:57" s="4" customForma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  <c r="BE8653"/>
    </row>
    <row r="8654" spans="1:57" s="4" customForma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  <c r="BE8654"/>
    </row>
    <row r="8655" spans="1:57" s="4" customForma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  <c r="BE8655"/>
    </row>
    <row r="8656" spans="1:57" s="4" customForma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  <c r="BE8656"/>
    </row>
    <row r="8657" spans="1:57" s="4" customForma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  <c r="BE8657"/>
    </row>
    <row r="8658" spans="1:57" s="4" customForma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  <c r="BE8658"/>
    </row>
    <row r="8659" spans="1:57" s="4" customForma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  <c r="BE8659"/>
    </row>
    <row r="8660" spans="1:57" s="4" customForma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  <c r="BE8660"/>
    </row>
    <row r="8661" spans="1:57" s="4" customForma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  <c r="BE8661"/>
    </row>
    <row r="8662" spans="1:57" s="4" customForma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  <c r="BE8662"/>
    </row>
    <row r="8663" spans="1:57" s="4" customForma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  <c r="BE8663"/>
    </row>
    <row r="8664" spans="1:57" s="4" customForma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  <c r="BE8664"/>
    </row>
    <row r="8665" spans="1:57" s="4" customForma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  <c r="BE8665"/>
    </row>
    <row r="8666" spans="1:57" s="4" customForma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  <c r="BE8666"/>
    </row>
    <row r="8667" spans="1:57" s="4" customForma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  <c r="BE8667"/>
    </row>
    <row r="8668" spans="1:57" s="4" customForma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  <c r="BE8668"/>
    </row>
    <row r="8669" spans="1:57" s="4" customForma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  <c r="BE8669"/>
    </row>
    <row r="8670" spans="1:57" s="4" customForma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  <c r="BE8670"/>
    </row>
    <row r="8671" spans="1:57" s="4" customForma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  <c r="BE8671"/>
    </row>
    <row r="8672" spans="1:57" s="4" customForma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  <c r="BE8672"/>
    </row>
    <row r="8673" spans="1:57" s="4" customForma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  <c r="BE8673"/>
    </row>
    <row r="8674" spans="1:57" s="4" customForma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  <c r="BE8674"/>
    </row>
    <row r="8675" spans="1:57" s="4" customForma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  <c r="BE8675"/>
    </row>
    <row r="8676" spans="1:57" s="4" customForma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  <c r="BE8676"/>
    </row>
    <row r="8677" spans="1:57" s="4" customForma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  <c r="BE8677"/>
    </row>
    <row r="8678" spans="1:57" s="4" customForma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  <c r="BE8678"/>
    </row>
    <row r="8679" spans="1:57" s="4" customForma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  <c r="BE8679"/>
    </row>
    <row r="8680" spans="1:57" s="4" customForma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  <c r="BE8680"/>
    </row>
    <row r="8681" spans="1:57" s="4" customForma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  <c r="BE8681"/>
    </row>
    <row r="8682" spans="1:57" s="4" customForma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  <c r="BE8682"/>
    </row>
    <row r="8683" spans="1:57" s="4" customForma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  <c r="BE8683"/>
    </row>
    <row r="8684" spans="1:57" s="4" customForma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  <c r="BE8684"/>
    </row>
    <row r="8685" spans="1:57" s="4" customForma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  <c r="BE8685"/>
    </row>
    <row r="8686" spans="1:57" s="4" customForma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  <c r="BE8686"/>
    </row>
    <row r="8687" spans="1:57" s="4" customForma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  <c r="BE8687"/>
    </row>
    <row r="8688" spans="1:57" s="4" customForma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  <c r="BE8688"/>
    </row>
    <row r="8689" spans="1:57" s="4" customForma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  <c r="BE8689"/>
    </row>
    <row r="8690" spans="1:57" s="4" customForma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  <c r="BE8690"/>
    </row>
    <row r="8691" spans="1:57" s="4" customForma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  <c r="BE8691"/>
    </row>
    <row r="8692" spans="1:57" s="4" customForma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  <c r="BE8692"/>
    </row>
    <row r="8693" spans="1:57" s="4" customForma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  <c r="BE8693"/>
    </row>
    <row r="8694" spans="1:57" s="4" customForma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  <c r="BE8694"/>
    </row>
    <row r="8695" spans="1:57" s="4" customForma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  <c r="BE8695"/>
    </row>
    <row r="8696" spans="1:57" s="4" customForma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  <c r="BE8696"/>
    </row>
    <row r="8697" spans="1:57" s="4" customForma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  <c r="BE8697"/>
    </row>
    <row r="8698" spans="1:57" s="4" customForma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  <c r="BE8698"/>
    </row>
    <row r="8699" spans="1:57" s="4" customForma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  <c r="BE8699"/>
    </row>
    <row r="8700" spans="1:57" s="4" customForma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  <c r="BE8700"/>
    </row>
    <row r="8701" spans="1:57" s="4" customForma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  <c r="BE8701"/>
    </row>
    <row r="8702" spans="1:57" s="4" customForma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  <c r="BE8702"/>
    </row>
    <row r="8703" spans="1:57" s="4" customForma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  <c r="BE8703"/>
    </row>
    <row r="8704" spans="1:57" s="4" customForma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  <c r="BE8704"/>
    </row>
    <row r="8705" spans="1:57" s="4" customForma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  <c r="BE8705"/>
    </row>
    <row r="8706" spans="1:57" s="4" customForma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  <c r="BE8706"/>
    </row>
    <row r="8707" spans="1:57" s="4" customForma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  <c r="BE8707"/>
    </row>
    <row r="8708" spans="1:57" s="4" customForma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  <c r="BE8708"/>
    </row>
    <row r="8709" spans="1:57" s="4" customForma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  <c r="BE8709"/>
    </row>
    <row r="8710" spans="1:57" s="4" customForma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  <c r="BE8710"/>
    </row>
    <row r="8711" spans="1:57" s="4" customForma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  <c r="BE8711"/>
    </row>
    <row r="8712" spans="1:57" s="4" customForma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  <c r="BE8712"/>
    </row>
    <row r="8713" spans="1:57" s="4" customForma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  <c r="BE8713"/>
    </row>
    <row r="8714" spans="1:57" s="4" customForma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  <c r="BE8714"/>
    </row>
    <row r="8715" spans="1:57" s="4" customForma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  <c r="BE8715"/>
    </row>
    <row r="8716" spans="1:57" s="4" customForma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  <c r="BE8716"/>
    </row>
    <row r="8717" spans="1:57" s="4" customForma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  <c r="BE8717"/>
    </row>
    <row r="8718" spans="1:57" s="4" customForma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  <c r="BE8718"/>
    </row>
    <row r="8719" spans="1:57" s="4" customForma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  <c r="BE8719"/>
    </row>
    <row r="8720" spans="1:57" s="4" customForma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  <c r="BE8720"/>
    </row>
    <row r="8721" spans="1:57" s="4" customForma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  <c r="BE8721"/>
    </row>
    <row r="8722" spans="1:57" s="4" customForma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  <c r="BE8722"/>
    </row>
    <row r="8723" spans="1:57" s="4" customForma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  <c r="BE8723"/>
    </row>
    <row r="8724" spans="1:57" s="4" customForma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  <c r="BE8724"/>
    </row>
    <row r="8725" spans="1:57" s="4" customForma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  <c r="BE8725"/>
    </row>
    <row r="8726" spans="1:57" s="4" customForma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  <c r="BE8726"/>
    </row>
    <row r="8727" spans="1:57" s="4" customForma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  <c r="BE8727"/>
    </row>
    <row r="8728" spans="1:57" s="4" customForma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  <c r="BE8728"/>
    </row>
    <row r="8729" spans="1:57" s="4" customForma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  <c r="BE8729"/>
    </row>
    <row r="8730" spans="1:57" s="4" customForma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  <c r="BE8730"/>
    </row>
    <row r="8731" spans="1:57" s="4" customForma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  <c r="BE8731"/>
    </row>
    <row r="8732" spans="1:57" s="4" customForma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  <c r="BE8732"/>
    </row>
    <row r="8733" spans="1:57" s="4" customForma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  <c r="BE8733"/>
    </row>
    <row r="8734" spans="1:57" s="4" customForma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  <c r="BE8734"/>
    </row>
    <row r="8735" spans="1:57" s="4" customForma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  <c r="BE8735"/>
    </row>
    <row r="8736" spans="1:57" s="4" customForma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  <c r="BE8736"/>
    </row>
    <row r="8737" spans="1:57" s="4" customForma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  <c r="BE8737"/>
    </row>
    <row r="8738" spans="1:57" s="4" customForma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  <c r="BE8738"/>
    </row>
    <row r="8739" spans="1:57" s="4" customForma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  <c r="BE8739"/>
    </row>
    <row r="8740" spans="1:57" s="4" customForma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  <c r="BE8740"/>
    </row>
    <row r="8741" spans="1:57" s="4" customForma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  <c r="BE8741"/>
    </row>
    <row r="8742" spans="1:57" s="4" customForma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  <c r="BE8742"/>
    </row>
    <row r="8743" spans="1:57" s="4" customForma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  <c r="BE8743"/>
    </row>
    <row r="8744" spans="1:57" s="4" customForma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  <c r="BE8744"/>
    </row>
    <row r="8745" spans="1:57" s="4" customForma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  <c r="BE8745"/>
    </row>
    <row r="8746" spans="1:57" s="4" customForma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  <c r="BE8746"/>
    </row>
    <row r="8747" spans="1:57" s="4" customForma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  <c r="BE8747"/>
    </row>
    <row r="8748" spans="1:57" s="4" customForma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  <c r="BE8748"/>
    </row>
    <row r="8749" spans="1:57" s="4" customForma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  <c r="BE8749"/>
    </row>
    <row r="8750" spans="1:57" s="4" customForma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  <c r="BE8750"/>
    </row>
    <row r="8751" spans="1:57" s="4" customForma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  <c r="BE8751"/>
    </row>
    <row r="8752" spans="1:57" s="4" customForma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  <c r="BE8752"/>
    </row>
    <row r="8753" spans="1:57" s="4" customForma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  <c r="BE8753"/>
    </row>
    <row r="8754" spans="1:57" s="4" customForma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  <c r="BE8754"/>
    </row>
    <row r="8755" spans="1:57" s="4" customForma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  <c r="BE8755"/>
    </row>
    <row r="8756" spans="1:57" s="4" customForma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  <c r="BE8756"/>
    </row>
    <row r="8757" spans="1:57" s="4" customForma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  <c r="BE8757"/>
    </row>
    <row r="8758" spans="1:57" s="4" customForma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  <c r="BE8758"/>
    </row>
    <row r="8759" spans="1:57" s="4" customForma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  <c r="BE8759"/>
    </row>
    <row r="8760" spans="1:57" s="4" customForma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  <c r="BE8760"/>
    </row>
    <row r="8761" spans="1:57" s="4" customForma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  <c r="BE8761"/>
    </row>
    <row r="8762" spans="1:57" s="4" customForma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  <c r="BE8762"/>
    </row>
    <row r="8763" spans="1:57" s="4" customForma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  <c r="BE8763"/>
    </row>
    <row r="8764" spans="1:57" s="4" customForma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  <c r="BE8764"/>
    </row>
    <row r="8765" spans="1:57" s="4" customForma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  <c r="BE8765"/>
    </row>
    <row r="8766" spans="1:57" s="4" customForma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  <c r="BE8766"/>
    </row>
    <row r="8767" spans="1:57" s="4" customForma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  <c r="BE8767"/>
    </row>
    <row r="8768" spans="1:57" s="4" customForma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  <c r="BE8768"/>
    </row>
    <row r="8769" spans="1:57" s="4" customForma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  <c r="BE8769"/>
    </row>
    <row r="8770" spans="1:57" s="4" customForma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  <c r="BE8770"/>
    </row>
    <row r="8771" spans="1:57" s="4" customForma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  <c r="BE8771"/>
    </row>
    <row r="8772" spans="1:57" s="4" customForma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  <c r="BE8772"/>
    </row>
    <row r="8773" spans="1:57" s="4" customForma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  <c r="BE8773"/>
    </row>
    <row r="8774" spans="1:57" s="4" customForma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  <c r="BE8774"/>
    </row>
    <row r="8775" spans="1:57" s="4" customForma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  <c r="BE8775"/>
    </row>
    <row r="8776" spans="1:57" s="4" customForma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  <c r="BE8776"/>
    </row>
    <row r="8777" spans="1:57" s="4" customForma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  <c r="BE8777"/>
    </row>
    <row r="8778" spans="1:57" s="4" customForma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  <c r="BE8778"/>
    </row>
    <row r="8779" spans="1:57" s="4" customForma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  <c r="BE8779"/>
    </row>
    <row r="8780" spans="1:57" s="4" customForma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  <c r="BE8780"/>
    </row>
    <row r="8781" spans="1:57" s="4" customForma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  <c r="BE8781"/>
    </row>
    <row r="8782" spans="1:57" s="4" customForma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  <c r="BE8782"/>
    </row>
    <row r="8783" spans="1:57" s="4" customForma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  <c r="BE8783"/>
    </row>
    <row r="8784" spans="1:57" s="4" customForma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  <c r="BE8784"/>
    </row>
    <row r="8785" spans="1:57" s="4" customForma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  <c r="BE8785"/>
    </row>
    <row r="8786" spans="1:57" s="4" customForma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  <c r="BE8786"/>
    </row>
    <row r="8787" spans="1:57" s="4" customForma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  <c r="BE8787"/>
    </row>
    <row r="8788" spans="1:57" s="4" customForma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  <c r="BE8788"/>
    </row>
    <row r="8789" spans="1:57" s="4" customForma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  <c r="BE8789"/>
    </row>
    <row r="8790" spans="1:57" s="4" customForma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  <c r="BE8790"/>
    </row>
    <row r="8791" spans="1:57" s="4" customForma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  <c r="BE8791"/>
    </row>
    <row r="8792" spans="1:57" s="4" customForma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  <c r="BE8792"/>
    </row>
    <row r="8793" spans="1:57" s="4" customForma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  <c r="BE8793"/>
    </row>
    <row r="8794" spans="1:57" s="4" customForma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  <c r="BE8794"/>
    </row>
    <row r="8795" spans="1:57" s="4" customForma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  <c r="BE8795"/>
    </row>
    <row r="8796" spans="1:57" s="4" customForma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  <c r="BE8796"/>
    </row>
    <row r="8797" spans="1:57" s="4" customForma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  <c r="BE8797"/>
    </row>
    <row r="8798" spans="1:57" s="4" customForma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  <c r="BE8798"/>
    </row>
    <row r="8799" spans="1:57" s="4" customForma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  <c r="BE8799"/>
    </row>
    <row r="8800" spans="1:57" s="4" customForma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  <c r="BE8800"/>
    </row>
    <row r="8801" spans="1:57" s="4" customForma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  <c r="BE8801"/>
    </row>
    <row r="8802" spans="1:57" s="4" customForma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  <c r="BE8802"/>
    </row>
    <row r="8803" spans="1:57" s="4" customForma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  <c r="BE8803"/>
    </row>
    <row r="8804" spans="1:57" s="4" customForma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  <c r="BE8804"/>
    </row>
    <row r="8805" spans="1:57" s="4" customForma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  <c r="BE8805"/>
    </row>
    <row r="8806" spans="1:57" s="4" customForma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  <c r="BE8806"/>
    </row>
    <row r="8807" spans="1:57" s="4" customForma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  <c r="BE8807"/>
    </row>
    <row r="8808" spans="1:57" s="4" customForma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  <c r="BE8808"/>
    </row>
    <row r="8809" spans="1:57" s="4" customForma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  <c r="BE8809"/>
    </row>
    <row r="8810" spans="1:57" s="4" customForma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  <c r="BE8810"/>
    </row>
    <row r="8811" spans="1:57" s="4" customForma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  <c r="BE8811"/>
    </row>
    <row r="8812" spans="1:57" s="4" customForma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  <c r="BE8812"/>
    </row>
    <row r="8813" spans="1:57" s="4" customForma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  <c r="BE8813"/>
    </row>
    <row r="8814" spans="1:57" s="4" customForma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  <c r="BE8814"/>
    </row>
    <row r="8815" spans="1:57" s="4" customForma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  <c r="BE8815"/>
    </row>
    <row r="8816" spans="1:57" s="4" customForma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  <c r="BE8816"/>
    </row>
    <row r="8817" spans="1:57" s="4" customForma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  <c r="BE8817"/>
    </row>
    <row r="8818" spans="1:57" s="4" customForma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  <c r="BE8818"/>
    </row>
    <row r="8819" spans="1:57" s="4" customForma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  <c r="BE8819"/>
    </row>
    <row r="8820" spans="1:57" s="4" customForma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  <c r="BE8820"/>
    </row>
    <row r="8821" spans="1:57" s="4" customForma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  <c r="BE8821"/>
    </row>
    <row r="8822" spans="1:57" s="4" customForma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  <c r="BE8822"/>
    </row>
    <row r="8823" spans="1:57" s="4" customForma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  <c r="BE8823"/>
    </row>
    <row r="8824" spans="1:57" s="4" customForma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  <c r="BE8824"/>
    </row>
    <row r="8825" spans="1:57" s="4" customForma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  <c r="BE8825"/>
    </row>
    <row r="8826" spans="1:57" s="4" customForma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  <c r="BE8826"/>
    </row>
    <row r="8827" spans="1:57" s="4" customForma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  <c r="BE8827"/>
    </row>
    <row r="8828" spans="1:57" s="4" customForma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  <c r="BE8828"/>
    </row>
    <row r="8829" spans="1:57" s="4" customForma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  <c r="BE8829"/>
    </row>
    <row r="8830" spans="1:57" s="4" customForma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  <c r="BE8830"/>
    </row>
    <row r="8831" spans="1:57" s="4" customForma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  <c r="BE8831"/>
    </row>
    <row r="8832" spans="1:57" s="4" customForma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  <c r="BE8832"/>
    </row>
    <row r="8833" spans="1:57" s="4" customForma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  <c r="BE8833"/>
    </row>
    <row r="8834" spans="1:57" s="4" customForma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  <c r="BE8834"/>
    </row>
    <row r="8835" spans="1:57" s="4" customForma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  <c r="BE8835"/>
    </row>
    <row r="8836" spans="1:57" s="4" customForma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  <c r="BE8836"/>
    </row>
    <row r="8837" spans="1:57" s="4" customForma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  <c r="BE8837"/>
    </row>
    <row r="8838" spans="1:57" s="4" customForma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  <c r="BE8838"/>
    </row>
    <row r="8839" spans="1:57" s="4" customForma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  <c r="BE8839"/>
    </row>
    <row r="8840" spans="1:57" s="4" customForma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  <c r="BE8840"/>
    </row>
    <row r="8841" spans="1:57" s="4" customForma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  <c r="BE8841"/>
    </row>
    <row r="8842" spans="1:57" s="4" customForma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  <c r="BE8842"/>
    </row>
    <row r="8843" spans="1:57" s="4" customForma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  <c r="BE8843"/>
    </row>
    <row r="8844" spans="1:57" s="4" customForma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  <c r="BE8844"/>
    </row>
    <row r="8845" spans="1:57" s="4" customForma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  <c r="BE8845"/>
    </row>
    <row r="8846" spans="1:57" s="4" customForma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  <c r="BE8846"/>
    </row>
    <row r="8847" spans="1:57" s="4" customForma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  <c r="BE8847"/>
    </row>
    <row r="8848" spans="1:57" s="4" customForma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  <c r="BE8848"/>
    </row>
    <row r="8849" spans="1:57" s="4" customForma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  <c r="BE8849"/>
    </row>
    <row r="8850" spans="1:57" s="4" customForma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  <c r="BE8850"/>
    </row>
    <row r="8851" spans="1:57" s="4" customForma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  <c r="BE8851"/>
    </row>
    <row r="8852" spans="1:57" s="4" customForma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  <c r="BE8852"/>
    </row>
    <row r="8853" spans="1:57" s="4" customForma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  <c r="BE8853"/>
    </row>
    <row r="8854" spans="1:57" s="4" customForma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  <c r="BE8854"/>
    </row>
    <row r="8855" spans="1:57" s="4" customForma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  <c r="BE8855"/>
    </row>
    <row r="8856" spans="1:57" s="4" customForma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  <c r="BE8856"/>
    </row>
    <row r="8857" spans="1:57" s="4" customForma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  <c r="BE8857"/>
    </row>
    <row r="8858" spans="1:57" s="4" customForma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  <c r="BE8858"/>
    </row>
    <row r="8859" spans="1:57" s="4" customForma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  <c r="BE8859"/>
    </row>
    <row r="8860" spans="1:57" s="4" customForma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  <c r="BE8860"/>
    </row>
    <row r="8861" spans="1:57" s="4" customForma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  <c r="BE8861"/>
    </row>
    <row r="8862" spans="1:57" s="4" customForma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  <c r="BE8862"/>
    </row>
    <row r="8863" spans="1:57" s="4" customForma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  <c r="BE8863"/>
    </row>
    <row r="8864" spans="1:57" s="4" customForma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  <c r="BE8864"/>
    </row>
    <row r="8865" spans="1:57" s="4" customForma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  <c r="BE8865"/>
    </row>
    <row r="8866" spans="1:57" s="4" customForma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  <c r="BE8866"/>
    </row>
    <row r="8867" spans="1:57" s="4" customForma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  <c r="BE8867"/>
    </row>
    <row r="8868" spans="1:57" s="4" customForma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  <c r="BE8868"/>
    </row>
    <row r="8869" spans="1:57" s="4" customForma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  <c r="BE8869"/>
    </row>
    <row r="8870" spans="1:57" s="4" customForma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  <c r="BE8870"/>
    </row>
    <row r="8871" spans="1:57" s="4" customForma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  <c r="BE8871"/>
    </row>
    <row r="8872" spans="1:57" s="4" customForma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  <c r="BE8872"/>
    </row>
    <row r="8873" spans="1:57" s="4" customForma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  <c r="BE8873"/>
    </row>
    <row r="8874" spans="1:57" s="4" customForma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  <c r="BE8874"/>
    </row>
    <row r="8875" spans="1:57" s="4" customForma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  <c r="BE8875"/>
    </row>
    <row r="8876" spans="1:57" s="4" customForma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  <c r="BE8876"/>
    </row>
    <row r="8877" spans="1:57" s="4" customForma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  <c r="BE8877"/>
    </row>
    <row r="8878" spans="1:57" s="4" customForma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  <c r="BE8878"/>
    </row>
    <row r="8879" spans="1:57" s="4" customForma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  <c r="BE8879"/>
    </row>
    <row r="8880" spans="1:57" s="4" customForma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  <c r="BE8880"/>
    </row>
    <row r="8881" spans="1:57" s="4" customForma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  <c r="BE8881"/>
    </row>
    <row r="8882" spans="1:57" s="4" customForma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  <c r="BE8882"/>
    </row>
    <row r="8883" spans="1:57" s="4" customForma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  <c r="BE8883"/>
    </row>
    <row r="8884" spans="1:57" s="4" customForma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  <c r="BE8884"/>
    </row>
    <row r="8885" spans="1:57" s="4" customForma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  <c r="BE8885"/>
    </row>
    <row r="8886" spans="1:57" s="4" customForma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  <c r="BE8886"/>
    </row>
    <row r="8887" spans="1:57" s="4" customForma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  <c r="BE8887"/>
    </row>
    <row r="8888" spans="1:57" s="4" customForma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  <c r="BE8888"/>
    </row>
    <row r="8889" spans="1:57" s="4" customForma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  <c r="BE8889"/>
    </row>
    <row r="8890" spans="1:57" s="4" customForma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  <c r="BE8890"/>
    </row>
    <row r="8891" spans="1:57" s="4" customForma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  <c r="BE8891"/>
    </row>
    <row r="8892" spans="1:57" s="4" customForma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  <c r="BE8892"/>
    </row>
    <row r="8893" spans="1:57" s="4" customForma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  <c r="BE8893"/>
    </row>
    <row r="8894" spans="1:57" s="4" customForma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  <c r="BE8894"/>
    </row>
    <row r="8895" spans="1:57" s="4" customForma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  <c r="BE8895"/>
    </row>
    <row r="8896" spans="1:57" s="4" customForma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  <c r="BE8896"/>
    </row>
    <row r="8897" spans="1:57" s="4" customForma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  <c r="BE8897"/>
    </row>
    <row r="8898" spans="1:57" s="4" customForma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  <c r="BE8898"/>
    </row>
    <row r="8899" spans="1:57" s="4" customForma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  <c r="BE8899"/>
    </row>
    <row r="8900" spans="1:57" s="4" customForma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  <c r="BE8900"/>
    </row>
    <row r="8901" spans="1:57" s="4" customForma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  <c r="BE8901"/>
    </row>
    <row r="8902" spans="1:57" s="4" customForma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  <c r="BE8902"/>
    </row>
    <row r="8903" spans="1:57" s="4" customForma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  <c r="BE8903"/>
    </row>
    <row r="8904" spans="1:57" s="4" customForma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  <c r="BE8904"/>
    </row>
    <row r="8905" spans="1:57" s="4" customForma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  <c r="BE8905"/>
    </row>
    <row r="8906" spans="1:57" s="4" customForma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  <c r="BE8906"/>
    </row>
    <row r="8907" spans="1:57" s="4" customForma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  <c r="BE8907"/>
    </row>
    <row r="8908" spans="1:57" s="4" customForma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  <c r="BE8908"/>
    </row>
    <row r="8909" spans="1:57" s="4" customForma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  <c r="BE8909"/>
    </row>
    <row r="8910" spans="1:57" s="4" customForma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  <c r="BE8910"/>
    </row>
    <row r="8911" spans="1:57" s="4" customForma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  <c r="BE8911"/>
    </row>
    <row r="8912" spans="1:57" s="4" customForma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  <c r="BE8912"/>
    </row>
    <row r="8913" spans="1:57" s="4" customForma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  <c r="BE8913"/>
    </row>
    <row r="8914" spans="1:57" s="4" customForma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  <c r="BE8914"/>
    </row>
    <row r="8915" spans="1:57" s="4" customForma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  <c r="BE8915"/>
    </row>
    <row r="8916" spans="1:57" s="4" customForma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  <c r="BE8916"/>
    </row>
    <row r="8917" spans="1:57" s="4" customForma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  <c r="BE8917"/>
    </row>
    <row r="8918" spans="1:57" s="4" customForma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  <c r="BE8918"/>
    </row>
    <row r="8919" spans="1:57" s="4" customForma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  <c r="BE8919"/>
    </row>
    <row r="8920" spans="1:57" s="4" customForma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  <c r="BE8920"/>
    </row>
    <row r="8921" spans="1:57" s="4" customForma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  <c r="BE8921"/>
    </row>
    <row r="8922" spans="1:57" s="4" customForma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  <c r="BE8922"/>
    </row>
    <row r="8923" spans="1:57" s="4" customForma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  <c r="BE8923"/>
    </row>
    <row r="8924" spans="1:57" s="4" customForma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  <c r="BE8924"/>
    </row>
    <row r="8925" spans="1:57" s="4" customForma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  <c r="BE8925"/>
    </row>
    <row r="8926" spans="1:57" s="4" customForma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  <c r="BE8926"/>
    </row>
    <row r="8927" spans="1:57" s="4" customForma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  <c r="BE8927"/>
    </row>
    <row r="8928" spans="1:57" s="4" customForma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  <c r="BE8928"/>
    </row>
    <row r="8929" spans="1:57" s="4" customForma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  <c r="BE8929"/>
    </row>
    <row r="8930" spans="1:57" s="4" customForma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  <c r="BE8930"/>
    </row>
    <row r="8931" spans="1:57" s="4" customForma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  <c r="BE8931"/>
    </row>
    <row r="8932" spans="1:57" s="4" customForma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  <c r="BE8932"/>
    </row>
    <row r="8933" spans="1:57" s="4" customForma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  <c r="BE8933"/>
    </row>
    <row r="8934" spans="1:57" s="4" customForma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  <c r="BE8934"/>
    </row>
    <row r="8935" spans="1:57" s="4" customForma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  <c r="BE8935"/>
    </row>
    <row r="8936" spans="1:57" s="4" customForma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  <c r="BE8936"/>
    </row>
    <row r="8937" spans="1:57" s="4" customForma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  <c r="BE8937"/>
    </row>
    <row r="8938" spans="1:57" s="4" customForma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  <c r="BE8938"/>
    </row>
    <row r="8939" spans="1:57" s="4" customForma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  <c r="BE8939"/>
    </row>
    <row r="8940" spans="1:57" s="4" customForma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  <c r="BE8940"/>
    </row>
    <row r="8941" spans="1:57" s="4" customForma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  <c r="BE8941"/>
    </row>
    <row r="8942" spans="1:57" s="4" customForma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  <c r="BE8942"/>
    </row>
    <row r="8943" spans="1:57" s="4" customForma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  <c r="BE8943"/>
    </row>
    <row r="8944" spans="1:57" s="4" customForma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  <c r="BE8944"/>
    </row>
    <row r="8945" spans="1:57" s="4" customForma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  <c r="BE8945"/>
    </row>
    <row r="8946" spans="1:57" s="4" customForma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  <c r="BE8946"/>
    </row>
    <row r="8947" spans="1:57" s="4" customForma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  <c r="BE8947"/>
    </row>
    <row r="8948" spans="1:57" s="4" customForma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  <c r="BE8948"/>
    </row>
    <row r="8949" spans="1:57" s="4" customForma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  <c r="BE8949"/>
    </row>
    <row r="8950" spans="1:57" s="4" customForma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  <c r="BE8950"/>
    </row>
    <row r="8951" spans="1:57" s="4" customForma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  <c r="BE8951"/>
    </row>
    <row r="8952" spans="1:57" s="4" customForma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  <c r="BE8952"/>
    </row>
    <row r="8953" spans="1:57" s="4" customForma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  <c r="BE8953"/>
    </row>
    <row r="8954" spans="1:57" s="4" customForma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  <c r="BE8954"/>
    </row>
    <row r="8955" spans="1:57" s="4" customForma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  <c r="BE8955"/>
    </row>
    <row r="8956" spans="1:57" s="4" customForma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  <c r="BE8956"/>
    </row>
    <row r="8957" spans="1:57" s="4" customForma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  <c r="BE8957"/>
    </row>
    <row r="8958" spans="1:57" s="4" customForma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  <c r="BE8958"/>
    </row>
    <row r="8959" spans="1:57" s="4" customForma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  <c r="BE8959"/>
    </row>
    <row r="8960" spans="1:57" s="4" customForma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  <c r="BE8960"/>
    </row>
    <row r="8961" spans="1:57" s="4" customForma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  <c r="BE8961"/>
    </row>
    <row r="8962" spans="1:57" s="4" customForma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  <c r="BE8962"/>
    </row>
    <row r="8963" spans="1:57" s="4" customForma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  <c r="BE8963"/>
    </row>
    <row r="8964" spans="1:57" s="4" customForma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  <c r="BE8964"/>
    </row>
    <row r="8965" spans="1:57" s="4" customForma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  <c r="BE8965"/>
    </row>
    <row r="8966" spans="1:57" s="4" customForma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  <c r="BE8966"/>
    </row>
    <row r="8967" spans="1:57" s="4" customForma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  <c r="BE8967"/>
    </row>
    <row r="8968" spans="1:57" s="4" customForma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  <c r="BE8968"/>
    </row>
    <row r="8969" spans="1:57" s="4" customForma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  <c r="BE8969"/>
    </row>
    <row r="8970" spans="1:57" s="4" customForma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  <c r="BE8970"/>
    </row>
    <row r="8971" spans="1:57" s="4" customForma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  <c r="BE8971"/>
    </row>
    <row r="8972" spans="1:57" s="4" customForma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  <c r="BE8972"/>
    </row>
    <row r="8973" spans="1:57" s="4" customForma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  <c r="BE8973"/>
    </row>
    <row r="8974" spans="1:57" s="4" customForma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  <c r="BE8974"/>
    </row>
    <row r="8975" spans="1:57" s="4" customForma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  <c r="BE8975"/>
    </row>
    <row r="8976" spans="1:57" s="4" customForma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  <c r="BE8976"/>
    </row>
    <row r="8977" spans="1:57" s="4" customForma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  <c r="BE8977"/>
    </row>
    <row r="8978" spans="1:57" s="4" customForma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  <c r="BE8978"/>
    </row>
    <row r="8979" spans="1:57" s="4" customForma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  <c r="BE8979"/>
    </row>
    <row r="8980" spans="1:57" s="4" customForma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  <c r="BE8980"/>
    </row>
    <row r="8981" spans="1:57" s="4" customForma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  <c r="BE8981"/>
    </row>
    <row r="8982" spans="1:57" s="4" customForma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  <c r="BE8982"/>
    </row>
    <row r="8983" spans="1:57" s="4" customForma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  <c r="BE8983"/>
    </row>
    <row r="8984" spans="1:57" s="4" customForma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  <c r="BE8984"/>
    </row>
    <row r="8985" spans="1:57" s="4" customForma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  <c r="BE8985"/>
    </row>
    <row r="8986" spans="1:57" s="4" customForma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  <c r="BE8986"/>
    </row>
    <row r="8987" spans="1:57" s="4" customForma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  <c r="BE8987"/>
    </row>
    <row r="8988" spans="1:57" s="4" customForma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  <c r="BE8988"/>
    </row>
    <row r="8989" spans="1:57" s="4" customForma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  <c r="BE8989"/>
    </row>
    <row r="8990" spans="1:57" s="4" customForma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  <c r="BE8990"/>
    </row>
    <row r="8991" spans="1:57" s="4" customForma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  <c r="BE8991"/>
    </row>
    <row r="8992" spans="1:57" s="4" customForma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  <c r="BE8992"/>
    </row>
    <row r="8993" spans="1:57" s="4" customForma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  <c r="BE8993"/>
    </row>
    <row r="8994" spans="1:57" s="4" customForma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  <c r="BE8994"/>
    </row>
    <row r="8995" spans="1:57" s="4" customForma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  <c r="BE8995"/>
    </row>
    <row r="8996" spans="1:57" s="4" customForma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  <c r="BE8996"/>
    </row>
    <row r="8997" spans="1:57" s="4" customForma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  <c r="BE8997"/>
    </row>
    <row r="8998" spans="1:57" s="4" customForma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  <c r="BE8998"/>
    </row>
    <row r="8999" spans="1:57" s="4" customForma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  <c r="BE8999"/>
    </row>
    <row r="9000" spans="1:57" s="4" customForma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  <c r="BE9000"/>
    </row>
    <row r="9001" spans="1:57" s="4" customForma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  <c r="BE9001"/>
    </row>
    <row r="9002" spans="1:57" s="4" customForma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  <c r="BE9002"/>
    </row>
    <row r="9003" spans="1:57" s="4" customForma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  <c r="BE9003"/>
    </row>
    <row r="9004" spans="1:57" s="4" customForma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  <c r="BE9004"/>
    </row>
    <row r="9005" spans="1:57" s="4" customForma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  <c r="BE9005"/>
    </row>
    <row r="9006" spans="1:57" s="4" customForma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  <c r="BE9006"/>
    </row>
    <row r="9007" spans="1:57" s="4" customForma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  <c r="BE9007"/>
    </row>
    <row r="9008" spans="1:57" s="4" customForma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  <c r="BE9008"/>
    </row>
    <row r="9009" spans="1:57" s="4" customForma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  <c r="BE9009"/>
    </row>
    <row r="9010" spans="1:57" s="4" customForma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  <c r="BE9010"/>
    </row>
    <row r="9011" spans="1:57" s="4" customForma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  <c r="BE9011"/>
    </row>
    <row r="9012" spans="1:57" s="4" customForma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  <c r="BE9012"/>
    </row>
    <row r="9013" spans="1:57" s="4" customForma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  <c r="BE9013"/>
    </row>
    <row r="9014" spans="1:57" s="4" customForma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  <c r="BE9014"/>
    </row>
    <row r="9015" spans="1:57" s="4" customForma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  <c r="BE9015"/>
    </row>
    <row r="9016" spans="1:57" s="4" customForma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  <c r="BE9016"/>
    </row>
    <row r="9017" spans="1:57" s="4" customForma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  <c r="BE9017"/>
    </row>
    <row r="9018" spans="1:57" s="4" customForma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  <c r="BE9018"/>
    </row>
    <row r="9019" spans="1:57" s="4" customForma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  <c r="BE9019"/>
    </row>
    <row r="9020" spans="1:57" s="4" customForma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  <c r="BE9020"/>
    </row>
    <row r="9021" spans="1:57" s="4" customForma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  <c r="BE9021"/>
    </row>
    <row r="9022" spans="1:57" s="4" customForma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  <c r="BE9022"/>
    </row>
    <row r="9023" spans="1:57" s="4" customForma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  <c r="BE9023"/>
    </row>
    <row r="9024" spans="1:57" s="4" customForma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  <c r="BE9024"/>
    </row>
    <row r="9025" spans="1:57" s="4" customForma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  <c r="BE9025"/>
    </row>
    <row r="9026" spans="1:57" s="4" customForma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  <c r="BE9026"/>
    </row>
    <row r="9027" spans="1:57" s="4" customForma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  <c r="BE9027"/>
    </row>
    <row r="9028" spans="1:57" s="4" customForma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  <c r="BE9028"/>
    </row>
    <row r="9029" spans="1:57" s="4" customForma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  <c r="BE9029"/>
    </row>
    <row r="9030" spans="1:57" s="4" customForma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  <c r="BE9030"/>
    </row>
    <row r="9031" spans="1:57" s="4" customForma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  <c r="BE9031"/>
    </row>
    <row r="9032" spans="1:57" s="4" customForma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  <c r="BE9032"/>
    </row>
    <row r="9033" spans="1:57" s="4" customForma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  <c r="BE9033"/>
    </row>
    <row r="9034" spans="1:57" s="4" customForma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  <c r="BE9034"/>
    </row>
    <row r="9035" spans="1:57" s="4" customForma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  <c r="BE9035"/>
    </row>
    <row r="9036" spans="1:57" s="4" customForma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  <c r="BE9036"/>
    </row>
    <row r="9037" spans="1:57" s="4" customForma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  <c r="BE9037"/>
    </row>
    <row r="9038" spans="1:57" s="4" customForma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  <c r="BE9038"/>
    </row>
    <row r="9039" spans="1:57" s="4" customForma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  <c r="BE9039"/>
    </row>
    <row r="9040" spans="1:57" s="4" customForma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  <c r="BE9040"/>
    </row>
    <row r="9041" spans="1:57" s="4" customForma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  <c r="BE9041"/>
    </row>
    <row r="9042" spans="1:57" s="4" customForma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  <c r="BE9042"/>
    </row>
    <row r="9043" spans="1:57" s="4" customForma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  <c r="BE9043"/>
    </row>
    <row r="9044" spans="1:57" s="4" customForma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  <c r="BE9044"/>
    </row>
    <row r="9045" spans="1:57" s="4" customForma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  <c r="BE9045"/>
    </row>
    <row r="9046" spans="1:57" s="4" customForma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  <c r="BE9046"/>
    </row>
    <row r="9047" spans="1:57" s="4" customForma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  <c r="BE9047"/>
    </row>
    <row r="9048" spans="1:57" s="4" customForma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  <c r="BE9048"/>
    </row>
    <row r="9049" spans="1:57" s="4" customForma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  <c r="BE9049"/>
    </row>
    <row r="9050" spans="1:57" s="4" customForma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  <c r="BE9050"/>
    </row>
    <row r="9051" spans="1:57" s="4" customForma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  <c r="BE9051"/>
    </row>
    <row r="9052" spans="1:57" s="4" customForma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  <c r="BE9052"/>
    </row>
    <row r="9053" spans="1:57" s="4" customForma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  <c r="BE9053"/>
    </row>
    <row r="9054" spans="1:57" s="4" customForma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  <c r="BE9054"/>
    </row>
    <row r="9055" spans="1:57" s="4" customForma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  <c r="BE9055"/>
    </row>
    <row r="9056" spans="1:57" s="4" customForma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  <c r="BE9056"/>
    </row>
    <row r="9057" spans="1:57" s="4" customForma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  <c r="BE9057"/>
    </row>
    <row r="9058" spans="1:57" s="4" customForma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  <c r="BE9058"/>
    </row>
    <row r="9059" spans="1:57" s="4" customForma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  <c r="BE9059"/>
    </row>
    <row r="9060" spans="1:57" s="4" customForma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  <c r="BE9060"/>
    </row>
    <row r="9061" spans="1:57" s="4" customForma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  <c r="BE9061"/>
    </row>
    <row r="9062" spans="1:57" s="4" customForma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  <c r="BE9062"/>
    </row>
    <row r="9063" spans="1:57" s="4" customForma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  <c r="BE9063"/>
    </row>
    <row r="9064" spans="1:57" s="4" customForma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  <c r="BE9064"/>
    </row>
    <row r="9065" spans="1:57" s="4" customForma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  <c r="BE9065"/>
    </row>
    <row r="9066" spans="1:57" s="4" customForma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  <c r="BE9066"/>
    </row>
    <row r="9067" spans="1:57" s="4" customForma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  <c r="BE9067"/>
    </row>
    <row r="9068" spans="1:57" s="4" customForma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  <c r="BE9068"/>
    </row>
    <row r="9069" spans="1:57" s="4" customForma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  <c r="BE9069"/>
    </row>
    <row r="9070" spans="1:57" s="4" customForma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  <c r="BE9070"/>
    </row>
    <row r="9071" spans="1:57" s="4" customForma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  <c r="BE9071"/>
    </row>
    <row r="9072" spans="1:57" s="4" customForma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  <c r="BE9072"/>
    </row>
    <row r="9073" spans="1:57" s="4" customForma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  <c r="BE9073"/>
    </row>
    <row r="9074" spans="1:57" s="4" customForma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  <c r="BE9074"/>
    </row>
    <row r="9075" spans="1:57" s="4" customForma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  <c r="BE9075"/>
    </row>
    <row r="9076" spans="1:57" s="4" customForma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  <c r="BE9076"/>
    </row>
    <row r="9077" spans="1:57" s="4" customForma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  <c r="BE9077"/>
    </row>
    <row r="9078" spans="1:57" s="4" customForma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  <c r="BE9078"/>
    </row>
    <row r="9079" spans="1:57" s="4" customForma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  <c r="BE9079"/>
    </row>
    <row r="9080" spans="1:57" s="4" customForma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  <c r="BE9080"/>
    </row>
    <row r="9081" spans="1:57" s="4" customForma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  <c r="BE9081"/>
    </row>
    <row r="9082" spans="1:57" s="4" customForma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  <c r="BE9082"/>
    </row>
    <row r="9083" spans="1:57" s="4" customForma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  <c r="BE9083"/>
    </row>
    <row r="9084" spans="1:57" s="4" customForma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  <c r="BE9084"/>
    </row>
    <row r="9085" spans="1:57" s="4" customForma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  <c r="BE9085"/>
    </row>
    <row r="9086" spans="1:57" s="4" customForma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  <c r="BE9086"/>
    </row>
    <row r="9087" spans="1:57" s="4" customForma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  <c r="BE9087"/>
    </row>
    <row r="9088" spans="1:57" s="4" customForma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  <c r="BE9088"/>
    </row>
    <row r="9089" spans="1:57" s="4" customForma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  <c r="BE9089"/>
    </row>
    <row r="9090" spans="1:57" s="4" customForma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  <c r="BE9090"/>
    </row>
    <row r="9091" spans="1:57" s="4" customForma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  <c r="BE9091"/>
    </row>
    <row r="9092" spans="1:57" s="4" customForma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  <c r="BE9092"/>
    </row>
    <row r="9093" spans="1:57" s="4" customForma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  <c r="BE9093"/>
    </row>
    <row r="9094" spans="1:57" s="4" customForma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  <c r="BE9094"/>
    </row>
    <row r="9095" spans="1:57" s="4" customForma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  <c r="BE9095"/>
    </row>
    <row r="9096" spans="1:57" s="4" customForma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  <c r="BE9096"/>
    </row>
    <row r="9097" spans="1:57" s="4" customForma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  <c r="BE9097"/>
    </row>
    <row r="9098" spans="1:57" s="4" customForma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  <c r="BE9098"/>
    </row>
    <row r="9099" spans="1:57" s="4" customForma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  <c r="BE9099"/>
    </row>
    <row r="9100" spans="1:57" s="4" customForma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  <c r="BE9100"/>
    </row>
    <row r="9101" spans="1:57" s="4" customForma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  <c r="BE9101"/>
    </row>
    <row r="9102" spans="1:57" s="4" customForma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  <c r="BE9102"/>
    </row>
    <row r="9103" spans="1:57" s="4" customForma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  <c r="BE9103"/>
    </row>
    <row r="9104" spans="1:57" s="4" customForma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  <c r="BE9104"/>
    </row>
    <row r="9105" spans="1:57" s="4" customForma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  <c r="BE9105"/>
    </row>
    <row r="9106" spans="1:57" s="4" customForma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  <c r="BE9106"/>
    </row>
    <row r="9107" spans="1:57" s="4" customForma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  <c r="BE9107"/>
    </row>
    <row r="9108" spans="1:57" s="4" customForma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  <c r="BE9108"/>
    </row>
    <row r="9109" spans="1:57" s="4" customForma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  <c r="BE9109"/>
    </row>
    <row r="9110" spans="1:57" s="4" customForma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  <c r="BE9110"/>
    </row>
    <row r="9111" spans="1:57" s="4" customForma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  <c r="BE9111"/>
    </row>
    <row r="9112" spans="1:57" s="4" customForma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  <c r="BE9112"/>
    </row>
    <row r="9113" spans="1:57" s="4" customForma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  <c r="BE9113"/>
    </row>
    <row r="9114" spans="1:57" s="4" customForma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  <c r="BE9114"/>
    </row>
    <row r="9115" spans="1:57" s="4" customForma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  <c r="BE9115"/>
    </row>
    <row r="9116" spans="1:57" s="4" customForma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  <c r="BE9116"/>
    </row>
    <row r="9117" spans="1:57" s="4" customForma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  <c r="BE9117"/>
    </row>
    <row r="9118" spans="1:57" s="4" customForma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  <c r="BE9118"/>
    </row>
    <row r="9119" spans="1:57" s="4" customForma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  <c r="BE9119"/>
    </row>
    <row r="9120" spans="1:57" s="4" customForma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  <c r="BE9120"/>
    </row>
    <row r="9121" spans="1:57" s="4" customForma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  <c r="BE9121"/>
    </row>
    <row r="9122" spans="1:57" s="4" customForma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  <c r="BE9122"/>
    </row>
    <row r="9123" spans="1:57" s="4" customForma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  <c r="BE9123"/>
    </row>
    <row r="9124" spans="1:57" s="4" customForma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  <c r="BE9124"/>
    </row>
    <row r="9125" spans="1:57" s="4" customForma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  <c r="BE9125"/>
    </row>
    <row r="9126" spans="1:57" s="4" customForma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  <c r="BE9126"/>
    </row>
    <row r="9127" spans="1:57" s="4" customForma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  <c r="BE9127"/>
    </row>
    <row r="9128" spans="1:57" s="4" customForma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  <c r="BE9128"/>
    </row>
    <row r="9129" spans="1:57" s="4" customForma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  <c r="BE9129"/>
    </row>
    <row r="9130" spans="1:57" s="4" customForma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  <c r="BE9130"/>
    </row>
    <row r="9131" spans="1:57" s="4" customForma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  <c r="BE9131"/>
    </row>
    <row r="9132" spans="1:57" s="4" customForma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  <c r="BE9132"/>
    </row>
    <row r="9133" spans="1:57" s="4" customForma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  <c r="BE9133"/>
    </row>
    <row r="9134" spans="1:57" s="4" customForma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  <c r="BE9134"/>
    </row>
    <row r="9135" spans="1:57" s="4" customForma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  <c r="BE9135"/>
    </row>
    <row r="9136" spans="1:57" s="4" customForma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  <c r="BE9136"/>
    </row>
    <row r="9137" spans="1:57" s="4" customForma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  <c r="BE9137"/>
    </row>
    <row r="9138" spans="1:57" s="4" customForma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  <c r="BE9138"/>
    </row>
    <row r="9139" spans="1:57" s="4" customForma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  <c r="BE9139"/>
    </row>
    <row r="9140" spans="1:57" s="4" customForma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  <c r="BE9140"/>
    </row>
    <row r="9141" spans="1:57" s="4" customForma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  <c r="BE9141"/>
    </row>
    <row r="9142" spans="1:57" s="4" customForma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  <c r="BE9142"/>
    </row>
    <row r="9143" spans="1:57" s="4" customForma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  <c r="BE9143"/>
    </row>
    <row r="9144" spans="1:57" s="4" customForma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  <c r="BE9144"/>
    </row>
    <row r="9145" spans="1:57" s="4" customForma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  <c r="BE9145"/>
    </row>
    <row r="9146" spans="1:57" s="4" customForma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  <c r="BE9146"/>
    </row>
    <row r="9147" spans="1:57" s="4" customForma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  <c r="BE9147"/>
    </row>
    <row r="9148" spans="1:57" s="4" customForma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  <c r="BE9148"/>
    </row>
    <row r="9149" spans="1:57" s="4" customForma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  <c r="BE9149"/>
    </row>
    <row r="9150" spans="1:57" s="4" customForma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  <c r="BE9150"/>
    </row>
    <row r="9151" spans="1:57" s="4" customForma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  <c r="BE9151"/>
    </row>
    <row r="9152" spans="1:57" s="4" customForma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  <c r="BE9152"/>
    </row>
    <row r="9153" spans="1:57" s="4" customForma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  <c r="BE9153"/>
    </row>
    <row r="9154" spans="1:57" s="4" customForma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  <c r="BE9154"/>
    </row>
    <row r="9155" spans="1:57" s="4" customForma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  <c r="BE9155"/>
    </row>
    <row r="9156" spans="1:57" s="4" customForma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  <c r="BE9156"/>
    </row>
    <row r="9157" spans="1:57" s="4" customForma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  <c r="BE9157"/>
    </row>
    <row r="9158" spans="1:57" s="4" customForma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  <c r="BE9158"/>
    </row>
    <row r="9159" spans="1:57" s="4" customForma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  <c r="BE9159"/>
    </row>
    <row r="9160" spans="1:57" s="4" customForma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  <c r="BE9160"/>
    </row>
    <row r="9161" spans="1:57" s="4" customForma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  <c r="BE9161"/>
    </row>
    <row r="9162" spans="1:57" s="4" customForma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  <c r="BE9162"/>
    </row>
    <row r="9163" spans="1:57" s="4" customForma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  <c r="BE9163"/>
    </row>
    <row r="9164" spans="1:57" s="4" customForma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  <c r="BE9164"/>
    </row>
    <row r="9165" spans="1:57" s="4" customForma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  <c r="BE9165"/>
    </row>
    <row r="9166" spans="1:57" s="4" customForma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  <c r="BE9166"/>
    </row>
    <row r="9167" spans="1:57" s="4" customForma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  <c r="BE9167"/>
    </row>
    <row r="9168" spans="1:57" s="4" customForma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  <c r="BE9168"/>
    </row>
    <row r="9169" spans="1:57" s="4" customForma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  <c r="BE9169"/>
    </row>
    <row r="9170" spans="1:57" s="4" customForma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  <c r="BE9170"/>
    </row>
    <row r="9171" spans="1:57" s="4" customForma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  <c r="BE9171"/>
    </row>
    <row r="9172" spans="1:57" s="4" customForma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  <c r="BE9172"/>
    </row>
    <row r="9173" spans="1:57" s="4" customForma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  <c r="BE9173"/>
    </row>
    <row r="9174" spans="1:57" s="4" customForma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  <c r="BE9174"/>
    </row>
    <row r="9175" spans="1:57" s="4" customForma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  <c r="BE9175"/>
    </row>
    <row r="9176" spans="1:57" s="4" customForma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  <c r="BE9176"/>
    </row>
    <row r="9177" spans="1:57" s="4" customForma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  <c r="BE9177"/>
    </row>
    <row r="9178" spans="1:57" s="4" customForma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  <c r="BE9178"/>
    </row>
    <row r="9179" spans="1:57" s="4" customForma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  <c r="BE9179"/>
    </row>
    <row r="9180" spans="1:57" s="4" customForma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  <c r="BE9180"/>
    </row>
    <row r="9181" spans="1:57" s="4" customForma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  <c r="BE9181"/>
    </row>
    <row r="9182" spans="1:57" s="4" customForma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  <c r="BE9182"/>
    </row>
    <row r="9183" spans="1:57" s="4" customForma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  <c r="BE9183"/>
    </row>
    <row r="9184" spans="1:57" s="4" customForma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  <c r="BE9184"/>
    </row>
    <row r="9185" spans="1:57" s="4" customForma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  <c r="BE9185"/>
    </row>
    <row r="9186" spans="1:57" s="4" customForma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  <c r="BE9186"/>
    </row>
    <row r="9187" spans="1:57" s="4" customForma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  <c r="BE9187"/>
    </row>
    <row r="9188" spans="1:57" s="4" customForma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  <c r="BE9188"/>
    </row>
    <row r="9189" spans="1:57" s="4" customForma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  <c r="BE9189"/>
    </row>
    <row r="9190" spans="1:57" s="4" customForma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  <c r="BE9190"/>
    </row>
    <row r="9191" spans="1:57" s="4" customForma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  <c r="BE9191"/>
    </row>
    <row r="9192" spans="1:57" s="4" customForma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  <c r="BE9192"/>
    </row>
    <row r="9193" spans="1:57" s="4" customForma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  <c r="BE9193"/>
    </row>
    <row r="9194" spans="1:57" s="4" customForma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  <c r="BE9194"/>
    </row>
    <row r="9195" spans="1:57" s="4" customForma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  <c r="BE9195"/>
    </row>
    <row r="9196" spans="1:57" s="4" customForma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  <c r="BE9196"/>
    </row>
    <row r="9197" spans="1:57" s="4" customForma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  <c r="BE9197"/>
    </row>
    <row r="9198" spans="1:57" s="4" customForma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  <c r="BE9198"/>
    </row>
    <row r="9199" spans="1:57" s="4" customForma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  <c r="BE9199"/>
    </row>
    <row r="9200" spans="1:57" s="4" customForma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  <c r="BE9200"/>
    </row>
    <row r="9201" spans="1:57" s="4" customForma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  <c r="BE9201"/>
    </row>
    <row r="9202" spans="1:57" s="4" customForma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  <c r="BE9202"/>
    </row>
    <row r="9203" spans="1:57" s="4" customForma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  <c r="BE9203"/>
    </row>
    <row r="9204" spans="1:57" s="4" customForma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  <c r="BE9204"/>
    </row>
    <row r="9205" spans="1:57" s="4" customForma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  <c r="BE9205"/>
    </row>
    <row r="9206" spans="1:57" s="4" customForma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  <c r="BE9206"/>
    </row>
    <row r="9207" spans="1:57" s="4" customForma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  <c r="BE9207"/>
    </row>
    <row r="9208" spans="1:57" s="4" customForma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  <c r="BE9208"/>
    </row>
    <row r="9209" spans="1:57" s="4" customForma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  <c r="BE9209"/>
    </row>
    <row r="9210" spans="1:57" s="4" customForma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  <c r="BE9210"/>
    </row>
    <row r="9211" spans="1:57" s="4" customForma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  <c r="BE9211"/>
    </row>
    <row r="9212" spans="1:57" s="4" customForma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  <c r="BE9212"/>
    </row>
    <row r="9213" spans="1:57" s="4" customForma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  <c r="BE9213"/>
    </row>
    <row r="9214" spans="1:57" s="4" customForma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  <c r="BE9214"/>
    </row>
    <row r="9215" spans="1:57" s="4" customForma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  <c r="BE9215"/>
    </row>
    <row r="9216" spans="1:57" s="4" customForma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  <c r="BE9216"/>
    </row>
    <row r="9217" spans="1:57" s="4" customForma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  <c r="BE9217"/>
    </row>
    <row r="9218" spans="1:57" s="4" customForma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  <c r="BE9218"/>
    </row>
    <row r="9219" spans="1:57" s="4" customForma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  <c r="BE9219"/>
    </row>
    <row r="9220" spans="1:57" s="4" customForma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  <c r="BE9220"/>
    </row>
    <row r="9221" spans="1:57" s="4" customForma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  <c r="BE9221"/>
    </row>
    <row r="9222" spans="1:57" s="4" customForma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  <c r="BE9222"/>
    </row>
    <row r="9223" spans="1:57" s="4" customForma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  <c r="BE9223"/>
    </row>
    <row r="9224" spans="1:57" s="4" customForma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  <c r="BE9224"/>
    </row>
    <row r="9225" spans="1:57" s="4" customForma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  <c r="BE9225"/>
    </row>
    <row r="9226" spans="1:57" s="4" customForma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  <c r="BE9226"/>
    </row>
    <row r="9227" spans="1:57" s="4" customForma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  <c r="BE9227"/>
    </row>
    <row r="9228" spans="1:57" s="4" customForma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  <c r="BE9228"/>
    </row>
    <row r="9229" spans="1:57" s="4" customForma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  <c r="BE9229"/>
    </row>
    <row r="9230" spans="1:57" s="4" customForma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  <c r="BE9230"/>
    </row>
    <row r="9231" spans="1:57" s="4" customForma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  <c r="BE9231"/>
    </row>
    <row r="9232" spans="1:57" s="4" customForma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  <c r="BE9232"/>
    </row>
    <row r="9233" spans="1:57" s="4" customForma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  <c r="BE9233"/>
    </row>
    <row r="9234" spans="1:57" s="4" customForma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  <c r="BE9234"/>
    </row>
    <row r="9235" spans="1:57" s="4" customForma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  <c r="BE9235"/>
    </row>
    <row r="9236" spans="1:57" s="4" customForma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  <c r="BE9236"/>
    </row>
    <row r="9237" spans="1:57" s="4" customForma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  <c r="BE9237"/>
    </row>
    <row r="9238" spans="1:57" s="4" customForma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  <c r="BE9238"/>
    </row>
    <row r="9239" spans="1:57" s="4" customForma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  <c r="BE9239"/>
    </row>
    <row r="9240" spans="1:57" s="4" customForma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  <c r="BE9240"/>
    </row>
    <row r="9241" spans="1:57" s="4" customForma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  <c r="BE9241"/>
    </row>
    <row r="9242" spans="1:57" s="4" customForma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  <c r="BE9242"/>
    </row>
    <row r="9243" spans="1:57" s="4" customForma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  <c r="BE9243"/>
    </row>
    <row r="9244" spans="1:57" s="4" customForma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  <c r="BE9244"/>
    </row>
    <row r="9245" spans="1:57" s="4" customForma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  <c r="BE9245"/>
    </row>
    <row r="9246" spans="1:57" s="4" customForma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  <c r="BE9246"/>
    </row>
    <row r="9247" spans="1:57" s="4" customForma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  <c r="BE9247"/>
    </row>
    <row r="9248" spans="1:57" s="4" customForma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  <c r="BE9248"/>
    </row>
    <row r="9249" spans="1:57" s="4" customForma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  <c r="BE9249"/>
    </row>
    <row r="9250" spans="1:57" s="4" customForma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  <c r="BE9250"/>
    </row>
    <row r="9251" spans="1:57" s="4" customForma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  <c r="BE9251"/>
    </row>
    <row r="9252" spans="1:57" s="4" customForma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  <c r="BE9252"/>
    </row>
    <row r="9253" spans="1:57" s="4" customForma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  <c r="BE9253"/>
    </row>
    <row r="9254" spans="1:57" s="4" customForma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  <c r="BE9254"/>
    </row>
    <row r="9255" spans="1:57" s="4" customForma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  <c r="BE9255"/>
    </row>
    <row r="9256" spans="1:57" s="4" customForma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  <c r="BE9256"/>
    </row>
    <row r="9257" spans="1:57" s="4" customForma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  <c r="BE9257"/>
    </row>
    <row r="9258" spans="1:57" s="4" customForma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  <c r="BE9258"/>
    </row>
    <row r="9259" spans="1:57" s="4" customForma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  <c r="BE9259"/>
    </row>
    <row r="9260" spans="1:57" s="4" customForma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  <c r="BE9260"/>
    </row>
    <row r="9261" spans="1:57" s="4" customForma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  <c r="BE9261"/>
    </row>
    <row r="9262" spans="1:57" s="4" customForma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  <c r="BE9262"/>
    </row>
    <row r="9263" spans="1:57" s="4" customForma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  <c r="BE9263"/>
    </row>
    <row r="9264" spans="1:57" s="4" customForma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  <c r="BE9264"/>
    </row>
    <row r="9265" spans="1:57" s="4" customForma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  <c r="BE9265"/>
    </row>
    <row r="9266" spans="1:57" s="4" customForma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  <c r="BE9266"/>
    </row>
    <row r="9267" spans="1:57" s="4" customForma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  <c r="BE9267"/>
    </row>
    <row r="9268" spans="1:57" s="4" customForma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  <c r="BE9268"/>
    </row>
    <row r="9269" spans="1:57" s="4" customForma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  <c r="BE9269"/>
    </row>
    <row r="9270" spans="1:57" s="4" customForma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  <c r="BE9270"/>
    </row>
    <row r="9271" spans="1:57" s="4" customForma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  <c r="BE9271"/>
    </row>
    <row r="9272" spans="1:57" s="4" customForma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  <c r="BE9272"/>
    </row>
    <row r="9273" spans="1:57" s="4" customForma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  <c r="BE9273"/>
    </row>
    <row r="9274" spans="1:57" s="4" customForma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  <c r="BE9274"/>
    </row>
    <row r="9275" spans="1:57" s="4" customForma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  <c r="BE9275"/>
    </row>
    <row r="9276" spans="1:57" s="4" customForma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  <c r="BE9276"/>
    </row>
    <row r="9277" spans="1:57" s="4" customForma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  <c r="BE9277"/>
    </row>
    <row r="9278" spans="1:57" s="4" customForma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  <c r="BE9278"/>
    </row>
    <row r="9279" spans="1:57" s="4" customForma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  <c r="BE9279"/>
    </row>
    <row r="9280" spans="1:57" s="4" customForma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  <c r="BE9280"/>
    </row>
    <row r="9281" spans="1:57" s="4" customForma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  <c r="BE9281"/>
    </row>
    <row r="9282" spans="1:57" s="4" customForma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  <c r="BE9282"/>
    </row>
    <row r="9283" spans="1:57" s="4" customForma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  <c r="BE9283"/>
    </row>
    <row r="9284" spans="1:57" s="4" customForma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  <c r="BE9284"/>
    </row>
    <row r="9285" spans="1:57" s="4" customForma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  <c r="BE9285"/>
    </row>
    <row r="9286" spans="1:57" s="4" customForma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  <c r="BE9286"/>
    </row>
    <row r="9287" spans="1:57" s="4" customForma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  <c r="BE9287"/>
    </row>
    <row r="9288" spans="1:57" s="4" customForma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  <c r="BE9288"/>
    </row>
    <row r="9289" spans="1:57" s="4" customForma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  <c r="BE9289"/>
    </row>
    <row r="9290" spans="1:57" s="4" customForma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  <c r="BE9290"/>
    </row>
    <row r="9291" spans="1:57" s="4" customForma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  <c r="BE9291"/>
    </row>
    <row r="9292" spans="1:57" s="4" customForma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  <c r="BE9292"/>
    </row>
    <row r="9293" spans="1:57" s="4" customForma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  <c r="BE9293"/>
    </row>
    <row r="9294" spans="1:57" s="4" customForma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  <c r="BE9294"/>
    </row>
    <row r="9295" spans="1:57" s="4" customForma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  <c r="BE9295"/>
    </row>
    <row r="9296" spans="1:57" s="4" customForma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  <c r="BE9296"/>
    </row>
    <row r="9297" spans="1:57" s="4" customForma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  <c r="BE9297"/>
    </row>
    <row r="9298" spans="1:57" s="4" customForma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  <c r="BE9298"/>
    </row>
    <row r="9299" spans="1:57" s="4" customForma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  <c r="BE9299"/>
    </row>
    <row r="9300" spans="1:57" s="4" customForma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  <c r="BE9300"/>
    </row>
    <row r="9301" spans="1:57" s="4" customForma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  <c r="BE9301"/>
    </row>
    <row r="9302" spans="1:57" s="4" customForma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  <c r="BE9302"/>
    </row>
    <row r="9303" spans="1:57" s="4" customForma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  <c r="BE9303"/>
    </row>
    <row r="9304" spans="1:57" s="4" customForma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  <c r="BE9304"/>
    </row>
    <row r="9305" spans="1:57" s="4" customForma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  <c r="BE9305"/>
    </row>
    <row r="9306" spans="1:57" s="4" customForma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  <c r="BE9306"/>
    </row>
    <row r="9307" spans="1:57" s="4" customForma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  <c r="BE9307"/>
    </row>
    <row r="9308" spans="1:57" s="4" customForma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  <c r="BE9308"/>
    </row>
    <row r="9309" spans="1:57" s="4" customForma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  <c r="BE9309"/>
    </row>
    <row r="9310" spans="1:57" s="4" customForma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  <c r="BE9310"/>
    </row>
    <row r="9311" spans="1:57" s="4" customForma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  <c r="BE9311"/>
    </row>
    <row r="9312" spans="1:57" s="4" customForma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  <c r="BE9312"/>
    </row>
    <row r="9313" spans="1:57" s="4" customForma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  <c r="BE9313"/>
    </row>
    <row r="9314" spans="1:57" s="4" customForma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  <c r="BE9314"/>
    </row>
    <row r="9315" spans="1:57" s="4" customForma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  <c r="BE9315"/>
    </row>
    <row r="9316" spans="1:57" s="4" customForma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  <c r="BE9316"/>
    </row>
    <row r="9317" spans="1:57" s="4" customForma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  <c r="BE9317"/>
    </row>
    <row r="9318" spans="1:57" s="4" customForma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  <c r="BE9318"/>
    </row>
    <row r="9319" spans="1:57" s="4" customForma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  <c r="BE9319"/>
    </row>
    <row r="9320" spans="1:57" s="4" customForma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  <c r="BE9320"/>
    </row>
    <row r="9321" spans="1:57" s="4" customForma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  <c r="BE9321"/>
    </row>
    <row r="9322" spans="1:57" s="4" customForma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  <c r="BE9322"/>
    </row>
    <row r="9323" spans="1:57" s="4" customForma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  <c r="BE9323"/>
    </row>
    <row r="9324" spans="1:57" s="4" customForma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  <c r="BE9324"/>
    </row>
    <row r="9325" spans="1:57" s="4" customForma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  <c r="BE9325"/>
    </row>
    <row r="9326" spans="1:57" s="4" customForma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  <c r="BE9326"/>
    </row>
    <row r="9327" spans="1:57" s="4" customForma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  <c r="BE9327"/>
    </row>
    <row r="9328" spans="1:57" s="4" customForma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  <c r="BE9328"/>
    </row>
    <row r="9329" spans="1:57" s="4" customForma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  <c r="BE9329"/>
    </row>
    <row r="9330" spans="1:57" s="4" customForma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  <c r="BE9330"/>
    </row>
    <row r="9331" spans="1:57" s="4" customForma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  <c r="BE9331"/>
    </row>
    <row r="9332" spans="1:57" s="4" customForma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  <c r="BE9332"/>
    </row>
    <row r="9333" spans="1:57" s="4" customForma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  <c r="BE9333"/>
    </row>
    <row r="9334" spans="1:57" s="4" customForma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  <c r="BE9334"/>
    </row>
    <row r="9335" spans="1:57" s="4" customForma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  <c r="BE9335"/>
    </row>
    <row r="9336" spans="1:57" s="4" customForma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  <c r="BE9336"/>
    </row>
    <row r="9337" spans="1:57" s="4" customForma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  <c r="BE9337"/>
    </row>
    <row r="9338" spans="1:57" s="4" customForma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  <c r="BE9338"/>
    </row>
    <row r="9339" spans="1:57" s="4" customForma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  <c r="BE9339"/>
    </row>
    <row r="9340" spans="1:57" s="4" customForma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  <c r="BE9340"/>
    </row>
    <row r="9341" spans="1:57" s="4" customForma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  <c r="BE9341"/>
    </row>
    <row r="9342" spans="1:57" s="4" customForma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  <c r="BE9342"/>
    </row>
    <row r="9343" spans="1:57" s="4" customForma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  <c r="BE9343"/>
    </row>
    <row r="9344" spans="1:57" s="4" customForma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  <c r="BE9344"/>
    </row>
    <row r="9345" spans="1:57" s="4" customForma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  <c r="BE9345"/>
    </row>
    <row r="9346" spans="1:57" s="4" customForma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  <c r="BE9346"/>
    </row>
    <row r="9347" spans="1:57" s="4" customForma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  <c r="BE9347"/>
    </row>
    <row r="9348" spans="1:57" s="4" customForma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  <c r="BE9348"/>
    </row>
    <row r="9349" spans="1:57" s="4" customForma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  <c r="BE9349"/>
    </row>
    <row r="9350" spans="1:57" s="4" customForma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  <c r="BE9350"/>
    </row>
    <row r="9351" spans="1:57" s="4" customForma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  <c r="BE9351"/>
    </row>
    <row r="9352" spans="1:57" s="4" customForma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  <c r="BE9352"/>
    </row>
    <row r="9353" spans="1:57" s="4" customForma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  <c r="BE9353"/>
    </row>
    <row r="9354" spans="1:57" s="4" customForma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  <c r="BE9354"/>
    </row>
    <row r="9355" spans="1:57" s="4" customForma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  <c r="BE9355"/>
    </row>
    <row r="9356" spans="1:57" s="4" customForma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  <c r="BE9356"/>
    </row>
    <row r="9357" spans="1:57" s="4" customForma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  <c r="BE9357"/>
    </row>
    <row r="9358" spans="1:57" s="4" customForma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  <c r="BE9358"/>
    </row>
    <row r="9359" spans="1:57" s="4" customForma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  <c r="BE9359"/>
    </row>
    <row r="9360" spans="1:57" s="4" customForma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  <c r="BE9360"/>
    </row>
    <row r="9361" spans="1:57" s="4" customForma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  <c r="BE9361"/>
    </row>
    <row r="9362" spans="1:57" s="4" customForma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  <c r="BE9362"/>
    </row>
    <row r="9363" spans="1:57" s="4" customForma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  <c r="BE9363"/>
    </row>
    <row r="9364" spans="1:57" s="4" customForma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  <c r="BE9364"/>
    </row>
    <row r="9365" spans="1:57" s="4" customForma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  <c r="BE9365"/>
    </row>
    <row r="9366" spans="1:57" s="4" customForma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  <c r="BE9366"/>
    </row>
    <row r="9367" spans="1:57" s="4" customForma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  <c r="BE9367"/>
    </row>
    <row r="9368" spans="1:57" s="4" customForma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  <c r="BE9368"/>
    </row>
    <row r="9369" spans="1:57" s="4" customForma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  <c r="BE9369"/>
    </row>
    <row r="9370" spans="1:57" s="4" customForma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  <c r="BE9370"/>
    </row>
    <row r="9371" spans="1:57" s="4" customForma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  <c r="BE9371"/>
    </row>
    <row r="9372" spans="1:57" s="4" customForma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  <c r="BE9372"/>
    </row>
    <row r="9373" spans="1:57" s="4" customForma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  <c r="BE9373"/>
    </row>
    <row r="9374" spans="1:57" s="4" customForma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  <c r="BE9374"/>
    </row>
    <row r="9375" spans="1:57" s="4" customForma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  <c r="BE9375"/>
    </row>
    <row r="9376" spans="1:57" s="4" customForma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  <c r="BE9376"/>
    </row>
    <row r="9377" spans="1:57" s="4" customForma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  <c r="BE9377"/>
    </row>
    <row r="9378" spans="1:57" s="4" customForma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  <c r="BE9378"/>
    </row>
    <row r="9379" spans="1:57" s="4" customForma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  <c r="BE9379"/>
    </row>
    <row r="9380" spans="1:57" s="4" customForma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  <c r="BE9380"/>
    </row>
    <row r="9381" spans="1:57" s="4" customForma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  <c r="BE9381"/>
    </row>
    <row r="9382" spans="1:57" s="4" customForma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  <c r="BE9382"/>
    </row>
    <row r="9383" spans="1:57" s="4" customForma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  <c r="BE9383"/>
    </row>
    <row r="9384" spans="1:57" s="4" customForma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  <c r="BE9384"/>
    </row>
    <row r="9385" spans="1:57" s="4" customForma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  <c r="BE9385"/>
    </row>
    <row r="9386" spans="1:57" s="4" customForma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  <c r="BE9386"/>
    </row>
    <row r="9387" spans="1:57" s="4" customForma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  <c r="BE9387"/>
    </row>
    <row r="9388" spans="1:57" s="4" customForma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  <c r="BE9388"/>
    </row>
    <row r="9389" spans="1:57" s="4" customForma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  <c r="BE9389"/>
    </row>
    <row r="9390" spans="1:57" s="4" customForma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  <c r="BE9390"/>
    </row>
    <row r="9391" spans="1:57" s="4" customForma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  <c r="BE9391"/>
    </row>
    <row r="9392" spans="1:57" s="4" customForma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  <c r="BE9392"/>
    </row>
    <row r="9393" spans="1:57" s="4" customForma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  <c r="BE9393"/>
    </row>
    <row r="9394" spans="1:57" s="4" customForma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  <c r="BE9394"/>
    </row>
    <row r="9395" spans="1:57" s="4" customForma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  <c r="BE9395"/>
    </row>
    <row r="9396" spans="1:57" s="4" customForma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  <c r="BE9396"/>
    </row>
    <row r="9397" spans="1:57" s="4" customForma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  <c r="BE9397"/>
    </row>
    <row r="9398" spans="1:57" s="4" customForma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  <c r="BE9398"/>
    </row>
    <row r="9399" spans="1:57" s="4" customForma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  <c r="BE9399"/>
    </row>
    <row r="9400" spans="1:57" s="4" customForma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  <c r="BE9400"/>
    </row>
    <row r="9401" spans="1:57" s="4" customForma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  <c r="BE9401"/>
    </row>
    <row r="9402" spans="1:57" s="4" customForma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  <c r="BE9402"/>
    </row>
    <row r="9403" spans="1:57" s="4" customForma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  <c r="BE9403"/>
    </row>
    <row r="9404" spans="1:57" s="4" customForma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  <c r="BE9404"/>
    </row>
    <row r="9405" spans="1:57" s="4" customForma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  <c r="BE9405"/>
    </row>
    <row r="9406" spans="1:57" s="4" customForma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  <c r="BE9406"/>
    </row>
    <row r="9407" spans="1:57" s="4" customForma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  <c r="BE9407"/>
    </row>
    <row r="9408" spans="1:57" s="4" customForma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  <c r="BE9408"/>
    </row>
    <row r="9409" spans="1:57" s="4" customForma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  <c r="BE9409"/>
    </row>
    <row r="9410" spans="1:57" s="4" customForma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  <c r="BE9410"/>
    </row>
    <row r="9411" spans="1:57" s="4" customForma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  <c r="BE9411"/>
    </row>
    <row r="9412" spans="1:57" s="4" customForma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  <c r="BE9412"/>
    </row>
    <row r="9413" spans="1:57" s="4" customForma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  <c r="BE9413"/>
    </row>
    <row r="9414" spans="1:57" s="4" customForma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  <c r="BE9414"/>
    </row>
    <row r="9415" spans="1:57" s="4" customForma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  <c r="BE9415"/>
    </row>
    <row r="9416" spans="1:57" s="4" customForma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  <c r="BE9416"/>
    </row>
    <row r="9417" spans="1:57" s="4" customForma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  <c r="BE9417"/>
    </row>
    <row r="9418" spans="1:57" s="4" customForma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  <c r="BE9418"/>
    </row>
    <row r="9419" spans="1:57" s="4" customForma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  <c r="BE9419"/>
    </row>
    <row r="9420" spans="1:57" s="4" customForma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  <c r="BE9420"/>
    </row>
    <row r="9421" spans="1:57" s="4" customForma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  <c r="BE9421"/>
    </row>
    <row r="9422" spans="1:57" s="4" customForma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  <c r="BE9422"/>
    </row>
    <row r="9423" spans="1:57" s="4" customForma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  <c r="BE9423"/>
    </row>
    <row r="9424" spans="1:57" s="4" customForma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  <c r="BE9424"/>
    </row>
    <row r="9425" spans="1:57" s="4" customForma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  <c r="BE9425"/>
    </row>
    <row r="9426" spans="1:57" s="4" customForma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  <c r="BE9426"/>
    </row>
    <row r="9427" spans="1:57" s="4" customForma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  <c r="BE9427"/>
    </row>
    <row r="9428" spans="1:57" s="4" customForma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  <c r="BE9428"/>
    </row>
    <row r="9429" spans="1:57" s="4" customForma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  <c r="BE9429"/>
    </row>
    <row r="9430" spans="1:57" s="4" customForma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  <c r="BE9430"/>
    </row>
    <row r="9431" spans="1:57" s="4" customForma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  <c r="BE9431"/>
    </row>
    <row r="9432" spans="1:57" s="4" customForma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  <c r="BE9432"/>
    </row>
    <row r="9433" spans="1:57" s="4" customForma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  <c r="BE9433"/>
    </row>
    <row r="9434" spans="1:57" s="4" customForma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  <c r="BE9434"/>
    </row>
    <row r="9435" spans="1:57" s="4" customForma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  <c r="BE9435"/>
    </row>
    <row r="9436" spans="1:57" s="4" customForma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  <c r="BE9436"/>
    </row>
    <row r="9437" spans="1:57" s="4" customForma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  <c r="BE9437"/>
    </row>
    <row r="9438" spans="1:57" s="4" customForma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  <c r="BE9438"/>
    </row>
    <row r="9439" spans="1:57" s="4" customForma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  <c r="BE9439"/>
    </row>
    <row r="9440" spans="1:57" s="4" customForma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  <c r="BE9440"/>
    </row>
    <row r="9441" spans="1:57" s="4" customForma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  <c r="BE9441"/>
    </row>
    <row r="9442" spans="1:57" s="4" customForma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  <c r="BE9442"/>
    </row>
    <row r="9443" spans="1:57" s="4" customForma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  <c r="BE9443"/>
    </row>
    <row r="9444" spans="1:57" s="4" customForma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  <c r="BE9444"/>
    </row>
    <row r="9445" spans="1:57" s="4" customForma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  <c r="BE9445"/>
    </row>
    <row r="9446" spans="1:57" s="4" customForma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  <c r="BE9446"/>
    </row>
    <row r="9447" spans="1:57" s="4" customForma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  <c r="BE9447"/>
    </row>
    <row r="9448" spans="1:57" s="4" customForma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  <c r="BE9448"/>
    </row>
    <row r="9449" spans="1:57" s="4" customForma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  <c r="BE9449"/>
    </row>
    <row r="9450" spans="1:57" s="4" customForma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  <c r="BE9450"/>
    </row>
    <row r="9451" spans="1:57" s="4" customForma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  <c r="BE9451"/>
    </row>
    <row r="9452" spans="1:57" s="4" customForma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  <c r="BE9452"/>
    </row>
    <row r="9453" spans="1:57" s="4" customForma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  <c r="BE9453"/>
    </row>
    <row r="9454" spans="1:57" s="4" customForma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  <c r="BE9454"/>
    </row>
    <row r="9455" spans="1:57" s="4" customForma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  <c r="BE9455"/>
    </row>
    <row r="9456" spans="1:57" s="4" customForma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  <c r="BE9456"/>
    </row>
    <row r="9457" spans="1:57" s="4" customForma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  <c r="BE9457"/>
    </row>
    <row r="9458" spans="1:57" s="4" customForma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  <c r="BE9458"/>
    </row>
    <row r="9459" spans="1:57" s="4" customForma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  <c r="BE9459"/>
    </row>
    <row r="9460" spans="1:57" s="4" customForma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  <c r="BE9460"/>
    </row>
    <row r="9461" spans="1:57" s="4" customForma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  <c r="BE9461"/>
    </row>
    <row r="9462" spans="1:57" s="4" customForma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  <c r="BE9462"/>
    </row>
    <row r="9463" spans="1:57" s="4" customForma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  <c r="BE9463"/>
    </row>
    <row r="9464" spans="1:57" s="4" customForma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  <c r="BE9464"/>
    </row>
    <row r="9465" spans="1:57" s="4" customForma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  <c r="BE9465"/>
    </row>
    <row r="9466" spans="1:57" s="4" customForma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  <c r="BE9466"/>
    </row>
    <row r="9467" spans="1:57" s="4" customForma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  <c r="BE9467"/>
    </row>
    <row r="9468" spans="1:57" s="4" customForma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  <c r="BE9468"/>
    </row>
    <row r="9469" spans="1:57" s="4" customForma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  <c r="BE9469"/>
    </row>
    <row r="9470" spans="1:57" s="4" customForma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  <c r="BE9470"/>
    </row>
    <row r="9471" spans="1:57" s="4" customForma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  <c r="BE9471"/>
    </row>
    <row r="9472" spans="1:57" s="4" customForma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  <c r="BE9472"/>
    </row>
    <row r="9473" spans="1:57" s="4" customForma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  <c r="BE9473"/>
    </row>
    <row r="9474" spans="1:57" s="4" customForma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  <c r="BE9474"/>
    </row>
    <row r="9475" spans="1:57" s="4" customForma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  <c r="BE9475"/>
    </row>
    <row r="9476" spans="1:57" s="4" customForma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  <c r="BE9476"/>
    </row>
    <row r="9477" spans="1:57" s="4" customForma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  <c r="BE9477"/>
    </row>
    <row r="9478" spans="1:57" s="4" customForma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  <c r="BE9478"/>
    </row>
    <row r="9479" spans="1:57" s="4" customForma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  <c r="BE9479"/>
    </row>
    <row r="9480" spans="1:57" s="4" customForma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  <c r="BE9480"/>
    </row>
    <row r="9481" spans="1:57" s="4" customForma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  <c r="BE9481"/>
    </row>
    <row r="9482" spans="1:57" s="4" customForma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  <c r="BE9482"/>
    </row>
    <row r="9483" spans="1:57" s="4" customForma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  <c r="BE9483"/>
    </row>
    <row r="9484" spans="1:57" s="4" customForma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  <c r="BE9484"/>
    </row>
    <row r="9485" spans="1:57" s="4" customForma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  <c r="BE9485"/>
    </row>
    <row r="9486" spans="1:57" s="4" customForma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  <c r="BE9486"/>
    </row>
    <row r="9487" spans="1:57" s="4" customForma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  <c r="BE9487"/>
    </row>
    <row r="9488" spans="1:57" s="4" customForma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  <c r="BE9488"/>
    </row>
    <row r="9489" spans="1:57" s="4" customForma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  <c r="BE9489"/>
    </row>
    <row r="9490" spans="1:57" s="4" customForma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  <c r="BE9490"/>
    </row>
    <row r="9491" spans="1:57" s="4" customForma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  <c r="BE9491"/>
    </row>
    <row r="9492" spans="1:57" s="4" customForma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  <c r="BE9492"/>
    </row>
    <row r="9493" spans="1:57" s="4" customForma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  <c r="BE9493"/>
    </row>
    <row r="9494" spans="1:57" s="4" customForma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  <c r="BE9494"/>
    </row>
    <row r="9495" spans="1:57" s="4" customForma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  <c r="BE9495"/>
    </row>
    <row r="9496" spans="1:57" s="4" customForma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  <c r="BE9496"/>
    </row>
    <row r="9497" spans="1:57" s="4" customForma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  <c r="BE9497"/>
    </row>
    <row r="9498" spans="1:57" s="4" customForma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  <c r="BE9498"/>
    </row>
    <row r="9499" spans="1:57" s="4" customForma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  <c r="BE9499"/>
    </row>
    <row r="9500" spans="1:57" s="4" customForma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  <c r="BE9500"/>
    </row>
    <row r="9501" spans="1:57" s="4" customForma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  <c r="BE9501"/>
    </row>
    <row r="9502" spans="1:57" s="4" customForma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  <c r="BE9502"/>
    </row>
    <row r="9503" spans="1:57" s="4" customForma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  <c r="BE9503"/>
    </row>
    <row r="9504" spans="1:57" s="4" customForma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  <c r="BE9504"/>
    </row>
    <row r="9505" spans="1:57" s="4" customForma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  <c r="BE9505"/>
    </row>
    <row r="9506" spans="1:57" s="4" customForma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  <c r="BE9506"/>
    </row>
    <row r="9507" spans="1:57" s="4" customForma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  <c r="BE9507"/>
    </row>
    <row r="9508" spans="1:57" s="4" customForma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  <c r="BE9508"/>
    </row>
    <row r="9509" spans="1:57" s="4" customForma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  <c r="BE9509"/>
    </row>
    <row r="9510" spans="1:57" s="4" customForma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  <c r="BE9510"/>
    </row>
    <row r="9511" spans="1:57" s="4" customForma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  <c r="BE9511"/>
    </row>
    <row r="9512" spans="1:57" s="4" customForma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  <c r="BE9512"/>
    </row>
    <row r="9513" spans="1:57" s="4" customForma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  <c r="BE9513"/>
    </row>
    <row r="9514" spans="1:57" s="4" customForma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  <c r="BE9514"/>
    </row>
    <row r="9515" spans="1:57" s="4" customForma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  <c r="BE9515"/>
    </row>
    <row r="9516" spans="1:57" s="4" customForma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  <c r="BE9516"/>
    </row>
    <row r="9517" spans="1:57" s="4" customForma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  <c r="BE9517"/>
    </row>
    <row r="9518" spans="1:57" s="4" customForma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  <c r="BE9518"/>
    </row>
    <row r="9519" spans="1:57" s="4" customForma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  <c r="BE9519"/>
    </row>
    <row r="9520" spans="1:57" s="4" customForma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  <c r="BE9520"/>
    </row>
    <row r="9521" spans="1:57" s="4" customForma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  <c r="BE9521"/>
    </row>
    <row r="9522" spans="1:57" s="4" customForma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  <c r="BE9522"/>
    </row>
    <row r="9523" spans="1:57" s="4" customForma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  <c r="BE9523"/>
    </row>
    <row r="9524" spans="1:57" s="4" customForma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  <c r="BE9524"/>
    </row>
    <row r="9525" spans="1:57" s="4" customForma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  <c r="BE9525"/>
    </row>
    <row r="9526" spans="1:57" s="4" customForma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  <c r="BE9526"/>
    </row>
    <row r="9527" spans="1:57" s="4" customForma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  <c r="BE9527"/>
    </row>
    <row r="9528" spans="1:57" s="4" customForma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  <c r="BE9528"/>
    </row>
    <row r="9529" spans="1:57" s="4" customForma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  <c r="BE9529"/>
    </row>
    <row r="9530" spans="1:57" s="4" customForma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  <c r="BE9530"/>
    </row>
    <row r="9531" spans="1:57" s="4" customForma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  <c r="BE9531"/>
    </row>
    <row r="9532" spans="1:57" s="4" customForma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  <c r="BE9532"/>
    </row>
    <row r="9533" spans="1:57" s="4" customForma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  <c r="BE9533"/>
    </row>
    <row r="9534" spans="1:57" s="4" customForma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  <c r="BE9534"/>
    </row>
    <row r="9535" spans="1:57" s="4" customForma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  <c r="BE9535"/>
    </row>
    <row r="9536" spans="1:57" s="4" customForma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  <c r="BE9536"/>
    </row>
    <row r="9537" spans="1:57" s="4" customForma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  <c r="BE9537"/>
    </row>
    <row r="9538" spans="1:57" s="4" customForma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  <c r="BE9538"/>
    </row>
    <row r="9539" spans="1:57" s="4" customForma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  <c r="BE9539"/>
    </row>
    <row r="9540" spans="1:57" s="4" customForma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  <c r="BE9540"/>
    </row>
    <row r="9541" spans="1:57" s="4" customForma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  <c r="BE9541"/>
    </row>
    <row r="9542" spans="1:57" s="4" customForma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  <c r="BE9542"/>
    </row>
    <row r="9543" spans="1:57" s="4" customForma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  <c r="BE9543"/>
    </row>
    <row r="9544" spans="1:57" s="4" customForma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  <c r="BE9544"/>
    </row>
    <row r="9545" spans="1:57" s="4" customForma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  <c r="BE9545"/>
    </row>
    <row r="9546" spans="1:57" s="4" customForma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  <c r="BE9546"/>
    </row>
    <row r="9547" spans="1:57" s="4" customForma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  <c r="BE9547"/>
    </row>
    <row r="9548" spans="1:57" s="4" customForma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  <c r="BE9548"/>
    </row>
    <row r="9549" spans="1:57" s="4" customForma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  <c r="BE9549"/>
    </row>
    <row r="9550" spans="1:57" s="4" customForma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  <c r="BE9550"/>
    </row>
    <row r="9551" spans="1:57" s="4" customForma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  <c r="BE9551"/>
    </row>
    <row r="9552" spans="1:57" s="4" customForma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  <c r="BE9552"/>
    </row>
    <row r="9553" spans="1:57" s="4" customForma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  <c r="BE9553"/>
    </row>
    <row r="9554" spans="1:57" s="4" customForma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  <c r="BE9554"/>
    </row>
    <row r="9555" spans="1:57" s="4" customForma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  <c r="BE9555"/>
    </row>
    <row r="9556" spans="1:57" s="4" customForma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  <c r="BE9556"/>
    </row>
    <row r="9557" spans="1:57" s="4" customForma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  <c r="BE9557"/>
    </row>
    <row r="9558" spans="1:57" s="4" customForma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  <c r="BE9558"/>
    </row>
    <row r="9559" spans="1:57" s="4" customForma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  <c r="BE9559"/>
    </row>
    <row r="9560" spans="1:57" s="4" customForma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  <c r="BE9560"/>
    </row>
    <row r="9561" spans="1:57" s="4" customForma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  <c r="BE9561"/>
    </row>
    <row r="9562" spans="1:57" s="4" customForma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  <c r="BE9562"/>
    </row>
    <row r="9563" spans="1:57" s="4" customForma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  <c r="BE9563"/>
    </row>
    <row r="9564" spans="1:57" s="4" customForma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  <c r="BE9564"/>
    </row>
    <row r="9565" spans="1:57" s="4" customForma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  <c r="BE9565"/>
    </row>
    <row r="9566" spans="1:57" s="4" customForma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  <c r="BE9566"/>
    </row>
    <row r="9567" spans="1:57" s="4" customForma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  <c r="BE9567"/>
    </row>
    <row r="9568" spans="1:57" s="4" customForma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  <c r="BE9568"/>
    </row>
    <row r="9569" spans="1:57" s="4" customForma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  <c r="BE9569"/>
    </row>
    <row r="9570" spans="1:57" s="4" customForma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  <c r="BE9570"/>
    </row>
    <row r="9571" spans="1:57" s="4" customForma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  <c r="BE9571"/>
    </row>
    <row r="9572" spans="1:57" s="4" customForma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  <c r="BE9572"/>
    </row>
    <row r="9573" spans="1:57" s="4" customForma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  <c r="BE9573"/>
    </row>
    <row r="9574" spans="1:57" s="4" customForma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  <c r="BE9574"/>
    </row>
    <row r="9575" spans="1:57" s="4" customForma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  <c r="BE9575"/>
    </row>
    <row r="9576" spans="1:57" s="4" customForma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  <c r="BE9576"/>
    </row>
    <row r="9577" spans="1:57" s="4" customForma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  <c r="BE9577"/>
    </row>
    <row r="9578" spans="1:57" s="4" customForma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  <c r="BE9578"/>
    </row>
    <row r="9579" spans="1:57" s="4" customForma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  <c r="BE9579"/>
    </row>
    <row r="9580" spans="1:57" s="4" customForma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  <c r="BE9580"/>
    </row>
    <row r="9581" spans="1:57" s="4" customForma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  <c r="BE9581"/>
    </row>
    <row r="9582" spans="1:57" s="4" customForma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  <c r="BE9582"/>
    </row>
    <row r="9583" spans="1:57" s="4" customForma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  <c r="BE9583"/>
    </row>
    <row r="9584" spans="1:57" s="4" customForma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  <c r="BE9584"/>
    </row>
    <row r="9585" spans="1:57" s="4" customForma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  <c r="BE9585"/>
    </row>
    <row r="9586" spans="1:57" s="4" customForma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  <c r="BE9586"/>
    </row>
    <row r="9587" spans="1:57" s="4" customForma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  <c r="BE9587"/>
    </row>
    <row r="9588" spans="1:57" s="4" customForma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  <c r="BE9588"/>
    </row>
    <row r="9589" spans="1:57" s="4" customForma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  <c r="BE9589"/>
    </row>
    <row r="9590" spans="1:57" s="4" customForma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  <c r="BE9590"/>
    </row>
    <row r="9591" spans="1:57" s="4" customForma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  <c r="BE9591"/>
    </row>
    <row r="9592" spans="1:57" s="4" customForma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  <c r="BE9592"/>
    </row>
    <row r="9593" spans="1:57" s="4" customForma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  <c r="BE9593"/>
    </row>
    <row r="9594" spans="1:57" s="4" customForma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  <c r="BE9594"/>
    </row>
    <row r="9595" spans="1:57" s="4" customForma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  <c r="BE9595"/>
    </row>
    <row r="9596" spans="1:57" s="4" customForma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  <c r="BE9596"/>
    </row>
    <row r="9597" spans="1:57" s="4" customForma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  <c r="BE9597"/>
    </row>
    <row r="9598" spans="1:57" s="4" customForma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  <c r="BE9598"/>
    </row>
    <row r="9599" spans="1:57" s="4" customForma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  <c r="BE9599"/>
    </row>
    <row r="9600" spans="1:57" s="4" customForma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  <c r="BE9600"/>
    </row>
    <row r="9601" spans="1:57" s="4" customForma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  <c r="BE9601"/>
    </row>
    <row r="9602" spans="1:57" s="4" customForma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  <c r="BE9602"/>
    </row>
    <row r="9603" spans="1:57" s="4" customForma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  <c r="BE9603"/>
    </row>
    <row r="9604" spans="1:57" s="4" customForma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  <c r="BE9604"/>
    </row>
    <row r="9605" spans="1:57" s="4" customForma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  <c r="BE9605"/>
    </row>
    <row r="9606" spans="1:57" s="4" customForma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  <c r="BE9606"/>
    </row>
    <row r="9607" spans="1:57" s="4" customForma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  <c r="BE9607"/>
    </row>
    <row r="9608" spans="1:57" s="4" customForma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  <c r="BE9608"/>
    </row>
    <row r="9609" spans="1:57" s="4" customForma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  <c r="BE9609"/>
    </row>
    <row r="9610" spans="1:57" s="4" customForma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  <c r="BE9610"/>
    </row>
    <row r="9611" spans="1:57" s="4" customForma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  <c r="BE9611"/>
    </row>
    <row r="9612" spans="1:57" s="4" customForma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  <c r="BE9612"/>
    </row>
    <row r="9613" spans="1:57" s="4" customForma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  <c r="BE9613"/>
    </row>
    <row r="9614" spans="1:57" s="4" customForma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  <c r="BE9614"/>
    </row>
    <row r="9615" spans="1:57" s="4" customForma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  <c r="BE9615"/>
    </row>
    <row r="9616" spans="1:57" s="4" customForma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  <c r="BE9616"/>
    </row>
    <row r="9617" spans="1:57" s="4" customForma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  <c r="BE9617"/>
    </row>
    <row r="9618" spans="1:57" s="4" customForma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  <c r="BE9618"/>
    </row>
    <row r="9619" spans="1:57" s="4" customForma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  <c r="BE9619"/>
    </row>
    <row r="9620" spans="1:57" s="4" customForma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  <c r="BE9620"/>
    </row>
    <row r="9621" spans="1:57" s="4" customForma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  <c r="BE9621"/>
    </row>
    <row r="9622" spans="1:57" s="4" customForma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  <c r="BE9622"/>
    </row>
    <row r="9623" spans="1:57" s="4" customForma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  <c r="BE9623"/>
    </row>
    <row r="9624" spans="1:57" s="4" customForma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  <c r="BE9624"/>
    </row>
    <row r="9625" spans="1:57" s="4" customForma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  <c r="BE9625"/>
    </row>
    <row r="9626" spans="1:57" s="4" customForma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  <c r="BE9626"/>
    </row>
    <row r="9627" spans="1:57" s="4" customForma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  <c r="BE9627"/>
    </row>
    <row r="9628" spans="1:57" s="4" customForma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  <c r="BE9628"/>
    </row>
    <row r="9629" spans="1:57" s="4" customForma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  <c r="BE9629"/>
    </row>
    <row r="9630" spans="1:57" s="4" customForma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  <c r="BE9630"/>
    </row>
    <row r="9631" spans="1:57" s="4" customForma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  <c r="BE9631"/>
    </row>
    <row r="9632" spans="1:57" s="4" customForma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  <c r="BE9632"/>
    </row>
    <row r="9633" spans="1:57" s="4" customForma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  <c r="BE9633"/>
    </row>
    <row r="9634" spans="1:57" s="4" customForma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  <c r="BE9634"/>
    </row>
    <row r="9635" spans="1:57" s="4" customForma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  <c r="BE9635"/>
    </row>
    <row r="9636" spans="1:57" s="4" customForma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  <c r="BE9636"/>
    </row>
    <row r="9637" spans="1:57" s="4" customForma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  <c r="BE9637"/>
    </row>
    <row r="9638" spans="1:57" s="4" customForma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  <c r="BE9638"/>
    </row>
    <row r="9639" spans="1:57" s="4" customForma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  <c r="BE9639"/>
    </row>
    <row r="9640" spans="1:57" s="4" customForma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  <c r="BE9640"/>
    </row>
    <row r="9641" spans="1:57" s="4" customForma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  <c r="BE9641"/>
    </row>
    <row r="9642" spans="1:57" s="4" customForma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  <c r="BE9642"/>
    </row>
    <row r="9643" spans="1:57" s="4" customForma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  <c r="BE9643"/>
    </row>
    <row r="9644" spans="1:57" s="4" customForma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  <c r="BE9644"/>
    </row>
    <row r="9645" spans="1:57" s="4" customForma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  <c r="BE9645"/>
    </row>
    <row r="9646" spans="1:57" s="4" customForma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  <c r="BE9646"/>
    </row>
    <row r="9647" spans="1:57" s="4" customForma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  <c r="BE9647"/>
    </row>
    <row r="9648" spans="1:57" s="4" customForma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  <c r="BE9648"/>
    </row>
    <row r="9649" spans="1:57" s="4" customForma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  <c r="BE9649"/>
    </row>
    <row r="9650" spans="1:57" s="4" customForma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  <c r="BE9650"/>
    </row>
    <row r="9651" spans="1:57" s="4" customForma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  <c r="BE9651"/>
    </row>
    <row r="9652" spans="1:57" s="4" customForma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  <c r="BE9652"/>
    </row>
    <row r="9653" spans="1:57" s="4" customForma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  <c r="BE9653"/>
    </row>
    <row r="9654" spans="1:57" s="4" customForma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  <c r="BE9654"/>
    </row>
    <row r="9655" spans="1:57" s="4" customForma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  <c r="BE9655"/>
    </row>
    <row r="9656" spans="1:57" s="4" customForma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  <c r="BE9656"/>
    </row>
    <row r="9657" spans="1:57" s="4" customForma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  <c r="BE9657"/>
    </row>
    <row r="9658" spans="1:57" s="4" customForma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  <c r="BE9658"/>
    </row>
    <row r="9659" spans="1:57" s="4" customForma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  <c r="BE9659"/>
    </row>
    <row r="9660" spans="1:57" s="4" customForma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  <c r="BE9660"/>
    </row>
    <row r="9661" spans="1:57" s="4" customForma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  <c r="BE9661"/>
    </row>
    <row r="9662" spans="1:57" s="4" customForma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  <c r="BE9662"/>
    </row>
    <row r="9663" spans="1:57" s="4" customForma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  <c r="BE9663"/>
    </row>
    <row r="9664" spans="1:57" s="4" customForma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  <c r="BE9664"/>
    </row>
    <row r="9665" spans="1:57" s="4" customForma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  <c r="BE9665"/>
    </row>
    <row r="9666" spans="1:57" s="4" customForma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  <c r="BE9666"/>
    </row>
    <row r="9667" spans="1:57" s="4" customForma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  <c r="BE9667"/>
    </row>
    <row r="9668" spans="1:57" s="4" customForma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  <c r="BE9668"/>
    </row>
    <row r="9669" spans="1:57" s="4" customForma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  <c r="BE9669"/>
    </row>
    <row r="9670" spans="1:57" s="4" customForma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  <c r="BE9670"/>
    </row>
    <row r="9671" spans="1:57" s="4" customForma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  <c r="BE9671"/>
    </row>
    <row r="9672" spans="1:57" s="4" customForma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  <c r="BE9672"/>
    </row>
    <row r="9673" spans="1:57" s="4" customForma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  <c r="BE9673"/>
    </row>
    <row r="9674" spans="1:57" s="4" customForma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  <c r="BE9674"/>
    </row>
    <row r="9675" spans="1:57" s="4" customForma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  <c r="BE9675"/>
    </row>
    <row r="9676" spans="1:57" s="4" customForma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  <c r="BE9676"/>
    </row>
    <row r="9677" spans="1:57" s="4" customForma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  <c r="BE9677"/>
    </row>
    <row r="9678" spans="1:57" s="4" customForma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  <c r="BE9678"/>
    </row>
    <row r="9679" spans="1:57" s="4" customForma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  <c r="BE9679"/>
    </row>
    <row r="9680" spans="1:57" s="4" customForma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  <c r="BE9680"/>
    </row>
    <row r="9681" spans="1:57" s="4" customForma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  <c r="BE9681"/>
    </row>
    <row r="9682" spans="1:57" s="4" customForma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  <c r="BE9682"/>
    </row>
    <row r="9683" spans="1:57" s="4" customForma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  <c r="BE9683"/>
    </row>
    <row r="9684" spans="1:57" s="4" customForma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  <c r="BE9684"/>
    </row>
    <row r="9685" spans="1:57" s="4" customForma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  <c r="BE9685"/>
    </row>
    <row r="9686" spans="1:57" s="4" customForma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  <c r="BE9686"/>
    </row>
    <row r="9687" spans="1:57" s="4" customForma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  <c r="BE9687"/>
    </row>
    <row r="9688" spans="1:57" s="4" customForma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  <c r="BE9688"/>
    </row>
    <row r="9689" spans="1:57" s="4" customForma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  <c r="BE9689"/>
    </row>
    <row r="9690" spans="1:57" s="4" customForma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  <c r="BE9690"/>
    </row>
    <row r="9691" spans="1:57" s="4" customForma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  <c r="BE9691"/>
    </row>
    <row r="9692" spans="1:57" s="4" customForma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  <c r="BE9692"/>
    </row>
    <row r="9693" spans="1:57" s="4" customForma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  <c r="BE9693"/>
    </row>
    <row r="9694" spans="1:57" s="4" customForma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  <c r="BE9694"/>
    </row>
    <row r="9695" spans="1:57" s="4" customForma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  <c r="BE9695"/>
    </row>
    <row r="9696" spans="1:57" s="4" customForma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  <c r="BE9696"/>
    </row>
    <row r="9697" spans="1:57" s="4" customForma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  <c r="BE9697"/>
    </row>
    <row r="9698" spans="1:57" s="4" customForma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  <c r="BE9698"/>
    </row>
    <row r="9699" spans="1:57" s="4" customForma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  <c r="BE9699"/>
    </row>
    <row r="9700" spans="1:57" s="4" customForma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  <c r="BE9700"/>
    </row>
    <row r="9701" spans="1:57" s="4" customForma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  <c r="BE9701"/>
    </row>
    <row r="9702" spans="1:57" s="4" customForma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  <c r="BE9702"/>
    </row>
    <row r="9703" spans="1:57" s="4" customForma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  <c r="BE9703"/>
    </row>
    <row r="9704" spans="1:57" s="4" customForma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  <c r="BE9704"/>
    </row>
    <row r="9705" spans="1:57" s="4" customForma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  <c r="BE9705"/>
    </row>
    <row r="9706" spans="1:57" s="4" customForma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  <c r="BE9706"/>
    </row>
    <row r="9707" spans="1:57" s="4" customForma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  <c r="BE9707"/>
    </row>
    <row r="9708" spans="1:57" s="4" customForma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  <c r="BE9708"/>
    </row>
    <row r="9709" spans="1:57" s="4" customForma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  <c r="BE9709"/>
    </row>
    <row r="9710" spans="1:57" s="4" customForma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  <c r="BE9710"/>
    </row>
    <row r="9711" spans="1:57" s="4" customForma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  <c r="BE9711"/>
    </row>
    <row r="9712" spans="1:57" s="4" customForma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  <c r="BE9712"/>
    </row>
    <row r="9713" spans="1:57" s="4" customForma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  <c r="BE9713"/>
    </row>
    <row r="9714" spans="1:57" s="4" customForma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  <c r="BE9714"/>
    </row>
    <row r="9715" spans="1:57" s="4" customForma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  <c r="BE9715"/>
    </row>
    <row r="9716" spans="1:57" s="4" customForma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  <c r="BE9716"/>
    </row>
    <row r="9717" spans="1:57" s="4" customForma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  <c r="BE9717"/>
    </row>
    <row r="9718" spans="1:57" s="4" customForma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  <c r="BE9718"/>
    </row>
    <row r="9719" spans="1:57" s="4" customForma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  <c r="BE9719"/>
    </row>
    <row r="9720" spans="1:57" s="4" customForma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  <c r="BE9720"/>
    </row>
    <row r="9721" spans="1:57" s="4" customForma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  <c r="BE9721"/>
    </row>
    <row r="9722" spans="1:57" s="4" customForma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  <c r="BE9722"/>
    </row>
    <row r="9723" spans="1:57" s="4" customForma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  <c r="BE9723"/>
    </row>
    <row r="9724" spans="1:57" s="4" customForma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  <c r="BE9724"/>
    </row>
    <row r="9725" spans="1:57" s="4" customForma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  <c r="BE9725"/>
    </row>
    <row r="9726" spans="1:57" s="4" customForma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  <c r="BE9726"/>
    </row>
    <row r="9727" spans="1:57" s="4" customForma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  <c r="BE9727"/>
    </row>
    <row r="9728" spans="1:57" s="4" customForma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  <c r="BE9728"/>
    </row>
    <row r="9729" spans="1:57" s="4" customForma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  <c r="BE9729"/>
    </row>
    <row r="9730" spans="1:57" s="4" customForma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  <c r="BE9730"/>
    </row>
    <row r="9731" spans="1:57" s="4" customForma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  <c r="BE9731"/>
    </row>
    <row r="9732" spans="1:57" s="4" customForma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  <c r="BE9732"/>
    </row>
    <row r="9733" spans="1:57" s="4" customForma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  <c r="BE9733"/>
    </row>
    <row r="9734" spans="1:57" s="4" customForma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  <c r="BE9734"/>
    </row>
    <row r="9735" spans="1:57" s="4" customForma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  <c r="BE9735"/>
    </row>
    <row r="9736" spans="1:57" s="4" customForma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  <c r="BE9736"/>
    </row>
    <row r="9737" spans="1:57" s="4" customForma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  <c r="BE9737"/>
    </row>
    <row r="9738" spans="1:57" s="4" customForma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  <c r="BE9738"/>
    </row>
    <row r="9739" spans="1:57" s="4" customForma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  <c r="BE9739"/>
    </row>
    <row r="9740" spans="1:57" s="4" customForma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  <c r="BE9740"/>
    </row>
    <row r="9741" spans="1:57" s="4" customForma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  <c r="BE9741"/>
    </row>
    <row r="9742" spans="1:57" s="4" customForma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  <c r="BE9742"/>
    </row>
    <row r="9743" spans="1:57" s="4" customForma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  <c r="BE9743"/>
    </row>
    <row r="9744" spans="1:57" s="4" customForma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  <c r="BE9744"/>
    </row>
    <row r="9745" spans="1:57" s="4" customForma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  <c r="BE9745"/>
    </row>
    <row r="9746" spans="1:57" s="4" customForma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  <c r="BE9746"/>
    </row>
    <row r="9747" spans="1:57" s="4" customForma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  <c r="BE9747"/>
    </row>
    <row r="9748" spans="1:57" s="4" customForma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  <c r="BE9748"/>
    </row>
    <row r="9749" spans="1:57" s="4" customForma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  <c r="BE9749"/>
    </row>
    <row r="9750" spans="1:57" s="4" customForma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  <c r="BE9750"/>
    </row>
    <row r="9751" spans="1:57" s="4" customForma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  <c r="BE9751"/>
    </row>
    <row r="9752" spans="1:57" s="4" customForma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  <c r="BE9752"/>
    </row>
    <row r="9753" spans="1:57" s="4" customForma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  <c r="BE9753"/>
    </row>
    <row r="9754" spans="1:57" s="4" customForma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  <c r="BE9754"/>
    </row>
    <row r="9755" spans="1:57" s="4" customForma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  <c r="BE9755"/>
    </row>
    <row r="9756" spans="1:57" s="4" customForma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  <c r="BE9756"/>
    </row>
    <row r="9757" spans="1:57" s="4" customForma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  <c r="BE9757"/>
    </row>
    <row r="9758" spans="1:57" s="4" customForma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  <c r="BE9758"/>
    </row>
    <row r="9759" spans="1:57" s="4" customForma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  <c r="BE9759"/>
    </row>
    <row r="9760" spans="1:57" s="4" customForma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  <c r="BE9760"/>
    </row>
    <row r="9761" spans="1:57" s="4" customForma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  <c r="BE9761"/>
    </row>
    <row r="9762" spans="1:57" s="4" customForma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  <c r="BE9762"/>
    </row>
    <row r="9763" spans="1:57" s="4" customForma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  <c r="BE9763"/>
    </row>
    <row r="9764" spans="1:57" s="4" customForma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  <c r="BE9764"/>
    </row>
    <row r="9765" spans="1:57" s="4" customForma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  <c r="BE9765"/>
    </row>
    <row r="9766" spans="1:57" s="4" customForma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  <c r="BE9766"/>
    </row>
    <row r="9767" spans="1:57" s="4" customForma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  <c r="BE9767"/>
    </row>
    <row r="9768" spans="1:57" s="4" customForma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  <c r="BE9768"/>
    </row>
    <row r="9769" spans="1:57" s="4" customForma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  <c r="BE9769"/>
    </row>
    <row r="9770" spans="1:57" s="4" customForma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  <c r="BE9770"/>
    </row>
    <row r="9771" spans="1:57" s="4" customForma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  <c r="BE9771"/>
    </row>
    <row r="9772" spans="1:57" s="4" customForma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  <c r="BE9772"/>
    </row>
    <row r="9773" spans="1:57" s="4" customForma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  <c r="BE9773"/>
    </row>
    <row r="9774" spans="1:57" s="4" customForma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  <c r="BE9774"/>
    </row>
    <row r="9775" spans="1:57" s="4" customForma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  <c r="BE9775"/>
    </row>
    <row r="9776" spans="1:57" s="4" customForma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  <c r="BE9776"/>
    </row>
    <row r="9777" spans="1:57" s="4" customForma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  <c r="BE9777"/>
    </row>
    <row r="9778" spans="1:57" s="4" customForma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  <c r="BE9778"/>
    </row>
    <row r="9779" spans="1:57" s="4" customForma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  <c r="BE9779"/>
    </row>
    <row r="9780" spans="1:57" s="4" customForma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  <c r="BE9780"/>
    </row>
    <row r="9781" spans="1:57" s="4" customForma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  <c r="BE9781"/>
    </row>
    <row r="9782" spans="1:57" s="4" customForma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  <c r="BE9782"/>
    </row>
    <row r="9783" spans="1:57" s="4" customForma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  <c r="BE9783"/>
    </row>
    <row r="9784" spans="1:57" s="4" customForma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  <c r="BE9784"/>
    </row>
    <row r="9785" spans="1:57" s="4" customForma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  <c r="BE9785"/>
    </row>
    <row r="9786" spans="1:57" s="4" customForma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  <c r="BE9786"/>
    </row>
    <row r="9787" spans="1:57" s="4" customForma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  <c r="BE9787"/>
    </row>
    <row r="9788" spans="1:57" s="4" customForma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  <c r="BE9788"/>
    </row>
    <row r="9789" spans="1:57" s="4" customForma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  <c r="BE9789"/>
    </row>
    <row r="9790" spans="1:57" s="4" customForma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  <c r="BE9790"/>
    </row>
    <row r="9791" spans="1:57" s="4" customForma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  <c r="BE9791"/>
    </row>
    <row r="9792" spans="1:57" s="4" customForma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  <c r="BE9792"/>
    </row>
    <row r="9793" spans="1:57" s="4" customForma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  <c r="BE9793"/>
    </row>
    <row r="9794" spans="1:57" s="4" customForma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  <c r="BE9794"/>
    </row>
    <row r="9795" spans="1:57" s="4" customForma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  <c r="BE9795"/>
    </row>
    <row r="9796" spans="1:57" s="4" customForma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  <c r="BE9796"/>
    </row>
    <row r="9797" spans="1:57" s="4" customForma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  <c r="BE9797"/>
    </row>
    <row r="9798" spans="1:57" s="4" customForma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  <c r="BE9798"/>
    </row>
    <row r="9799" spans="1:57" s="4" customForma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  <c r="BE9799"/>
    </row>
    <row r="9800" spans="1:57" s="4" customForma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  <c r="BE9800"/>
    </row>
    <row r="9801" spans="1:57" s="4" customForma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  <c r="BE9801"/>
    </row>
    <row r="9802" spans="1:57" s="4" customForma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  <c r="BE9802"/>
    </row>
    <row r="9803" spans="1:57" s="4" customForma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  <c r="BE9803"/>
    </row>
    <row r="9804" spans="1:57" s="4" customForma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  <c r="BE9804"/>
    </row>
    <row r="9805" spans="1:57" s="4" customForma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  <c r="BE9805"/>
    </row>
    <row r="9806" spans="1:57" s="4" customForma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  <c r="BE9806"/>
    </row>
    <row r="9807" spans="1:57" s="4" customForma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  <c r="BE9807"/>
    </row>
    <row r="9808" spans="1:57" s="4" customForma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  <c r="BE9808"/>
    </row>
    <row r="9809" spans="1:57" s="4" customForma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  <c r="BE9809"/>
    </row>
    <row r="9810" spans="1:57" s="4" customForma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  <c r="BE9810"/>
    </row>
    <row r="9811" spans="1:57" s="4" customForma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  <c r="BE9811"/>
    </row>
    <row r="9812" spans="1:57" s="4" customForma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  <c r="BE9812"/>
    </row>
    <row r="9813" spans="1:57" s="4" customForma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  <c r="BE9813"/>
    </row>
    <row r="9814" spans="1:57" s="4" customForma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  <c r="BE9814"/>
    </row>
    <row r="9815" spans="1:57" s="4" customForma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  <c r="BE9815"/>
    </row>
    <row r="9816" spans="1:57" s="4" customForma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  <c r="BE9816"/>
    </row>
    <row r="9817" spans="1:57" s="4" customForma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  <c r="BE9817"/>
    </row>
    <row r="9818" spans="1:57" s="4" customForma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  <c r="BE9818"/>
    </row>
    <row r="9819" spans="1:57" s="4" customForma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  <c r="BE9819"/>
    </row>
    <row r="9820" spans="1:57" s="4" customForma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  <c r="BE9820"/>
    </row>
    <row r="9821" spans="1:57" s="4" customForma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  <c r="BE9821"/>
    </row>
    <row r="9822" spans="1:57" s="4" customForma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  <c r="BE9822"/>
    </row>
    <row r="9823" spans="1:57" s="4" customForma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  <c r="BE9823"/>
    </row>
    <row r="9824" spans="1:57" s="4" customForma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  <c r="BE9824"/>
    </row>
    <row r="9825" spans="1:57" s="4" customForma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  <c r="BE9825"/>
    </row>
    <row r="9826" spans="1:57" s="4" customForma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  <c r="BE9826"/>
    </row>
    <row r="9827" spans="1:57" s="4" customForma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  <c r="BE9827"/>
    </row>
    <row r="9828" spans="1:57" s="4" customForma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  <c r="BE9828"/>
    </row>
    <row r="9829" spans="1:57" s="4" customForma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  <c r="BE9829"/>
    </row>
    <row r="9830" spans="1:57" s="4" customForma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  <c r="BE9830"/>
    </row>
    <row r="9831" spans="1:57" s="4" customForma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  <c r="BE9831"/>
    </row>
    <row r="9832" spans="1:57" s="4" customForma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  <c r="BE9832"/>
    </row>
    <row r="9833" spans="1:57" s="4" customForma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  <c r="BE9833"/>
    </row>
    <row r="9834" spans="1:57" s="4" customForma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  <c r="BE9834"/>
    </row>
    <row r="9835" spans="1:57" s="4" customForma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  <c r="BE9835"/>
    </row>
    <row r="9836" spans="1:57" s="4" customForma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  <c r="BE9836"/>
    </row>
    <row r="9837" spans="1:57" s="4" customForma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  <c r="BE9837"/>
    </row>
    <row r="9838" spans="1:57" s="4" customForma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  <c r="BE9838"/>
    </row>
    <row r="9839" spans="1:57" s="4" customForma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  <c r="BE9839"/>
    </row>
    <row r="9840" spans="1:57" s="4" customForma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  <c r="BE9840"/>
    </row>
    <row r="9841" spans="1:57" s="4" customForma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  <c r="BE9841"/>
    </row>
    <row r="9842" spans="1:57" s="4" customForma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  <c r="BE9842"/>
    </row>
    <row r="9843" spans="1:57" s="4" customForma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  <c r="BE9843"/>
    </row>
    <row r="9844" spans="1:57" s="4" customForma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  <c r="BE9844"/>
    </row>
    <row r="9845" spans="1:57" s="4" customForma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  <c r="BE9845"/>
    </row>
    <row r="9846" spans="1:57" s="4" customForma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  <c r="BE9846"/>
    </row>
    <row r="9847" spans="1:57" s="4" customForma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  <c r="BE9847"/>
    </row>
    <row r="9848" spans="1:57" s="4" customForma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  <c r="BE9848"/>
    </row>
    <row r="9849" spans="1:57" s="4" customForma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  <c r="BE9849"/>
    </row>
    <row r="9850" spans="1:57" s="4" customForma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  <c r="BE9850"/>
    </row>
    <row r="9851" spans="1:57" s="4" customForma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  <c r="BE9851"/>
    </row>
    <row r="9852" spans="1:57" s="4" customForma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  <c r="BE9852"/>
    </row>
    <row r="9853" spans="1:57" s="4" customForma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  <c r="BE9853"/>
    </row>
    <row r="9854" spans="1:57" s="4" customForma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  <c r="BE9854"/>
    </row>
    <row r="9855" spans="1:57" s="4" customForma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  <c r="BE9855"/>
    </row>
    <row r="9856" spans="1:57" s="4" customForma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  <c r="BE9856"/>
    </row>
    <row r="9857" spans="1:57" s="4" customForma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  <c r="BE9857"/>
    </row>
    <row r="9858" spans="1:57" s="4" customForma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  <c r="BE9858"/>
    </row>
    <row r="9859" spans="1:57" s="4" customForma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  <c r="BE9859"/>
    </row>
    <row r="9860" spans="1:57" s="4" customForma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  <c r="BE9860"/>
    </row>
    <row r="9861" spans="1:57" s="4" customForma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  <c r="BE9861"/>
    </row>
    <row r="9862" spans="1:57" s="4" customForma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  <c r="BE9862"/>
    </row>
    <row r="9863" spans="1:57" s="4" customForma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  <c r="BE9863"/>
    </row>
    <row r="9864" spans="1:57" s="4" customForma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  <c r="BE9864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27520"/>
  <sheetViews>
    <sheetView zoomScale="90" zoomScaleNormal="90" zoomScaleSheetLayoutView="55" workbookViewId="0">
      <selection activeCell="AZ6" sqref="AZ6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78</v>
      </c>
    </row>
    <row r="3" spans="1:59" ht="19.5" customHeight="1" thickBot="1" x14ac:dyDescent="0.3">
      <c r="A3" s="22"/>
      <c r="B3" s="22"/>
      <c r="C3" s="22" t="s">
        <v>4</v>
      </c>
      <c r="D3" s="22"/>
      <c r="E3" s="206" t="s">
        <v>72</v>
      </c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8"/>
      <c r="AD3" s="42"/>
      <c r="AE3" s="42"/>
      <c r="AF3" s="42"/>
      <c r="AG3" s="42"/>
      <c r="AH3" s="42"/>
      <c r="AI3" s="209" t="str">
        <f>E3</f>
        <v>March 2018 YTD Operating and Budgeted Results</v>
      </c>
      <c r="AJ3" s="210"/>
      <c r="AK3" s="210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  <c r="BC3" s="210"/>
      <c r="BD3" s="210"/>
      <c r="BE3" s="210"/>
      <c r="BF3" s="210"/>
      <c r="BG3" s="211"/>
    </row>
    <row r="4" spans="1:59" x14ac:dyDescent="0.25">
      <c r="A4" s="43"/>
      <c r="B4" s="43"/>
      <c r="C4" s="215" t="s">
        <v>14</v>
      </c>
      <c r="D4" s="210" t="s">
        <v>36</v>
      </c>
      <c r="E4" s="218" t="s">
        <v>37</v>
      </c>
      <c r="F4" s="200"/>
      <c r="G4" s="200"/>
      <c r="H4" s="200"/>
      <c r="I4" s="200"/>
      <c r="J4" s="201" t="s">
        <v>38</v>
      </c>
      <c r="K4" s="202"/>
      <c r="L4" s="202"/>
      <c r="M4" s="202"/>
      <c r="N4" s="203"/>
      <c r="O4" s="212" t="s">
        <v>39</v>
      </c>
      <c r="P4" s="200"/>
      <c r="Q4" s="200"/>
      <c r="R4" s="200"/>
      <c r="S4" s="213"/>
      <c r="T4" s="201" t="s">
        <v>40</v>
      </c>
      <c r="U4" s="202"/>
      <c r="V4" s="202"/>
      <c r="W4" s="202"/>
      <c r="X4" s="203"/>
      <c r="Y4" s="212" t="s">
        <v>41</v>
      </c>
      <c r="Z4" s="200"/>
      <c r="AA4" s="200"/>
      <c r="AB4" s="200"/>
      <c r="AC4" s="200"/>
      <c r="AD4" s="44"/>
      <c r="AE4" s="45" t="str">
        <f>IF(ISERROR(AF4/12*Occupancy!$B$65),"-",AF4/12*Occupancy!$B$65)</f>
        <v>-</v>
      </c>
      <c r="AF4" s="45" t="s">
        <v>42</v>
      </c>
      <c r="AG4" s="45" t="str">
        <f>IF(ISERROR(AD4/$B4/VLOOKUP(Occupancy!$B$65,Occupancy!$B$68:'Occupancy'!$B$79,1)*12),"-",AD4/$B4/VLOOKUP(Occupancy!$B$65,Occupancy!$B$68:'Occupancy'!$B$79,1)*12)</f>
        <v>-</v>
      </c>
      <c r="AH4" s="46" t="str">
        <f>IF(ISERROR(AE4/$B4/VLOOKUP(Occupancy!$B$65,Occupancy!$B$68:'Occupancy'!$B$79,1)*12),"-",AE4/$B4/VLOOKUP(Occupancy!$B$65,Occupancy!$B$68:'Occupancy'!$B$79,1)*12)</f>
        <v>-</v>
      </c>
      <c r="AI4" s="213" t="s">
        <v>43</v>
      </c>
      <c r="AJ4" s="214"/>
      <c r="AK4" s="214"/>
      <c r="AL4" s="214"/>
      <c r="AM4" s="212"/>
      <c r="AN4" s="47"/>
      <c r="AO4" s="45" t="str">
        <f>IF(ISERROR(AP4/12*Occupancy!$B$65),"-",AP4/12*Occupancy!$B$65)</f>
        <v>-</v>
      </c>
      <c r="AP4" s="45" t="s">
        <v>44</v>
      </c>
      <c r="AQ4" s="45" t="str">
        <f>IF(ISERROR(AN4/$B4/VLOOKUP(Occupancy!$B$65,Occupancy!$B$68:'Occupancy'!$B$79,1)*12),"-",AN4/$B4/VLOOKUP(Occupancy!$B$65,Occupancy!$B$68:'Occupancy'!$B$79,1)*12)</f>
        <v>-</v>
      </c>
      <c r="AR4" s="48" t="str">
        <f>IF(ISERROR(AO4/$B4/VLOOKUP(Occupancy!$B$65,Occupancy!$B$68:'Occupancy'!$B$79,1)*12),"-",AO4/$B4/VLOOKUP(Occupancy!$B$65,Occupancy!$B$68:'Occupancy'!$B$79,1)*12)</f>
        <v>-</v>
      </c>
      <c r="AS4" s="200" t="s">
        <v>45</v>
      </c>
      <c r="AT4" s="200"/>
      <c r="AU4" s="200"/>
      <c r="AV4" s="200"/>
      <c r="AW4" s="200"/>
      <c r="AX4" s="201" t="s">
        <v>46</v>
      </c>
      <c r="AY4" s="202"/>
      <c r="AZ4" s="202"/>
      <c r="BA4" s="202"/>
      <c r="BB4" s="203"/>
      <c r="BC4" s="204" t="s">
        <v>47</v>
      </c>
      <c r="BD4" s="204"/>
      <c r="BE4" s="204"/>
      <c r="BF4" s="204"/>
      <c r="BG4" s="205"/>
    </row>
    <row r="5" spans="1:59" ht="51.75" x14ac:dyDescent="0.25">
      <c r="A5" s="85" t="s">
        <v>34</v>
      </c>
      <c r="B5" s="98" t="s">
        <v>75</v>
      </c>
      <c r="C5" s="216"/>
      <c r="D5" s="217"/>
      <c r="E5" s="54" t="s">
        <v>48</v>
      </c>
      <c r="F5" s="55" t="s">
        <v>49</v>
      </c>
      <c r="G5" s="56" t="s">
        <v>29</v>
      </c>
      <c r="H5" s="55" t="s">
        <v>50</v>
      </c>
      <c r="I5" s="57" t="s">
        <v>51</v>
      </c>
      <c r="J5" s="58" t="s">
        <v>48</v>
      </c>
      <c r="K5" s="58" t="s">
        <v>49</v>
      </c>
      <c r="L5" s="59" t="s">
        <v>29</v>
      </c>
      <c r="M5" s="58" t="s">
        <v>50</v>
      </c>
      <c r="N5" s="58" t="s">
        <v>51</v>
      </c>
      <c r="O5" s="55" t="s">
        <v>48</v>
      </c>
      <c r="P5" s="55" t="s">
        <v>49</v>
      </c>
      <c r="Q5" s="56" t="s">
        <v>29</v>
      </c>
      <c r="R5" s="55" t="s">
        <v>50</v>
      </c>
      <c r="S5" s="55" t="s">
        <v>51</v>
      </c>
      <c r="T5" s="59" t="s">
        <v>48</v>
      </c>
      <c r="U5" s="58" t="s">
        <v>49</v>
      </c>
      <c r="V5" s="59" t="s">
        <v>29</v>
      </c>
      <c r="W5" s="58" t="s">
        <v>50</v>
      </c>
      <c r="X5" s="60" t="s">
        <v>51</v>
      </c>
      <c r="Y5" s="55" t="s">
        <v>48</v>
      </c>
      <c r="Z5" s="55" t="s">
        <v>49</v>
      </c>
      <c r="AA5" s="56" t="s">
        <v>29</v>
      </c>
      <c r="AB5" s="55" t="s">
        <v>50</v>
      </c>
      <c r="AC5" s="61" t="s">
        <v>51</v>
      </c>
      <c r="AD5" s="62" t="s">
        <v>48</v>
      </c>
      <c r="AE5" s="58" t="s">
        <v>49</v>
      </c>
      <c r="AF5" s="59" t="s">
        <v>29</v>
      </c>
      <c r="AG5" s="58" t="s">
        <v>50</v>
      </c>
      <c r="AH5" s="63" t="s">
        <v>51</v>
      </c>
      <c r="AI5" s="56" t="s">
        <v>48</v>
      </c>
      <c r="AJ5" s="55" t="s">
        <v>49</v>
      </c>
      <c r="AK5" s="56" t="s">
        <v>29</v>
      </c>
      <c r="AL5" s="55" t="s">
        <v>50</v>
      </c>
      <c r="AM5" s="64" t="s">
        <v>51</v>
      </c>
      <c r="AN5" s="58" t="s">
        <v>48</v>
      </c>
      <c r="AO5" s="58" t="s">
        <v>49</v>
      </c>
      <c r="AP5" s="59" t="s">
        <v>29</v>
      </c>
      <c r="AQ5" s="58" t="s">
        <v>50</v>
      </c>
      <c r="AR5" s="60" t="s">
        <v>51</v>
      </c>
      <c r="AS5" s="65" t="s">
        <v>48</v>
      </c>
      <c r="AT5" s="55" t="s">
        <v>49</v>
      </c>
      <c r="AU5" s="56" t="s">
        <v>29</v>
      </c>
      <c r="AV5" s="55" t="s">
        <v>50</v>
      </c>
      <c r="AW5" s="61" t="s">
        <v>51</v>
      </c>
      <c r="AX5" s="58" t="s">
        <v>48</v>
      </c>
      <c r="AY5" s="58" t="s">
        <v>49</v>
      </c>
      <c r="AZ5" s="59" t="s">
        <v>29</v>
      </c>
      <c r="BA5" s="58" t="s">
        <v>50</v>
      </c>
      <c r="BB5" s="58" t="s">
        <v>51</v>
      </c>
      <c r="BC5" s="66" t="s">
        <v>48</v>
      </c>
      <c r="BD5" s="67" t="s">
        <v>49</v>
      </c>
      <c r="BE5" s="66" t="s">
        <v>29</v>
      </c>
      <c r="BF5" s="67" t="s">
        <v>50</v>
      </c>
      <c r="BG5" s="68" t="s">
        <v>51</v>
      </c>
    </row>
    <row r="6" spans="1:59" x14ac:dyDescent="0.25">
      <c r="A6" s="222" t="s">
        <v>379</v>
      </c>
      <c r="B6" s="98" t="str">
        <f>IF(ISERROR(INDEX(ProjectTypeData!$F$2:$F6,MATCH(Expenses!$A6,ProjectTypeData!$B$2:$B6,0),MATCH(Expenses!B$5,ProjectTypeData!$F$1))),"-",INDEX(ProjectTypeData!$F$2:$F6,MATCH(Expenses!$A6,ProjectTypeData!$B$2:$B6,0),MATCH(Expenses!B$5,ProjectTypeData!$F$1)))</f>
        <v>Homes</v>
      </c>
      <c r="C6" s="148">
        <f>Operating!C12</f>
        <v>80</v>
      </c>
      <c r="D6" s="149" t="str">
        <f>IF(ISERROR(INDEX(MgmtCompanyData!$C$2:$C$9,MATCH(A6,MgmtCompanyData!$B$2:$B$9,0),0)),"-",INDEX(MgmtCompanyData!$C$2:$C$9,MATCH(A6,MgmtCompanyData!$B$2:$B$9,0),0))</f>
        <v>-</v>
      </c>
      <c r="E6" s="54">
        <f>SUMIFS(IncomeStatementData!$J$2:$J$829,IncomeStatementData!$B$2:$B$829,$A6,IncomeStatementData!$I$2:$I$829,"50105")+SUMIFS(IncomeStatementData!$J$2:$J$829,IncomeStatementData!$B$2:$B$829,$A6,IncomeStatementData!$I$2:$I$829,"55745")+SUMIFS(IncomeStatementData!$J$2:$J$829,IncomeStatementData!$B$2:$B$829,$A6,IncomeStatementData!$I$2:$I$829,"55730")+SUMIFS(IncomeStatementData!$J$2:$J$829,IncomeStatementData!$B$2:$B$829,$A6,IncomeStatementData!$I$2:$I$829,"50203")+SUMIFS(IncomeStatementData!$J$2:$J$829,IncomeStatementData!$B$2:$B$829,$A6,IncomeStatementData!$I$2:$I$829,"50252")</f>
        <v>0</v>
      </c>
      <c r="F6" s="55">
        <f>IF(ISERROR(G6/12*Occupancy!$B$65),"-",G6/12*Occupancy!$B$65)</f>
        <v>0</v>
      </c>
      <c r="G6" s="56">
        <f>SUMIFS(AnnualFinancialData!$L$2:$L$147,AnnualFinancialData!$B$2:$B$147,$A6,AnnualFinancialData!$K$2:$K$147,"50105")+SUMIFS(AnnualFinancialData!$L$2:$L$147,AnnualFinancialData!$B$2:$B$147,$A6,AnnualFinancialData!$K$2:$K$147,"55745")+SUMIFS(AnnualFinancialData!$L$2:$L$147,AnnualFinancialData!$B$2:$B$147,$A6,AnnualFinancialData!$K$2:$K$147,"55730")+SUMIFS(AnnualFinancialData!$L$2:$L$147,AnnualFinancialData!$B$2:$B$147,$A6,AnnualFinancialData!$K$2:$K$147,"50203")+SUMIFS(AnnualFinancialData!$L$2:$L$147,AnnualFinancialData!$B$2:$B$147,$A6,AnnualFinancialData!$K$2:$K$147,"50252")</f>
        <v>0</v>
      </c>
      <c r="H6" s="55">
        <f>IF(ISERROR(IF(E6="","",E6/VLOOKUP(Occupancy!$B$65,Occupancy!$BJ$68:'Occupancy'!$B$79,1)*12/$C6)),"-",IF(E6="","",E6/VLOOKUP(Occupancy!$B$65,Occupancy!$BJ$68:'Occupancy'!$B$79,1)*12/$C6))</f>
        <v>0</v>
      </c>
      <c r="I6" s="57">
        <f>IF(ISERROR(IF(F6="","",F6/VLOOKUP(Occupancy!$B$65,Occupancy!$BJ$68:'Occupancy'!$B$79,1)*12/$C6)),"-",IF(F6="","",F6/VLOOKUP(Occupancy!$B$65,Occupancy!$BJ$68:'Occupancy'!$B$79,1)*12/$C6))</f>
        <v>0</v>
      </c>
      <c r="J6" s="58">
        <f>SUMIFS(IncomeStatementData!$J$2:$J$829,IncomeStatementData!$B$2:$B$829,$A6,IncomeStatementData!$I$2:$I$829,"60015")+SUMIFS(IncomeStatementData!$J$2:$J$829,IncomeStatementData!$B$2:$B$829,$A6,IncomeStatementData!$I$2:$I$829,"55342")+SUMIFS(IncomeStatementData!$J$2:$J$829,IncomeStatementData!$B$2:$B$829,$A6,IncomeStatementData!$I$2:$I$829,"55110")+SUMIFS(IncomeStatementData!$J$2:$J$829,IncomeStatementData!$B$2:$B$829,$A6,IncomeStatementData!$I$2:$I$829,"53034")+SUMIFS(IncomeStatementData!$J$2:$J$829,IncomeStatementData!$B$2:$B$829,$A6,IncomeStatementData!$I$2:$I$829,"59500")</f>
        <v>0</v>
      </c>
      <c r="K6" s="58">
        <f>IF(ISERROR(L6/12*Occupancy!$B$65),"-",L6/12*Occupancy!$B$65)</f>
        <v>0</v>
      </c>
      <c r="L6" s="59">
        <f>SUMIFS(AnnualFinancialData!$L$2:$L$147,AnnualFinancialData!$B$2:$B$147,$A6,AnnualFinancialData!$K$2:$K$147,"60015")+SUMIFS(AnnualFinancialData!$L$2:$L$147,AnnualFinancialData!$B$2:$B$147,$A6,AnnualFinancialData!$K$2:$K$147,"55342")+SUMIFS(AnnualFinancialData!$L$2:$L$147,AnnualFinancialData!$B$2:$B$147,$A6,AnnualFinancialData!$K$2:$K$147,"55110")+SUMIFS(AnnualFinancialData!$L$2:$L$147,AnnualFinancialData!$B$2:$B$147,$A6,AnnualFinancialData!$K$2:$K$147,"53034")+SUMIFS(AnnualFinancialData!$L$2:$L$147,AnnualFinancialData!$B$2:$B$147,$A6,AnnualFinancialData!$K$2:$K$147,"59500")</f>
        <v>0</v>
      </c>
      <c r="M6" s="58">
        <f>IF(ISERROR(IF(J6="","",J6/VLOOKUP(Occupancy!$B$65,Occupancy!$BJ$68:'Occupancy'!$B$79,1)*12/$C6)),"-",IF(J6="","",J6/VLOOKUP(Occupancy!$B$65,Occupancy!$BJ$68:'Occupancy'!$B$79,1)*12/$C6))</f>
        <v>0</v>
      </c>
      <c r="N6" s="58">
        <f>IF(ISERROR(IF(K6="","",K6/VLOOKUP(Occupancy!$B$65,Occupancy!$BJ$68:'Occupancy'!$B$79,1)*12/$C6)),"-",IF(K6="","",K6/VLOOKUP(Occupancy!$B$65,Occupancy!$BJ$68:'Occupancy'!$B$79,1)*12/$C6))</f>
        <v>0</v>
      </c>
      <c r="O6" s="55">
        <f>SUMIFS(IncomeStatementData!$J$2:$J$829,IncomeStatementData!$B$2:$B$829,$A6,IncomeStatementData!$I$2:$I$829,"58001")</f>
        <v>0</v>
      </c>
      <c r="P6" s="55">
        <f>IF(ISERROR(Q6/12*Occupancy!$B$65),"-",Q6/12*Occupancy!$B$65)</f>
        <v>0</v>
      </c>
      <c r="Q6" s="56">
        <f>SUMIFS(AnnualFinancialData!$L$2:$L$147,AnnualFinancialData!$B$2:$B$147,$A6,AnnualFinancialData!$K$2:$K$147,"58001")</f>
        <v>0</v>
      </c>
      <c r="R6" s="55">
        <f>IF(ISERROR(IF(O6="","",O6/VLOOKUP(Occupancy!$B$65,Occupancy!$BJ$68:'Occupancy'!$B$79,1)*12/$C6)),"-",IF(O6="","",O6/VLOOKUP(Occupancy!$B$65,Occupancy!$BJ$68:'Occupancy'!$B$79,1)*12/$C6))</f>
        <v>0</v>
      </c>
      <c r="S6" s="55">
        <f>IF(ISERROR(IF(P6="","",P6/VLOOKUP(Occupancy!$B$65,Occupancy!$BJ$68:'Occupancy'!$B$79,1)*12/$C6)),"-",IF(P6="","",P6/VLOOKUP(Occupancy!$B$65,Occupancy!$BJ$68:'Occupancy'!$B$79,1)*12/$C6))</f>
        <v>0</v>
      </c>
      <c r="T6" s="59">
        <f>SUMIFS(IncomeStatementData!$J$2:$J$829,IncomeStatementData!$B$2:$B$829,$A6,IncomeStatementData!$I$2:$I$829,"66100")</f>
        <v>0</v>
      </c>
      <c r="U6" s="58">
        <f>IF(ISERROR(V6/12*Occupancy!$B$65),"-",V6/12*Occupancy!$B$65)</f>
        <v>0</v>
      </c>
      <c r="V6" s="59">
        <f>SUMIFS(AnnualFinancialData!$L$2:$L$147,AnnualFinancialData!$B$2:$B$147,$A6,AnnualFinancialData!$K$2:$K$147,"66100")</f>
        <v>0</v>
      </c>
      <c r="W6" s="58">
        <f>IF(ISERROR(IF(T6="","",T6/VLOOKUP(Occupancy!$B$65,Occupancy!$BJ$68:'Occupancy'!$B$79,1)*12/$C6)),"-",IF(T6="","",T6/VLOOKUP(Occupancy!$B$65,Occupancy!$BJ$68:'Occupancy'!$B$79,1)*12/$C6))</f>
        <v>0</v>
      </c>
      <c r="X6" s="60">
        <f>IF(ISERROR(IF(U6="","",U6/VLOOKUP(Occupancy!$B$65,Occupancy!$BJ$68:'Occupancy'!$B$79,1)*12/$C6)),"-",IF(U6="","",U6/VLOOKUP(Occupancy!$B$65,Occupancy!$BJ$68:'Occupancy'!$B$79,1)*12/$C6))</f>
        <v>0</v>
      </c>
      <c r="Y6" s="55">
        <f>SUMIFS(IncomeStatementData!$J$2:$J$829,IncomeStatementData!$B$2:$B$829,$A6,IncomeStatementData!$I$2:$I$829,"55705")+SUMIFS(IncomeStatementData!$J$2:$J$829,IncomeStatementData!$B$2:$B$829,$A6,IncomeStatementData!$I$2:$I$829,"55715")+SUMIFS(IncomeStatementData!$J$2:$J$829,IncomeStatementData!$B$2:$B$829,$A6,IncomeStatementData!$I$2:$I$829,"55720")+SUMIFS(IncomeStatementData!$J$2:$J$829,IncomeStatementData!$B$2:$B$829,$A6,IncomeStatementData!$I$2:$I$829,"55730")+SUMIFS(IncomeStatementData!$J$2:$J$829,IncomeStatementData!$B$2:$B$829,$A6,IncomeStatementData!$I$2:$I$829,"55735")+SUMIFS(IncomeStatementData!$J$2:$J$829,IncomeStatementData!$B$2:$B$829,$A6,IncomeStatementData!$I$2:$I$829,"55701")+SUMIFS(IncomeStatementData!$J$2:$J$829,IncomeStatementData!$B$2:$B$829,$A6,IncomeStatementData!$I$2:$I$829,"55750")+SUMIFS(IncomeStatementData!$J$2:$J$829,IncomeStatementData!$B$2:$B$829,$A6,IncomeStatementData!$I$2:$I$829,"55725")+SUMIFS(IncomeStatementData!$J$2:$J$829,IncomeStatementData!$B$2:$B$829,$A6,IncomeStatementData!$I$2:$I$829,"55760")+SUMIFS(IncomeStatementData!$J$2:$J$829,IncomeStatementData!$B$2:$B$829,$A6,IncomeStatementData!$I$2:$I$829,"55755")</f>
        <v>0</v>
      </c>
      <c r="Z6" s="55">
        <f>IF(ISERROR(AA6/12*Occupancy!$B$65),"-",AA6/12*Occupancy!$B$65)</f>
        <v>0</v>
      </c>
      <c r="AA6" s="56">
        <f>SUMIFS(AnnualFinancialData!$L$2:$L$147,AnnualFinancialData!$B$2:$B$147,$A6,AnnualFinancialData!$K$2:$K$147,"55705")+SUMIFS(AnnualFinancialData!$L$2:$L$147,AnnualFinancialData!$B$2:$B$147,$A6,AnnualFinancialData!$K$2:$K$147,"55715")+SUMIFS(AnnualFinancialData!$L$2:$L$147,AnnualFinancialData!$B$2:$B$147,$A6,AnnualFinancialData!$K$2:$K$147,"55720")+SUMIFS(AnnualFinancialData!$L$2:$L$147,AnnualFinancialData!$B$2:$B$147,$A6,AnnualFinancialData!$K$2:$K$147,"55730")+SUMIFS(AnnualFinancialData!$L$2:$L$147,AnnualFinancialData!$B$2:$B$147,$A6,AnnualFinancialData!$K$2:$K$147,"55735")+SUMIFS(AnnualFinancialData!$L$2:$L$147,AnnualFinancialData!$B$2:$B$147,$A6,AnnualFinancialData!$K$2:$K$147,"55701")+SUMIFS(AnnualFinancialData!$L$2:$L$147,AnnualFinancialData!$B$2:$B$147,$A6,AnnualFinancialData!$K$2:$K$147,"55750")+SUMIFS(AnnualFinancialData!$L$2:$L$147,AnnualFinancialData!$B$2:$B$147,$A6,AnnualFinancialData!$K$2:$K$147,"55725")+SUMIFS(AnnualFinancialData!$L$2:$L$147,AnnualFinancialData!$B$2:$B$147,$A6,AnnualFinancialData!$K$2:$K$147,"55760")+SUMIFS(AnnualFinancialData!$L$2:$L$147,AnnualFinancialData!$B$2:$B$147,$A6,AnnualFinancialData!$K$2:$K$147,"55755")</f>
        <v>0</v>
      </c>
      <c r="AB6" s="55">
        <f>IF(ISERROR(IF(Y6="","",Y6/VLOOKUP(Occupancy!$B$65,Occupancy!$BJ$68:'Occupancy'!$B$79,1)*12/$C6)),"-",IF(Y6="","",Y6/VLOOKUP(Occupancy!$B$65,Occupancy!$BJ$68:'Occupancy'!$B$79,1)*12/$C6))</f>
        <v>0</v>
      </c>
      <c r="AC6" s="61">
        <f>IF(ISERROR(IF(Z6="","",Z6/VLOOKUP(Occupancy!$B$65,Occupancy!$BJ$68:'Occupancy'!$B$79,1)*12/$C6)),"-",IF(Z6="","",Z6/VLOOKUP(Occupancy!$B$65,Occupancy!$BJ$68:'Occupancy'!$B$79,1)*12/$C6))</f>
        <v>0</v>
      </c>
      <c r="AD6" s="59">
        <f>SUMIFS(IncomeStatementData!$J$2:$J$829,IncomeStatementData!$B$2:$B$829,$A6,IncomeStatementData!$I$2:$I$829,"55770")</f>
        <v>0</v>
      </c>
      <c r="AE6" s="58">
        <f>IF(ISERROR(AF6/12*Occupancy!$B$65),"-",AF6/12*Occupancy!$B$65)</f>
        <v>0</v>
      </c>
      <c r="AF6" s="59">
        <f>SUMIFS(AnnualFinancialData!$L$2:$L$147,AnnualFinancialData!$B$2:$B$147,$A6,AnnualFinancialData!$K$2:$K$147,"55770")</f>
        <v>0</v>
      </c>
      <c r="AG6" s="58">
        <f>IF(ISERROR(IF(AD6="","",AD6/VLOOKUP(Occupancy!$B$65,Occupancy!$BJ$68:'Occupancy'!$B$79,1)*12/$C6)),"-",IF(AD6="","",AD6/VLOOKUP(Occupancy!$B$65,Occupancy!$BJ$68:'Occupancy'!$B$79,1)*12/$C6))</f>
        <v>0</v>
      </c>
      <c r="AH6" s="63">
        <f>IF(ISERROR(IF(AE6="","",AE6/VLOOKUP(Occupancy!$B$65,Occupancy!$BJ$68:'Occupancy'!$B$79,1)*12/$C6)),"-",IF(AE6="","",AE6/VLOOKUP(Occupancy!$B$65,Occupancy!$BJ$68:'Occupancy'!$B$79,1)*12/$C6))</f>
        <v>0</v>
      </c>
      <c r="AI6" s="56">
        <f>SUMIFS(IncomeStatementData!$J$2:$J$829,IncomeStatementData!$B$2:$B$829,$A6,IncomeStatementData!$I$2:$I$829,"55357")+SUMIFS(IncomeStatementData!$J$2:$J$829,IncomeStatementData!$B$2:$B$829,$A6,IncomeStatementData!$I$2:$I$829,"55353")+SUMIFS(IncomeStatementData!$J$2:$J$829,IncomeStatementData!$B$2:$B$829,$A6,IncomeStatementData!$I$2:$I$829,"55354")+SUMIFS(IncomeStatementData!$J$2:$J$829,IncomeStatementData!$B$2:$B$829,$A6,IncomeStatementData!$I$2:$I$829,"55351")</f>
        <v>0</v>
      </c>
      <c r="AJ6" s="55">
        <f>IF(ISERROR(AK6/12*Occupancy!$B$65),"-",AK6/12*Occupancy!$B$65)</f>
        <v>0</v>
      </c>
      <c r="AK6" s="56">
        <f>SUMIFS(AnnualFinancialData!$L$2:$L$147,AnnualFinancialData!$B$2:$B$147,$A6,AnnualFinancialData!$K$2:$K$147,"55357")+SUMIFS(AnnualFinancialData!$L$2:$L$147,AnnualFinancialData!$B$2:$B$147,$A6,AnnualFinancialData!$K$2:$K$147,"55353")+SUMIFS(AnnualFinancialData!$L$2:$L$147,AnnualFinancialData!$B$2:$B$147,$A6,AnnualFinancialData!$K$2:$K$147,"55354")+SUMIFS(AnnualFinancialData!$L$2:$L$147,AnnualFinancialData!$B$2:$B$147,$A6,AnnualFinancialData!$K$2:$K$147,"55351")</f>
        <v>0</v>
      </c>
      <c r="AL6" s="55">
        <f>IF(ISERROR(IF(AI6="","",AI6/VLOOKUP(Occupancy!$B$65,Occupancy!$BJ$68:'Occupancy'!$B$79,1)*12/$C6)),"-",IF(AI6="","",AI6/VLOOKUP(Occupancy!$B$65,Occupancy!$BJ$68:'Occupancy'!$B$79,1)*12/$C6))</f>
        <v>0</v>
      </c>
      <c r="AM6" s="64">
        <f>IF(ISERROR(IF(AJ6="","",AJ6/VLOOKUP(Occupancy!$B$65,Occupancy!$BJ$68:'Occupancy'!$B$79,1)*12/$C6)),"-",IF(AJ6="","",AJ6/VLOOKUP(Occupancy!$B$65,Occupancy!$BJ$68:'Occupancy'!$B$79,1)*12/$C6))</f>
        <v>0</v>
      </c>
      <c r="AN6" s="58">
        <f>SUMIFS(IncomeStatementData!$J$2:$J$829,IncomeStatementData!$B$2:$B$829,$A6,IncomeStatementData!$I$2:$I$829,"55355")</f>
        <v>0</v>
      </c>
      <c r="AO6" s="58">
        <f>IF(ISERROR(AP6/12*Occupancy!$B$65),"-",AP6/12*Occupancy!$B$65)</f>
        <v>0</v>
      </c>
      <c r="AP6" s="59">
        <f>SUMIFS(AnnualFinancialData!$L$2:$L$147,AnnualFinancialData!$B$2:$B$147,$A6,AnnualFinancialData!$K$2:$K$147,"55355")</f>
        <v>0</v>
      </c>
      <c r="AQ6" s="58">
        <f>IF(ISERROR(IF(AN6="","",AN6/VLOOKUP(Occupancy!$B$65,Occupancy!$BJ$68:'Occupancy'!$B$79,1)*12/$C6)),"-",IF(AN6="","",AN6/VLOOKUP(Occupancy!$B$65,Occupancy!$BJ$68:'Occupancy'!$B$79,1)*12/$C6))</f>
        <v>0</v>
      </c>
      <c r="AR6" s="60">
        <f>IF(ISERROR(IF(AO6="","",AO6/VLOOKUP(Occupancy!$B$65,Occupancy!$BJ$68:'Occupancy'!$B$79,1)*12/$C6)),"-",IF(AO6="","",AO6/VLOOKUP(Occupancy!$B$65,Occupancy!$BJ$68:'Occupancy'!$B$79,1)*12/$C6))</f>
        <v>0</v>
      </c>
      <c r="AS6" s="65">
        <f>SUMIFS(IncomeStatementData!$J$2:$J$829,IncomeStatementData!$B$2:$B$829,$A6,IncomeStatementData!$I$2:$I$829,"55301")</f>
        <v>0</v>
      </c>
      <c r="AT6" s="55">
        <f>IF(ISERROR(AU6/12*Occupancy!$B$65),"-",AU6/12*Occupancy!$B$65)</f>
        <v>0</v>
      </c>
      <c r="AU6" s="56">
        <f>SUMIFS(AnnualFinancialData!$L$2:$L$147,AnnualFinancialData!$B$2:$B$147,$A6,AnnualFinancialData!$K$2:$K$147,"55301")</f>
        <v>0</v>
      </c>
      <c r="AV6" s="55">
        <f>IF(ISERROR(IF(AS6="","",AS6/VLOOKUP(Occupancy!$B$65,Occupancy!$BJ$68:'Occupancy'!$B$79,1)*12/$C6)),"-",IF(AS6="","",AS6/VLOOKUP(Occupancy!$B$65,Occupancy!$BJ$68:'Occupancy'!$B$79,1)*12/$C6))</f>
        <v>0</v>
      </c>
      <c r="AW6" s="61">
        <f>IF(ISERROR(IF(AT6="","",AT6/VLOOKUP(Occupancy!$B$65,Occupancy!$BJ$68:'Occupancy'!$B$79,1)*12/$C6)),"-",IF(AT6="","",AT6/VLOOKUP(Occupancy!$B$65,Occupancy!$BJ$68:'Occupancy'!$B$79,1)*12/$C6))</f>
        <v>0</v>
      </c>
      <c r="AX6" s="58">
        <f>SUMIFS(IncomeStatementData!$J$2:$J$829,IncomeStatementData!$B$2:$B$829,$A6,IncomeStatementData!$I$2:$I$829,"55320")</f>
        <v>0</v>
      </c>
      <c r="AY6" s="58">
        <f>IF(ISERROR(AZ6/12*Occupancy!$B$65),"-",AZ6/12*Occupancy!$B$65)</f>
        <v>0</v>
      </c>
      <c r="AZ6" s="59">
        <f>SUMIFS(AnnualFinancialData!$L$2:$L$147,AnnualFinancialData!$B$2:$B$147,$A6,AnnualFinancialData!$K$2:$K$147,"55320")</f>
        <v>0</v>
      </c>
      <c r="BA6" s="58">
        <f>IF(ISERROR(IF(AX6="","",AX6/VLOOKUP(Occupancy!$B$65,Occupancy!$BJ$68:'Occupancy'!$B$79,1)*12/$C6)),"-",IF(AX6="","",AX6/VLOOKUP(Occupancy!$B$65,Occupancy!$BJ$68:'Occupancy'!$B$79,1)*12/$C6))</f>
        <v>0</v>
      </c>
      <c r="BB6" s="58">
        <f>IF(ISERROR(IF(AY6="","",AY6/VLOOKUP(Occupancy!$B$65,Occupancy!$BJ$68:'Occupancy'!$B$79,1)*12/$C6)),"-",IF(AY6="","",AY6/VLOOKUP(Occupancy!$B$65,Occupancy!$BJ$68:'Occupancy'!$B$79,1)*12/$C6))</f>
        <v>0</v>
      </c>
      <c r="BC6" s="66">
        <f>+E6+J6+O6+T6+Y6+AD6+AN6+AI6+AS6+AX6</f>
        <v>0</v>
      </c>
      <c r="BD6" s="67">
        <f>+F6+K6+P6+U6+Z6+AE6+AO6+AJ6+AT6+AY6</f>
        <v>0</v>
      </c>
      <c r="BE6" s="66">
        <f>+G6+L6+Q6+V6+AA6+AF6+AP6+AK6+AU6+AZ6</f>
        <v>0</v>
      </c>
      <c r="BF6" s="67">
        <f>IF(ISERROR(IF(BC6="","",BC6/VLOOKUP(Occupancy!$B$65,Occupancy!$BJ$68:'Occupancy'!$B$79,1)*12/$C6)),"-",IF(BC6="","",BC6/VLOOKUP(Occupancy!$B$65,Occupancy!$BJ$68:'Occupancy'!$B$79,1)*12/$C6))</f>
        <v>0</v>
      </c>
      <c r="BG6" s="68">
        <f>IF(ISERROR(IF(BD6="","",BD6/VLOOKUP(Occupancy!$B$65,Occupancy!$BJ$68:'Occupancy'!$B$79,1)*12/$C6)),"-",IF(BD6="","",BD6/VLOOKUP(Occupancy!$B$65,Occupancy!$BJ$68:'Occupancy'!$B$79,1)*12/$C6))</f>
        <v>0</v>
      </c>
    </row>
    <row r="7" spans="1:59" x14ac:dyDescent="0.25">
      <c r="A7" s="222" t="s">
        <v>381</v>
      </c>
      <c r="B7" s="98" t="str">
        <f>IF(ISERROR(INDEX(ProjectTypeData!$F$2:$F7,MATCH(Expenses!$A7,ProjectTypeData!$B$2:$B7,0),MATCH(Expenses!B$5,ProjectTypeData!$F$1))),"-",INDEX(ProjectTypeData!$F$2:$F7,MATCH(Expenses!$A7,ProjectTypeData!$B$2:$B7,0),MATCH(Expenses!B$5,ProjectTypeData!$F$1)))</f>
        <v>Homes</v>
      </c>
      <c r="C7" s="148">
        <f>Operating!C13</f>
        <v>0</v>
      </c>
      <c r="D7" s="149" t="str">
        <f>IF(ISERROR(INDEX(MgmtCompanyData!$C$2:$C$9,MATCH(A7,MgmtCompanyData!$B$2:$B$9,0),0)),"-",INDEX(MgmtCompanyData!$C$2:$C$9,MATCH(A7,MgmtCompanyData!$B$2:$B$9,0),0))</f>
        <v>-</v>
      </c>
      <c r="E7" s="54">
        <f>SUMIFS(IncomeStatementData!$J$2:$J$829,IncomeStatementData!$B$2:$B$829,$A7,IncomeStatementData!$I$2:$I$829,"50105")+SUMIFS(IncomeStatementData!$J$2:$J$829,IncomeStatementData!$B$2:$B$829,$A7,IncomeStatementData!$I$2:$I$829,"55745")+SUMIFS(IncomeStatementData!$J$2:$J$829,IncomeStatementData!$B$2:$B$829,$A7,IncomeStatementData!$I$2:$I$829,"55730")+SUMIFS(IncomeStatementData!$J$2:$J$829,IncomeStatementData!$B$2:$B$829,$A7,IncomeStatementData!$I$2:$I$829,"50203")+SUMIFS(IncomeStatementData!$J$2:$J$829,IncomeStatementData!$B$2:$B$829,$A7,IncomeStatementData!$I$2:$I$829,"50252")</f>
        <v>0</v>
      </c>
      <c r="F7" s="55">
        <f>IF(ISERROR(G7/12*Occupancy!$B$65),"-",G7/12*Occupancy!$B$65)</f>
        <v>0</v>
      </c>
      <c r="G7" s="56">
        <f>SUMIFS(AnnualFinancialData!$L$2:$L$147,AnnualFinancialData!$B$2:$B$147,$A7,AnnualFinancialData!$K$2:$K$147,"50105")+SUMIFS(AnnualFinancialData!$L$2:$L$147,AnnualFinancialData!$B$2:$B$147,$A7,AnnualFinancialData!$K$2:$K$147,"55745")+SUMIFS(AnnualFinancialData!$L$2:$L$147,AnnualFinancialData!$B$2:$B$147,$A7,AnnualFinancialData!$K$2:$K$147,"55730")+SUMIFS(AnnualFinancialData!$L$2:$L$147,AnnualFinancialData!$B$2:$B$147,$A7,AnnualFinancialData!$K$2:$K$147,"50203")+SUMIFS(AnnualFinancialData!$L$2:$L$147,AnnualFinancialData!$B$2:$B$147,$A7,AnnualFinancialData!$K$2:$K$147,"50252")</f>
        <v>0</v>
      </c>
      <c r="H7" s="55" t="str">
        <f>IF(ISERROR(IF(E7="","",E7/VLOOKUP(Occupancy!$B$65,Occupancy!$BJ$68:'Occupancy'!$B$79,1)*12/$C7)),"-",IF(E7="","",E7/VLOOKUP(Occupancy!$B$65,Occupancy!$BJ$68:'Occupancy'!$B$79,1)*12/$C7))</f>
        <v>-</v>
      </c>
      <c r="I7" s="57" t="str">
        <f>IF(ISERROR(IF(F7="","",F7/VLOOKUP(Occupancy!$B$65,Occupancy!$BJ$68:'Occupancy'!$B$79,1)*12/$C7)),"-",IF(F7="","",F7/VLOOKUP(Occupancy!$B$65,Occupancy!$BJ$68:'Occupancy'!$B$79,1)*12/$C7))</f>
        <v>-</v>
      </c>
      <c r="J7" s="58">
        <f>SUMIFS(IncomeStatementData!$J$2:$J$829,IncomeStatementData!$B$2:$B$829,$A7,IncomeStatementData!$I$2:$I$829,"60015")+SUMIFS(IncomeStatementData!$J$2:$J$829,IncomeStatementData!$B$2:$B$829,$A7,IncomeStatementData!$I$2:$I$829,"55342")+SUMIFS(IncomeStatementData!$J$2:$J$829,IncomeStatementData!$B$2:$B$829,$A7,IncomeStatementData!$I$2:$I$829,"55110")+SUMIFS(IncomeStatementData!$J$2:$J$829,IncomeStatementData!$B$2:$B$829,$A7,IncomeStatementData!$I$2:$I$829,"53034")+SUMIFS(IncomeStatementData!$J$2:$J$829,IncomeStatementData!$B$2:$B$829,$A7,IncomeStatementData!$I$2:$I$829,"59500")</f>
        <v>0</v>
      </c>
      <c r="K7" s="58">
        <f>IF(ISERROR(L7/12*Occupancy!$B$65),"-",L7/12*Occupancy!$B$65)</f>
        <v>0</v>
      </c>
      <c r="L7" s="59">
        <f>SUMIFS(AnnualFinancialData!$L$2:$L$147,AnnualFinancialData!$B$2:$B$147,$A7,AnnualFinancialData!$K$2:$K$147,"60015")+SUMIFS(AnnualFinancialData!$L$2:$L$147,AnnualFinancialData!$B$2:$B$147,$A7,AnnualFinancialData!$K$2:$K$147,"55342")+SUMIFS(AnnualFinancialData!$L$2:$L$147,AnnualFinancialData!$B$2:$B$147,$A7,AnnualFinancialData!$K$2:$K$147,"55110")+SUMIFS(AnnualFinancialData!$L$2:$L$147,AnnualFinancialData!$B$2:$B$147,$A7,AnnualFinancialData!$K$2:$K$147,"53034")+SUMIFS(AnnualFinancialData!$L$2:$L$147,AnnualFinancialData!$B$2:$B$147,$A7,AnnualFinancialData!$K$2:$K$147,"59500")</f>
        <v>0</v>
      </c>
      <c r="M7" s="58" t="str">
        <f>IF(ISERROR(IF(J7="","",J7/VLOOKUP(Occupancy!$B$65,Occupancy!$BJ$68:'Occupancy'!$B$79,1)*12/$C7)),"-",IF(J7="","",J7/VLOOKUP(Occupancy!$B$65,Occupancy!$BJ$68:'Occupancy'!$B$79,1)*12/$C7))</f>
        <v>-</v>
      </c>
      <c r="N7" s="58" t="str">
        <f>IF(ISERROR(IF(K7="","",K7/VLOOKUP(Occupancy!$B$65,Occupancy!$BJ$68:'Occupancy'!$B$79,1)*12/$C7)),"-",IF(K7="","",K7/VLOOKUP(Occupancy!$B$65,Occupancy!$BJ$68:'Occupancy'!$B$79,1)*12/$C7))</f>
        <v>-</v>
      </c>
      <c r="O7" s="55">
        <f>SUMIFS(IncomeStatementData!$J$2:$J$829,IncomeStatementData!$B$2:$B$829,$A7,IncomeStatementData!$I$2:$I$829,"58001")</f>
        <v>0</v>
      </c>
      <c r="P7" s="55">
        <f>IF(ISERROR(Q7/12*Occupancy!$B$65),"-",Q7/12*Occupancy!$B$65)</f>
        <v>0</v>
      </c>
      <c r="Q7" s="56">
        <f>SUMIFS(AnnualFinancialData!$L$2:$L$147,AnnualFinancialData!$B$2:$B$147,$A7,AnnualFinancialData!$K$2:$K$147,"58001")</f>
        <v>0</v>
      </c>
      <c r="R7" s="55" t="str">
        <f>IF(ISERROR(IF(O7="","",O7/VLOOKUP(Occupancy!$B$65,Occupancy!$BJ$68:'Occupancy'!$B$79,1)*12/$C7)),"-",IF(O7="","",O7/VLOOKUP(Occupancy!$B$65,Occupancy!$BJ$68:'Occupancy'!$B$79,1)*12/$C7))</f>
        <v>-</v>
      </c>
      <c r="S7" s="55" t="str">
        <f>IF(ISERROR(IF(P7="","",P7/VLOOKUP(Occupancy!$B$65,Occupancy!$BJ$68:'Occupancy'!$B$79,1)*12/$C7)),"-",IF(P7="","",P7/VLOOKUP(Occupancy!$B$65,Occupancy!$BJ$68:'Occupancy'!$B$79,1)*12/$C7))</f>
        <v>-</v>
      </c>
      <c r="T7" s="59">
        <f>SUMIFS(IncomeStatementData!$J$2:$J$829,IncomeStatementData!$B$2:$B$829,$A7,IncomeStatementData!$I$2:$I$829,"66100")</f>
        <v>0</v>
      </c>
      <c r="U7" s="58">
        <f>IF(ISERROR(V7/12*Occupancy!$B$65),"-",V7/12*Occupancy!$B$65)</f>
        <v>0</v>
      </c>
      <c r="V7" s="59">
        <f>SUMIFS(AnnualFinancialData!$L$2:$L$147,AnnualFinancialData!$B$2:$B$147,$A7,AnnualFinancialData!$K$2:$K$147,"66100")</f>
        <v>0</v>
      </c>
      <c r="W7" s="58" t="str">
        <f>IF(ISERROR(IF(T7="","",T7/VLOOKUP(Occupancy!$B$65,Occupancy!$BJ$68:'Occupancy'!$B$79,1)*12/$C7)),"-",IF(T7="","",T7/VLOOKUP(Occupancy!$B$65,Occupancy!$BJ$68:'Occupancy'!$B$79,1)*12/$C7))</f>
        <v>-</v>
      </c>
      <c r="X7" s="60" t="str">
        <f>IF(ISERROR(IF(U7="","",U7/VLOOKUP(Occupancy!$B$65,Occupancy!$BJ$68:'Occupancy'!$B$79,1)*12/$C7)),"-",IF(U7="","",U7/VLOOKUP(Occupancy!$B$65,Occupancy!$BJ$68:'Occupancy'!$B$79,1)*12/$C7))</f>
        <v>-</v>
      </c>
      <c r="Y7" s="55">
        <f>SUMIFS(IncomeStatementData!$J$2:$J$829,IncomeStatementData!$B$2:$B$829,$A7,IncomeStatementData!$I$2:$I$829,"55705")+SUMIFS(IncomeStatementData!$J$2:$J$829,IncomeStatementData!$B$2:$B$829,$A7,IncomeStatementData!$I$2:$I$829,"55715")+SUMIFS(IncomeStatementData!$J$2:$J$829,IncomeStatementData!$B$2:$B$829,$A7,IncomeStatementData!$I$2:$I$829,"55720")+SUMIFS(IncomeStatementData!$J$2:$J$829,IncomeStatementData!$B$2:$B$829,$A7,IncomeStatementData!$I$2:$I$829,"55730")+SUMIFS(IncomeStatementData!$J$2:$J$829,IncomeStatementData!$B$2:$B$829,$A7,IncomeStatementData!$I$2:$I$829,"55735")+SUMIFS(IncomeStatementData!$J$2:$J$829,IncomeStatementData!$B$2:$B$829,$A7,IncomeStatementData!$I$2:$I$829,"55701")+SUMIFS(IncomeStatementData!$J$2:$J$829,IncomeStatementData!$B$2:$B$829,$A7,IncomeStatementData!$I$2:$I$829,"55750")+SUMIFS(IncomeStatementData!$J$2:$J$829,IncomeStatementData!$B$2:$B$829,$A7,IncomeStatementData!$I$2:$I$829,"55725")+SUMIFS(IncomeStatementData!$J$2:$J$829,IncomeStatementData!$B$2:$B$829,$A7,IncomeStatementData!$I$2:$I$829,"55760")+SUMIFS(IncomeStatementData!$J$2:$J$829,IncomeStatementData!$B$2:$B$829,$A7,IncomeStatementData!$I$2:$I$829,"55755")</f>
        <v>0</v>
      </c>
      <c r="Z7" s="55">
        <f>IF(ISERROR(AA7/12*Occupancy!$B$65),"-",AA7/12*Occupancy!$B$65)</f>
        <v>0</v>
      </c>
      <c r="AA7" s="56">
        <f>SUMIFS(AnnualFinancialData!$L$2:$L$147,AnnualFinancialData!$B$2:$B$147,$A7,AnnualFinancialData!$K$2:$K$147,"55705")+SUMIFS(AnnualFinancialData!$L$2:$L$147,AnnualFinancialData!$B$2:$B$147,$A7,AnnualFinancialData!$K$2:$K$147,"55715")+SUMIFS(AnnualFinancialData!$L$2:$L$147,AnnualFinancialData!$B$2:$B$147,$A7,AnnualFinancialData!$K$2:$K$147,"55720")+SUMIFS(AnnualFinancialData!$L$2:$L$147,AnnualFinancialData!$B$2:$B$147,$A7,AnnualFinancialData!$K$2:$K$147,"55730")+SUMIFS(AnnualFinancialData!$L$2:$L$147,AnnualFinancialData!$B$2:$B$147,$A7,AnnualFinancialData!$K$2:$K$147,"55735")+SUMIFS(AnnualFinancialData!$L$2:$L$147,AnnualFinancialData!$B$2:$B$147,$A7,AnnualFinancialData!$K$2:$K$147,"55701")+SUMIFS(AnnualFinancialData!$L$2:$L$147,AnnualFinancialData!$B$2:$B$147,$A7,AnnualFinancialData!$K$2:$K$147,"55750")+SUMIFS(AnnualFinancialData!$L$2:$L$147,AnnualFinancialData!$B$2:$B$147,$A7,AnnualFinancialData!$K$2:$K$147,"55725")+SUMIFS(AnnualFinancialData!$L$2:$L$147,AnnualFinancialData!$B$2:$B$147,$A7,AnnualFinancialData!$K$2:$K$147,"55760")+SUMIFS(AnnualFinancialData!$L$2:$L$147,AnnualFinancialData!$B$2:$B$147,$A7,AnnualFinancialData!$K$2:$K$147,"55755")</f>
        <v>0</v>
      </c>
      <c r="AB7" s="55" t="str">
        <f>IF(ISERROR(IF(Y7="","",Y7/VLOOKUP(Occupancy!$B$65,Occupancy!$BJ$68:'Occupancy'!$B$79,1)*12/$C7)),"-",IF(Y7="","",Y7/VLOOKUP(Occupancy!$B$65,Occupancy!$BJ$68:'Occupancy'!$B$79,1)*12/$C7))</f>
        <v>-</v>
      </c>
      <c r="AC7" s="61" t="str">
        <f>IF(ISERROR(IF(Z7="","",Z7/VLOOKUP(Occupancy!$B$65,Occupancy!$BJ$68:'Occupancy'!$B$79,1)*12/$C7)),"-",IF(Z7="","",Z7/VLOOKUP(Occupancy!$B$65,Occupancy!$BJ$68:'Occupancy'!$B$79,1)*12/$C7))</f>
        <v>-</v>
      </c>
      <c r="AD7" s="59">
        <f>SUMIFS(IncomeStatementData!$J$2:$J$829,IncomeStatementData!$B$2:$B$829,$A7,IncomeStatementData!$I$2:$I$829,"55770")</f>
        <v>0</v>
      </c>
      <c r="AE7" s="58">
        <f>IF(ISERROR(AF7/12*Occupancy!$B$65),"-",AF7/12*Occupancy!$B$65)</f>
        <v>0</v>
      </c>
      <c r="AF7" s="59">
        <f>SUMIFS(AnnualFinancialData!$L$2:$L$147,AnnualFinancialData!$B$2:$B$147,$A7,AnnualFinancialData!$K$2:$K$147,"55770")</f>
        <v>0</v>
      </c>
      <c r="AG7" s="58" t="str">
        <f>IF(ISERROR(IF(AD7="","",AD7/VLOOKUP(Occupancy!$B$65,Occupancy!$BJ$68:'Occupancy'!$B$79,1)*12/$C7)),"-",IF(AD7="","",AD7/VLOOKUP(Occupancy!$B$65,Occupancy!$BJ$68:'Occupancy'!$B$79,1)*12/$C7))</f>
        <v>-</v>
      </c>
      <c r="AH7" s="63" t="str">
        <f>IF(ISERROR(IF(AE7="","",AE7/VLOOKUP(Occupancy!$B$65,Occupancy!$BJ$68:'Occupancy'!$B$79,1)*12/$C7)),"-",IF(AE7="","",AE7/VLOOKUP(Occupancy!$B$65,Occupancy!$BJ$68:'Occupancy'!$B$79,1)*12/$C7))</f>
        <v>-</v>
      </c>
      <c r="AI7" s="56">
        <f>SUMIFS(IncomeStatementData!$J$2:$J$829,IncomeStatementData!$B$2:$B$829,$A7,IncomeStatementData!$I$2:$I$829,"55357")+SUMIFS(IncomeStatementData!$J$2:$J$829,IncomeStatementData!$B$2:$B$829,$A7,IncomeStatementData!$I$2:$I$829,"55353")+SUMIFS(IncomeStatementData!$J$2:$J$829,IncomeStatementData!$B$2:$B$829,$A7,IncomeStatementData!$I$2:$I$829,"55354")+SUMIFS(IncomeStatementData!$J$2:$J$829,IncomeStatementData!$B$2:$B$829,$A7,IncomeStatementData!$I$2:$I$829,"55351")</f>
        <v>0</v>
      </c>
      <c r="AJ7" s="55">
        <f>IF(ISERROR(AK7/12*Occupancy!$B$65),"-",AK7/12*Occupancy!$B$65)</f>
        <v>0</v>
      </c>
      <c r="AK7" s="56">
        <f>SUMIFS(AnnualFinancialData!$L$2:$L$147,AnnualFinancialData!$B$2:$B$147,$A7,AnnualFinancialData!$K$2:$K$147,"55357")+SUMIFS(AnnualFinancialData!$L$2:$L$147,AnnualFinancialData!$B$2:$B$147,$A7,AnnualFinancialData!$K$2:$K$147,"55353")+SUMIFS(AnnualFinancialData!$L$2:$L$147,AnnualFinancialData!$B$2:$B$147,$A7,AnnualFinancialData!$K$2:$K$147,"55354")+SUMIFS(AnnualFinancialData!$L$2:$L$147,AnnualFinancialData!$B$2:$B$147,$A7,AnnualFinancialData!$K$2:$K$147,"55351")</f>
        <v>0</v>
      </c>
      <c r="AL7" s="55" t="str">
        <f>IF(ISERROR(IF(AI7="","",AI7/VLOOKUP(Occupancy!$B$65,Occupancy!$BJ$68:'Occupancy'!$B$79,1)*12/$C7)),"-",IF(AI7="","",AI7/VLOOKUP(Occupancy!$B$65,Occupancy!$BJ$68:'Occupancy'!$B$79,1)*12/$C7))</f>
        <v>-</v>
      </c>
      <c r="AM7" s="64" t="str">
        <f>IF(ISERROR(IF(AJ7="","",AJ7/VLOOKUP(Occupancy!$B$65,Occupancy!$BJ$68:'Occupancy'!$B$79,1)*12/$C7)),"-",IF(AJ7="","",AJ7/VLOOKUP(Occupancy!$B$65,Occupancy!$BJ$68:'Occupancy'!$B$79,1)*12/$C7))</f>
        <v>-</v>
      </c>
      <c r="AN7" s="58">
        <f>SUMIFS(IncomeStatementData!$J$2:$J$829,IncomeStatementData!$B$2:$B$829,$A7,IncomeStatementData!$I$2:$I$829,"55355")</f>
        <v>0</v>
      </c>
      <c r="AO7" s="58">
        <f>IF(ISERROR(AP7/12*Occupancy!$B$65),"-",AP7/12*Occupancy!$B$65)</f>
        <v>0</v>
      </c>
      <c r="AP7" s="59">
        <f>SUMIFS(AnnualFinancialData!$L$2:$L$147,AnnualFinancialData!$B$2:$B$147,$A7,AnnualFinancialData!$K$2:$K$147,"55355")</f>
        <v>0</v>
      </c>
      <c r="AQ7" s="58" t="str">
        <f>IF(ISERROR(IF(AN7="","",AN7/VLOOKUP(Occupancy!$B$65,Occupancy!$BJ$68:'Occupancy'!$B$79,1)*12/$C7)),"-",IF(AN7="","",AN7/VLOOKUP(Occupancy!$B$65,Occupancy!$BJ$68:'Occupancy'!$B$79,1)*12/$C7))</f>
        <v>-</v>
      </c>
      <c r="AR7" s="60" t="str">
        <f>IF(ISERROR(IF(AO7="","",AO7/VLOOKUP(Occupancy!$B$65,Occupancy!$BJ$68:'Occupancy'!$B$79,1)*12/$C7)),"-",IF(AO7="","",AO7/VLOOKUP(Occupancy!$B$65,Occupancy!$BJ$68:'Occupancy'!$B$79,1)*12/$C7))</f>
        <v>-</v>
      </c>
      <c r="AS7" s="65">
        <f>SUMIFS(IncomeStatementData!$J$2:$J$829,IncomeStatementData!$B$2:$B$829,$A7,IncomeStatementData!$I$2:$I$829,"55301")</f>
        <v>0</v>
      </c>
      <c r="AT7" s="55">
        <f>IF(ISERROR(AU7/12*Occupancy!$B$65),"-",AU7/12*Occupancy!$B$65)</f>
        <v>0</v>
      </c>
      <c r="AU7" s="56">
        <f>SUMIFS(AnnualFinancialData!$L$2:$L$147,AnnualFinancialData!$B$2:$B$147,$A7,AnnualFinancialData!$K$2:$K$147,"55301")</f>
        <v>0</v>
      </c>
      <c r="AV7" s="55" t="str">
        <f>IF(ISERROR(IF(AS7="","",AS7/VLOOKUP(Occupancy!$B$65,Occupancy!$BJ$68:'Occupancy'!$B$79,1)*12/$C7)),"-",IF(AS7="","",AS7/VLOOKUP(Occupancy!$B$65,Occupancy!$BJ$68:'Occupancy'!$B$79,1)*12/$C7))</f>
        <v>-</v>
      </c>
      <c r="AW7" s="61" t="str">
        <f>IF(ISERROR(IF(AT7="","",AT7/VLOOKUP(Occupancy!$B$65,Occupancy!$BJ$68:'Occupancy'!$B$79,1)*12/$C7)),"-",IF(AT7="","",AT7/VLOOKUP(Occupancy!$B$65,Occupancy!$BJ$68:'Occupancy'!$B$79,1)*12/$C7))</f>
        <v>-</v>
      </c>
      <c r="AX7" s="58">
        <f>SUMIFS(IncomeStatementData!$J$2:$J$829,IncomeStatementData!$B$2:$B$829,$A7,IncomeStatementData!$I$2:$I$829,"55320")</f>
        <v>0</v>
      </c>
      <c r="AY7" s="58">
        <f>IF(ISERROR(AZ7/12*Occupancy!$B$65),"-",AZ7/12*Occupancy!$B$65)</f>
        <v>0</v>
      </c>
      <c r="AZ7" s="59">
        <f>SUMIFS(AnnualFinancialData!$L$2:$L$147,AnnualFinancialData!$B$2:$B$147,$A7,AnnualFinancialData!$K$2:$K$147,"55320")</f>
        <v>0</v>
      </c>
      <c r="BA7" s="58" t="str">
        <f>IF(ISERROR(IF(AX7="","",AX7/VLOOKUP(Occupancy!$B$65,Occupancy!$BJ$68:'Occupancy'!$B$79,1)*12/$C7)),"-",IF(AX7="","",AX7/VLOOKUP(Occupancy!$B$65,Occupancy!$BJ$68:'Occupancy'!$B$79,1)*12/$C7))</f>
        <v>-</v>
      </c>
      <c r="BB7" s="58" t="str">
        <f>IF(ISERROR(IF(AY7="","",AY7/VLOOKUP(Occupancy!$B$65,Occupancy!$BJ$68:'Occupancy'!$B$79,1)*12/$C7)),"-",IF(AY7="","",AY7/VLOOKUP(Occupancy!$B$65,Occupancy!$BJ$68:'Occupancy'!$B$79,1)*12/$C7))</f>
        <v>-</v>
      </c>
      <c r="BC7" s="66">
        <f t="shared" ref="BC7:BC70" si="0">+E7+J7+O7+T7+Y7+AD7+AN7+AI7+AS7+AX7</f>
        <v>0</v>
      </c>
      <c r="BD7" s="67">
        <f t="shared" ref="BD7:BD70" si="1">+F7+K7+P7+U7+Z7+AE7+AO7+AJ7+AT7+AY7</f>
        <v>0</v>
      </c>
      <c r="BE7" s="66">
        <f t="shared" ref="BE7:BE70" si="2">+G7+L7+Q7+V7+AA7+AF7+AP7+AK7+AU7+AZ7</f>
        <v>0</v>
      </c>
      <c r="BF7" s="67" t="str">
        <f>IF(ISERROR(IF(BC7="","",BC7/VLOOKUP(Occupancy!$B$65,Occupancy!$BJ$68:'Occupancy'!$B$79,1)*12/$C7)),"-",IF(BC7="","",BC7/VLOOKUP(Occupancy!$B$65,Occupancy!$BJ$68:'Occupancy'!$B$79,1)*12/$C7))</f>
        <v>-</v>
      </c>
      <c r="BG7" s="68" t="str">
        <f>IF(ISERROR(IF(BD7="","",BD7/VLOOKUP(Occupancy!$B$65,Occupancy!$BJ$68:'Occupancy'!$B$79,1)*12/$C7)),"-",IF(BD7="","",BD7/VLOOKUP(Occupancy!$B$65,Occupancy!$BJ$68:'Occupancy'!$B$79,1)*12/$C7))</f>
        <v>-</v>
      </c>
    </row>
    <row r="8" spans="1:59" x14ac:dyDescent="0.25">
      <c r="A8" s="222" t="s">
        <v>383</v>
      </c>
      <c r="B8" s="98" t="str">
        <f>IF(ISERROR(INDEX(ProjectTypeData!$F$2:$F8,MATCH(Expenses!$A8,ProjectTypeData!$B$2:$B8,0),MATCH(Expenses!B$5,ProjectTypeData!$F$1))),"-",INDEX(ProjectTypeData!$F$2:$F8,MATCH(Expenses!$A8,ProjectTypeData!$B$2:$B8,0),MATCH(Expenses!B$5,ProjectTypeData!$F$1)))</f>
        <v>Homes</v>
      </c>
      <c r="C8" s="148">
        <f>Operating!C14</f>
        <v>0</v>
      </c>
      <c r="D8" s="149" t="str">
        <f>IF(ISERROR(INDEX(MgmtCompanyData!$C$2:$C$9,MATCH(A8,MgmtCompanyData!$B$2:$B$9,0),0)),"-",INDEX(MgmtCompanyData!$C$2:$C$9,MATCH(A8,MgmtCompanyData!$B$2:$B$9,0),0))</f>
        <v>-</v>
      </c>
      <c r="E8" s="54">
        <f>SUMIFS(IncomeStatementData!$J$2:$J$829,IncomeStatementData!$B$2:$B$829,$A8,IncomeStatementData!$I$2:$I$829,"50105")+SUMIFS(IncomeStatementData!$J$2:$J$829,IncomeStatementData!$B$2:$B$829,$A8,IncomeStatementData!$I$2:$I$829,"55745")+SUMIFS(IncomeStatementData!$J$2:$J$829,IncomeStatementData!$B$2:$B$829,$A8,IncomeStatementData!$I$2:$I$829,"55730")+SUMIFS(IncomeStatementData!$J$2:$J$829,IncomeStatementData!$B$2:$B$829,$A8,IncomeStatementData!$I$2:$I$829,"50203")+SUMIFS(IncomeStatementData!$J$2:$J$829,IncomeStatementData!$B$2:$B$829,$A8,IncomeStatementData!$I$2:$I$829,"50252")</f>
        <v>0</v>
      </c>
      <c r="F8" s="55">
        <f>IF(ISERROR(G8/12*Occupancy!$B$65),"-",G8/12*Occupancy!$B$65)</f>
        <v>0</v>
      </c>
      <c r="G8" s="56">
        <f>SUMIFS(AnnualFinancialData!$L$2:$L$147,AnnualFinancialData!$B$2:$B$147,$A8,AnnualFinancialData!$K$2:$K$147,"50105")+SUMIFS(AnnualFinancialData!$L$2:$L$147,AnnualFinancialData!$B$2:$B$147,$A8,AnnualFinancialData!$K$2:$K$147,"55745")+SUMIFS(AnnualFinancialData!$L$2:$L$147,AnnualFinancialData!$B$2:$B$147,$A8,AnnualFinancialData!$K$2:$K$147,"55730")+SUMIFS(AnnualFinancialData!$L$2:$L$147,AnnualFinancialData!$B$2:$B$147,$A8,AnnualFinancialData!$K$2:$K$147,"50203")+SUMIFS(AnnualFinancialData!$L$2:$L$147,AnnualFinancialData!$B$2:$B$147,$A8,AnnualFinancialData!$K$2:$K$147,"50252")</f>
        <v>0</v>
      </c>
      <c r="H8" s="55" t="str">
        <f>IF(ISERROR(IF(E8="","",E8/VLOOKUP(Occupancy!$B$65,Occupancy!$BJ$68:'Occupancy'!$B$79,1)*12/$C8)),"-",IF(E8="","",E8/VLOOKUP(Occupancy!$B$65,Occupancy!$BJ$68:'Occupancy'!$B$79,1)*12/$C8))</f>
        <v>-</v>
      </c>
      <c r="I8" s="57" t="str">
        <f>IF(ISERROR(IF(F8="","",F8/VLOOKUP(Occupancy!$B$65,Occupancy!$BJ$68:'Occupancy'!$B$79,1)*12/$C8)),"-",IF(F8="","",F8/VLOOKUP(Occupancy!$B$65,Occupancy!$BJ$68:'Occupancy'!$B$79,1)*12/$C8))</f>
        <v>-</v>
      </c>
      <c r="J8" s="58">
        <f>SUMIFS(IncomeStatementData!$J$2:$J$829,IncomeStatementData!$B$2:$B$829,$A8,IncomeStatementData!$I$2:$I$829,"60015")+SUMIFS(IncomeStatementData!$J$2:$J$829,IncomeStatementData!$B$2:$B$829,$A8,IncomeStatementData!$I$2:$I$829,"55342")+SUMIFS(IncomeStatementData!$J$2:$J$829,IncomeStatementData!$B$2:$B$829,$A8,IncomeStatementData!$I$2:$I$829,"55110")+SUMIFS(IncomeStatementData!$J$2:$J$829,IncomeStatementData!$B$2:$B$829,$A8,IncomeStatementData!$I$2:$I$829,"53034")+SUMIFS(IncomeStatementData!$J$2:$J$829,IncomeStatementData!$B$2:$B$829,$A8,IncomeStatementData!$I$2:$I$829,"59500")</f>
        <v>0</v>
      </c>
      <c r="K8" s="58">
        <f>IF(ISERROR(L8/12*Occupancy!$B$65),"-",L8/12*Occupancy!$B$65)</f>
        <v>0</v>
      </c>
      <c r="L8" s="59">
        <f>SUMIFS(AnnualFinancialData!$L$2:$L$147,AnnualFinancialData!$B$2:$B$147,$A8,AnnualFinancialData!$K$2:$K$147,"60015")+SUMIFS(AnnualFinancialData!$L$2:$L$147,AnnualFinancialData!$B$2:$B$147,$A8,AnnualFinancialData!$K$2:$K$147,"55342")+SUMIFS(AnnualFinancialData!$L$2:$L$147,AnnualFinancialData!$B$2:$B$147,$A8,AnnualFinancialData!$K$2:$K$147,"55110")+SUMIFS(AnnualFinancialData!$L$2:$L$147,AnnualFinancialData!$B$2:$B$147,$A8,AnnualFinancialData!$K$2:$K$147,"53034")+SUMIFS(AnnualFinancialData!$L$2:$L$147,AnnualFinancialData!$B$2:$B$147,$A8,AnnualFinancialData!$K$2:$K$147,"59500")</f>
        <v>0</v>
      </c>
      <c r="M8" s="58" t="str">
        <f>IF(ISERROR(IF(J8="","",J8/VLOOKUP(Occupancy!$B$65,Occupancy!$BJ$68:'Occupancy'!$B$79,1)*12/$C8)),"-",IF(J8="","",J8/VLOOKUP(Occupancy!$B$65,Occupancy!$BJ$68:'Occupancy'!$B$79,1)*12/$C8))</f>
        <v>-</v>
      </c>
      <c r="N8" s="58" t="str">
        <f>IF(ISERROR(IF(K8="","",K8/VLOOKUP(Occupancy!$B$65,Occupancy!$BJ$68:'Occupancy'!$B$79,1)*12/$C8)),"-",IF(K8="","",K8/VLOOKUP(Occupancy!$B$65,Occupancy!$BJ$68:'Occupancy'!$B$79,1)*12/$C8))</f>
        <v>-</v>
      </c>
      <c r="O8" s="55">
        <f>SUMIFS(IncomeStatementData!$J$2:$J$829,IncomeStatementData!$B$2:$B$829,$A8,IncomeStatementData!$I$2:$I$829,"58001")</f>
        <v>0</v>
      </c>
      <c r="P8" s="55">
        <f>IF(ISERROR(Q8/12*Occupancy!$B$65),"-",Q8/12*Occupancy!$B$65)</f>
        <v>0</v>
      </c>
      <c r="Q8" s="56">
        <f>SUMIFS(AnnualFinancialData!$L$2:$L$147,AnnualFinancialData!$B$2:$B$147,$A8,AnnualFinancialData!$K$2:$K$147,"58001")</f>
        <v>0</v>
      </c>
      <c r="R8" s="55" t="str">
        <f>IF(ISERROR(IF(O8="","",O8/VLOOKUP(Occupancy!$B$65,Occupancy!$BJ$68:'Occupancy'!$B$79,1)*12/$C8)),"-",IF(O8="","",O8/VLOOKUP(Occupancy!$B$65,Occupancy!$BJ$68:'Occupancy'!$B$79,1)*12/$C8))</f>
        <v>-</v>
      </c>
      <c r="S8" s="55" t="str">
        <f>IF(ISERROR(IF(P8="","",P8/VLOOKUP(Occupancy!$B$65,Occupancy!$BJ$68:'Occupancy'!$B$79,1)*12/$C8)),"-",IF(P8="","",P8/VLOOKUP(Occupancy!$B$65,Occupancy!$BJ$68:'Occupancy'!$B$79,1)*12/$C8))</f>
        <v>-</v>
      </c>
      <c r="T8" s="59">
        <f>SUMIFS(IncomeStatementData!$J$2:$J$829,IncomeStatementData!$B$2:$B$829,$A8,IncomeStatementData!$I$2:$I$829,"66100")</f>
        <v>0</v>
      </c>
      <c r="U8" s="58">
        <f>IF(ISERROR(V8/12*Occupancy!$B$65),"-",V8/12*Occupancy!$B$65)</f>
        <v>0</v>
      </c>
      <c r="V8" s="59">
        <f>SUMIFS(AnnualFinancialData!$L$2:$L$147,AnnualFinancialData!$B$2:$B$147,$A8,AnnualFinancialData!$K$2:$K$147,"66100")</f>
        <v>0</v>
      </c>
      <c r="W8" s="58" t="str">
        <f>IF(ISERROR(IF(T8="","",T8/VLOOKUP(Occupancy!$B$65,Occupancy!$BJ$68:'Occupancy'!$B$79,1)*12/$C8)),"-",IF(T8="","",T8/VLOOKUP(Occupancy!$B$65,Occupancy!$BJ$68:'Occupancy'!$B$79,1)*12/$C8))</f>
        <v>-</v>
      </c>
      <c r="X8" s="60" t="str">
        <f>IF(ISERROR(IF(U8="","",U8/VLOOKUP(Occupancy!$B$65,Occupancy!$BJ$68:'Occupancy'!$B$79,1)*12/$C8)),"-",IF(U8="","",U8/VLOOKUP(Occupancy!$B$65,Occupancy!$BJ$68:'Occupancy'!$B$79,1)*12/$C8))</f>
        <v>-</v>
      </c>
      <c r="Y8" s="55">
        <f>SUMIFS(IncomeStatementData!$J$2:$J$829,IncomeStatementData!$B$2:$B$829,$A8,IncomeStatementData!$I$2:$I$829,"55705")+SUMIFS(IncomeStatementData!$J$2:$J$829,IncomeStatementData!$B$2:$B$829,$A8,IncomeStatementData!$I$2:$I$829,"55715")+SUMIFS(IncomeStatementData!$J$2:$J$829,IncomeStatementData!$B$2:$B$829,$A8,IncomeStatementData!$I$2:$I$829,"55720")+SUMIFS(IncomeStatementData!$J$2:$J$829,IncomeStatementData!$B$2:$B$829,$A8,IncomeStatementData!$I$2:$I$829,"55730")+SUMIFS(IncomeStatementData!$J$2:$J$829,IncomeStatementData!$B$2:$B$829,$A8,IncomeStatementData!$I$2:$I$829,"55735")+SUMIFS(IncomeStatementData!$J$2:$J$829,IncomeStatementData!$B$2:$B$829,$A8,IncomeStatementData!$I$2:$I$829,"55701")+SUMIFS(IncomeStatementData!$J$2:$J$829,IncomeStatementData!$B$2:$B$829,$A8,IncomeStatementData!$I$2:$I$829,"55750")+SUMIFS(IncomeStatementData!$J$2:$J$829,IncomeStatementData!$B$2:$B$829,$A8,IncomeStatementData!$I$2:$I$829,"55725")+SUMIFS(IncomeStatementData!$J$2:$J$829,IncomeStatementData!$B$2:$B$829,$A8,IncomeStatementData!$I$2:$I$829,"55760")+SUMIFS(IncomeStatementData!$J$2:$J$829,IncomeStatementData!$B$2:$B$829,$A8,IncomeStatementData!$I$2:$I$829,"55755")</f>
        <v>0</v>
      </c>
      <c r="Z8" s="55">
        <f>IF(ISERROR(AA8/12*Occupancy!$B$65),"-",AA8/12*Occupancy!$B$65)</f>
        <v>0</v>
      </c>
      <c r="AA8" s="56">
        <f>SUMIFS(AnnualFinancialData!$L$2:$L$147,AnnualFinancialData!$B$2:$B$147,$A8,AnnualFinancialData!$K$2:$K$147,"55705")+SUMIFS(AnnualFinancialData!$L$2:$L$147,AnnualFinancialData!$B$2:$B$147,$A8,AnnualFinancialData!$K$2:$K$147,"55715")+SUMIFS(AnnualFinancialData!$L$2:$L$147,AnnualFinancialData!$B$2:$B$147,$A8,AnnualFinancialData!$K$2:$K$147,"55720")+SUMIFS(AnnualFinancialData!$L$2:$L$147,AnnualFinancialData!$B$2:$B$147,$A8,AnnualFinancialData!$K$2:$K$147,"55730")+SUMIFS(AnnualFinancialData!$L$2:$L$147,AnnualFinancialData!$B$2:$B$147,$A8,AnnualFinancialData!$K$2:$K$147,"55735")+SUMIFS(AnnualFinancialData!$L$2:$L$147,AnnualFinancialData!$B$2:$B$147,$A8,AnnualFinancialData!$K$2:$K$147,"55701")+SUMIFS(AnnualFinancialData!$L$2:$L$147,AnnualFinancialData!$B$2:$B$147,$A8,AnnualFinancialData!$K$2:$K$147,"55750")+SUMIFS(AnnualFinancialData!$L$2:$L$147,AnnualFinancialData!$B$2:$B$147,$A8,AnnualFinancialData!$K$2:$K$147,"55725")+SUMIFS(AnnualFinancialData!$L$2:$L$147,AnnualFinancialData!$B$2:$B$147,$A8,AnnualFinancialData!$K$2:$K$147,"55760")+SUMIFS(AnnualFinancialData!$L$2:$L$147,AnnualFinancialData!$B$2:$B$147,$A8,AnnualFinancialData!$K$2:$K$147,"55755")</f>
        <v>0</v>
      </c>
      <c r="AB8" s="55" t="str">
        <f>IF(ISERROR(IF(Y8="","",Y8/VLOOKUP(Occupancy!$B$65,Occupancy!$BJ$68:'Occupancy'!$B$79,1)*12/$C8)),"-",IF(Y8="","",Y8/VLOOKUP(Occupancy!$B$65,Occupancy!$BJ$68:'Occupancy'!$B$79,1)*12/$C8))</f>
        <v>-</v>
      </c>
      <c r="AC8" s="61" t="str">
        <f>IF(ISERROR(IF(Z8="","",Z8/VLOOKUP(Occupancy!$B$65,Occupancy!$BJ$68:'Occupancy'!$B$79,1)*12/$C8)),"-",IF(Z8="","",Z8/VLOOKUP(Occupancy!$B$65,Occupancy!$BJ$68:'Occupancy'!$B$79,1)*12/$C8))</f>
        <v>-</v>
      </c>
      <c r="AD8" s="59">
        <f>SUMIFS(IncomeStatementData!$J$2:$J$829,IncomeStatementData!$B$2:$B$829,$A8,IncomeStatementData!$I$2:$I$829,"55770")</f>
        <v>0</v>
      </c>
      <c r="AE8" s="58">
        <f>IF(ISERROR(AF8/12*Occupancy!$B$65),"-",AF8/12*Occupancy!$B$65)</f>
        <v>0</v>
      </c>
      <c r="AF8" s="59">
        <f>SUMIFS(AnnualFinancialData!$L$2:$L$147,AnnualFinancialData!$B$2:$B$147,$A8,AnnualFinancialData!$K$2:$K$147,"55770")</f>
        <v>0</v>
      </c>
      <c r="AG8" s="58" t="str">
        <f>IF(ISERROR(IF(AD8="","",AD8/VLOOKUP(Occupancy!$B$65,Occupancy!$BJ$68:'Occupancy'!$B$79,1)*12/$C8)),"-",IF(AD8="","",AD8/VLOOKUP(Occupancy!$B$65,Occupancy!$BJ$68:'Occupancy'!$B$79,1)*12/$C8))</f>
        <v>-</v>
      </c>
      <c r="AH8" s="63" t="str">
        <f>IF(ISERROR(IF(AE8="","",AE8/VLOOKUP(Occupancy!$B$65,Occupancy!$BJ$68:'Occupancy'!$B$79,1)*12/$C8)),"-",IF(AE8="","",AE8/VLOOKUP(Occupancy!$B$65,Occupancy!$BJ$68:'Occupancy'!$B$79,1)*12/$C8))</f>
        <v>-</v>
      </c>
      <c r="AI8" s="56">
        <f>SUMIFS(IncomeStatementData!$J$2:$J$829,IncomeStatementData!$B$2:$B$829,$A8,IncomeStatementData!$I$2:$I$829,"55357")+SUMIFS(IncomeStatementData!$J$2:$J$829,IncomeStatementData!$B$2:$B$829,$A8,IncomeStatementData!$I$2:$I$829,"55353")+SUMIFS(IncomeStatementData!$J$2:$J$829,IncomeStatementData!$B$2:$B$829,$A8,IncomeStatementData!$I$2:$I$829,"55354")+SUMIFS(IncomeStatementData!$J$2:$J$829,IncomeStatementData!$B$2:$B$829,$A8,IncomeStatementData!$I$2:$I$829,"55351")</f>
        <v>0</v>
      </c>
      <c r="AJ8" s="55">
        <f>IF(ISERROR(AK8/12*Occupancy!$B$65),"-",AK8/12*Occupancy!$B$65)</f>
        <v>0</v>
      </c>
      <c r="AK8" s="56">
        <f>SUMIFS(AnnualFinancialData!$L$2:$L$147,AnnualFinancialData!$B$2:$B$147,$A8,AnnualFinancialData!$K$2:$K$147,"55357")+SUMIFS(AnnualFinancialData!$L$2:$L$147,AnnualFinancialData!$B$2:$B$147,$A8,AnnualFinancialData!$K$2:$K$147,"55353")+SUMIFS(AnnualFinancialData!$L$2:$L$147,AnnualFinancialData!$B$2:$B$147,$A8,AnnualFinancialData!$K$2:$K$147,"55354")+SUMIFS(AnnualFinancialData!$L$2:$L$147,AnnualFinancialData!$B$2:$B$147,$A8,AnnualFinancialData!$K$2:$K$147,"55351")</f>
        <v>0</v>
      </c>
      <c r="AL8" s="55" t="str">
        <f>IF(ISERROR(IF(AI8="","",AI8/VLOOKUP(Occupancy!$B$65,Occupancy!$BJ$68:'Occupancy'!$B$79,1)*12/$C8)),"-",IF(AI8="","",AI8/VLOOKUP(Occupancy!$B$65,Occupancy!$BJ$68:'Occupancy'!$B$79,1)*12/$C8))</f>
        <v>-</v>
      </c>
      <c r="AM8" s="64" t="str">
        <f>IF(ISERROR(IF(AJ8="","",AJ8/VLOOKUP(Occupancy!$B$65,Occupancy!$BJ$68:'Occupancy'!$B$79,1)*12/$C8)),"-",IF(AJ8="","",AJ8/VLOOKUP(Occupancy!$B$65,Occupancy!$BJ$68:'Occupancy'!$B$79,1)*12/$C8))</f>
        <v>-</v>
      </c>
      <c r="AN8" s="58">
        <f>SUMIFS(IncomeStatementData!$J$2:$J$829,IncomeStatementData!$B$2:$B$829,$A8,IncomeStatementData!$I$2:$I$829,"55355")</f>
        <v>0</v>
      </c>
      <c r="AO8" s="58">
        <f>IF(ISERROR(AP8/12*Occupancy!$B$65),"-",AP8/12*Occupancy!$B$65)</f>
        <v>0</v>
      </c>
      <c r="AP8" s="59">
        <f>SUMIFS(AnnualFinancialData!$L$2:$L$147,AnnualFinancialData!$B$2:$B$147,$A8,AnnualFinancialData!$K$2:$K$147,"55355")</f>
        <v>0</v>
      </c>
      <c r="AQ8" s="58" t="str">
        <f>IF(ISERROR(IF(AN8="","",AN8/VLOOKUP(Occupancy!$B$65,Occupancy!$BJ$68:'Occupancy'!$B$79,1)*12/$C8)),"-",IF(AN8="","",AN8/VLOOKUP(Occupancy!$B$65,Occupancy!$BJ$68:'Occupancy'!$B$79,1)*12/$C8))</f>
        <v>-</v>
      </c>
      <c r="AR8" s="60" t="str">
        <f>IF(ISERROR(IF(AO8="","",AO8/VLOOKUP(Occupancy!$B$65,Occupancy!$BJ$68:'Occupancy'!$B$79,1)*12/$C8)),"-",IF(AO8="","",AO8/VLOOKUP(Occupancy!$B$65,Occupancy!$BJ$68:'Occupancy'!$B$79,1)*12/$C8))</f>
        <v>-</v>
      </c>
      <c r="AS8" s="65">
        <f>SUMIFS(IncomeStatementData!$J$2:$J$829,IncomeStatementData!$B$2:$B$829,$A8,IncomeStatementData!$I$2:$I$829,"55301")</f>
        <v>0</v>
      </c>
      <c r="AT8" s="55">
        <f>IF(ISERROR(AU8/12*Occupancy!$B$65),"-",AU8/12*Occupancy!$B$65)</f>
        <v>0</v>
      </c>
      <c r="AU8" s="56">
        <f>SUMIFS(AnnualFinancialData!$L$2:$L$147,AnnualFinancialData!$B$2:$B$147,$A8,AnnualFinancialData!$K$2:$K$147,"55301")</f>
        <v>0</v>
      </c>
      <c r="AV8" s="55" t="str">
        <f>IF(ISERROR(IF(AS8="","",AS8/VLOOKUP(Occupancy!$B$65,Occupancy!$BJ$68:'Occupancy'!$B$79,1)*12/$C8)),"-",IF(AS8="","",AS8/VLOOKUP(Occupancy!$B$65,Occupancy!$BJ$68:'Occupancy'!$B$79,1)*12/$C8))</f>
        <v>-</v>
      </c>
      <c r="AW8" s="61" t="str">
        <f>IF(ISERROR(IF(AT8="","",AT8/VLOOKUP(Occupancy!$B$65,Occupancy!$BJ$68:'Occupancy'!$B$79,1)*12/$C8)),"-",IF(AT8="","",AT8/VLOOKUP(Occupancy!$B$65,Occupancy!$BJ$68:'Occupancy'!$B$79,1)*12/$C8))</f>
        <v>-</v>
      </c>
      <c r="AX8" s="58">
        <f>SUMIFS(IncomeStatementData!$J$2:$J$829,IncomeStatementData!$B$2:$B$829,$A8,IncomeStatementData!$I$2:$I$829,"55320")</f>
        <v>0</v>
      </c>
      <c r="AY8" s="58">
        <f>IF(ISERROR(AZ8/12*Occupancy!$B$65),"-",AZ8/12*Occupancy!$B$65)</f>
        <v>0</v>
      </c>
      <c r="AZ8" s="59">
        <f>SUMIFS(AnnualFinancialData!$L$2:$L$147,AnnualFinancialData!$B$2:$B$147,$A8,AnnualFinancialData!$K$2:$K$147,"55320")</f>
        <v>0</v>
      </c>
      <c r="BA8" s="58" t="str">
        <f>IF(ISERROR(IF(AX8="","",AX8/VLOOKUP(Occupancy!$B$65,Occupancy!$BJ$68:'Occupancy'!$B$79,1)*12/$C8)),"-",IF(AX8="","",AX8/VLOOKUP(Occupancy!$B$65,Occupancy!$BJ$68:'Occupancy'!$B$79,1)*12/$C8))</f>
        <v>-</v>
      </c>
      <c r="BB8" s="58" t="str">
        <f>IF(ISERROR(IF(AY8="","",AY8/VLOOKUP(Occupancy!$B$65,Occupancy!$BJ$68:'Occupancy'!$B$79,1)*12/$C8)),"-",IF(AY8="","",AY8/VLOOKUP(Occupancy!$B$65,Occupancy!$BJ$68:'Occupancy'!$B$79,1)*12/$C8))</f>
        <v>-</v>
      </c>
      <c r="BC8" s="66">
        <f t="shared" si="0"/>
        <v>0</v>
      </c>
      <c r="BD8" s="67">
        <f t="shared" si="1"/>
        <v>0</v>
      </c>
      <c r="BE8" s="66">
        <f t="shared" si="2"/>
        <v>0</v>
      </c>
      <c r="BF8" s="67" t="str">
        <f>IF(ISERROR(IF(BC8="","",BC8/VLOOKUP(Occupancy!$B$65,Occupancy!$BJ$68:'Occupancy'!$B$79,1)*12/$C8)),"-",IF(BC8="","",BC8/VLOOKUP(Occupancy!$B$65,Occupancy!$BJ$68:'Occupancy'!$B$79,1)*12/$C8))</f>
        <v>-</v>
      </c>
      <c r="BG8" s="68" t="str">
        <f>IF(ISERROR(IF(BD8="","",BD8/VLOOKUP(Occupancy!$B$65,Occupancy!$BJ$68:'Occupancy'!$B$79,1)*12/$C8)),"-",IF(BD8="","",BD8/VLOOKUP(Occupancy!$B$65,Occupancy!$BJ$68:'Occupancy'!$B$79,1)*12/$C8))</f>
        <v>-</v>
      </c>
    </row>
    <row r="9" spans="1:59" x14ac:dyDescent="0.25">
      <c r="A9" s="222" t="s">
        <v>385</v>
      </c>
      <c r="B9" s="98" t="str">
        <f>IF(ISERROR(INDEX(ProjectTypeData!$F$2:$F9,MATCH(Expenses!$A9,ProjectTypeData!$B$2:$B9,0),MATCH(Expenses!B$5,ProjectTypeData!$F$1))),"-",INDEX(ProjectTypeData!$F$2:$F9,MATCH(Expenses!$A9,ProjectTypeData!$B$2:$B9,0),MATCH(Expenses!B$5,ProjectTypeData!$F$1)))</f>
        <v>Homes</v>
      </c>
      <c r="C9" s="148">
        <f>Operating!C15</f>
        <v>101</v>
      </c>
      <c r="D9" s="149" t="str">
        <f>IF(ISERROR(INDEX(MgmtCompanyData!$C$2:$C$9,MATCH(A9,MgmtCompanyData!$B$2:$B$9,0),0)),"-",INDEX(MgmtCompanyData!$C$2:$C$9,MATCH(A9,MgmtCompanyData!$B$2:$B$9,0),0))</f>
        <v>-</v>
      </c>
      <c r="E9" s="54">
        <f>SUMIFS(IncomeStatementData!$J$2:$J$829,IncomeStatementData!$B$2:$B$829,$A9,IncomeStatementData!$I$2:$I$829,"50105")+SUMIFS(IncomeStatementData!$J$2:$J$829,IncomeStatementData!$B$2:$B$829,$A9,IncomeStatementData!$I$2:$I$829,"55745")+SUMIFS(IncomeStatementData!$J$2:$J$829,IncomeStatementData!$B$2:$B$829,$A9,IncomeStatementData!$I$2:$I$829,"55730")+SUMIFS(IncomeStatementData!$J$2:$J$829,IncomeStatementData!$B$2:$B$829,$A9,IncomeStatementData!$I$2:$I$829,"50203")+SUMIFS(IncomeStatementData!$J$2:$J$829,IncomeStatementData!$B$2:$B$829,$A9,IncomeStatementData!$I$2:$I$829,"50252")</f>
        <v>0</v>
      </c>
      <c r="F9" s="55">
        <f>IF(ISERROR(G9/12*Occupancy!$B$65),"-",G9/12*Occupancy!$B$65)</f>
        <v>0</v>
      </c>
      <c r="G9" s="56">
        <f>SUMIFS(AnnualFinancialData!$L$2:$L$147,AnnualFinancialData!$B$2:$B$147,$A9,AnnualFinancialData!$K$2:$K$147,"50105")+SUMIFS(AnnualFinancialData!$L$2:$L$147,AnnualFinancialData!$B$2:$B$147,$A9,AnnualFinancialData!$K$2:$K$147,"55745")+SUMIFS(AnnualFinancialData!$L$2:$L$147,AnnualFinancialData!$B$2:$B$147,$A9,AnnualFinancialData!$K$2:$K$147,"55730")+SUMIFS(AnnualFinancialData!$L$2:$L$147,AnnualFinancialData!$B$2:$B$147,$A9,AnnualFinancialData!$K$2:$K$147,"50203")+SUMIFS(AnnualFinancialData!$L$2:$L$147,AnnualFinancialData!$B$2:$B$147,$A9,AnnualFinancialData!$K$2:$K$147,"50252")</f>
        <v>0</v>
      </c>
      <c r="H9" s="55">
        <f>IF(ISERROR(IF(E9="","",E9/VLOOKUP(Occupancy!$B$65,Occupancy!$BJ$68:'Occupancy'!$B$79,1)*12/$C9)),"-",IF(E9="","",E9/VLOOKUP(Occupancy!$B$65,Occupancy!$BJ$68:'Occupancy'!$B$79,1)*12/$C9))</f>
        <v>0</v>
      </c>
      <c r="I9" s="57">
        <f>IF(ISERROR(IF(F9="","",F9/VLOOKUP(Occupancy!$B$65,Occupancy!$BJ$68:'Occupancy'!$B$79,1)*12/$C9)),"-",IF(F9="","",F9/VLOOKUP(Occupancy!$B$65,Occupancy!$BJ$68:'Occupancy'!$B$79,1)*12/$C9))</f>
        <v>0</v>
      </c>
      <c r="J9" s="58">
        <f>SUMIFS(IncomeStatementData!$J$2:$J$829,IncomeStatementData!$B$2:$B$829,$A9,IncomeStatementData!$I$2:$I$829,"60015")+SUMIFS(IncomeStatementData!$J$2:$J$829,IncomeStatementData!$B$2:$B$829,$A9,IncomeStatementData!$I$2:$I$829,"55342")+SUMIFS(IncomeStatementData!$J$2:$J$829,IncomeStatementData!$B$2:$B$829,$A9,IncomeStatementData!$I$2:$I$829,"55110")+SUMIFS(IncomeStatementData!$J$2:$J$829,IncomeStatementData!$B$2:$B$829,$A9,IncomeStatementData!$I$2:$I$829,"53034")+SUMIFS(IncomeStatementData!$J$2:$J$829,IncomeStatementData!$B$2:$B$829,$A9,IncomeStatementData!$I$2:$I$829,"59500")</f>
        <v>0</v>
      </c>
      <c r="K9" s="58">
        <f>IF(ISERROR(L9/12*Occupancy!$B$65),"-",L9/12*Occupancy!$B$65)</f>
        <v>0</v>
      </c>
      <c r="L9" s="59">
        <f>SUMIFS(AnnualFinancialData!$L$2:$L$147,AnnualFinancialData!$B$2:$B$147,$A9,AnnualFinancialData!$K$2:$K$147,"60015")+SUMIFS(AnnualFinancialData!$L$2:$L$147,AnnualFinancialData!$B$2:$B$147,$A9,AnnualFinancialData!$K$2:$K$147,"55342")+SUMIFS(AnnualFinancialData!$L$2:$L$147,AnnualFinancialData!$B$2:$B$147,$A9,AnnualFinancialData!$K$2:$K$147,"55110")+SUMIFS(AnnualFinancialData!$L$2:$L$147,AnnualFinancialData!$B$2:$B$147,$A9,AnnualFinancialData!$K$2:$K$147,"53034")+SUMIFS(AnnualFinancialData!$L$2:$L$147,AnnualFinancialData!$B$2:$B$147,$A9,AnnualFinancialData!$K$2:$K$147,"59500")</f>
        <v>0</v>
      </c>
      <c r="M9" s="58">
        <f>IF(ISERROR(IF(J9="","",J9/VLOOKUP(Occupancy!$B$65,Occupancy!$BJ$68:'Occupancy'!$B$79,1)*12/$C9)),"-",IF(J9="","",J9/VLOOKUP(Occupancy!$B$65,Occupancy!$BJ$68:'Occupancy'!$B$79,1)*12/$C9))</f>
        <v>0</v>
      </c>
      <c r="N9" s="58">
        <f>IF(ISERROR(IF(K9="","",K9/VLOOKUP(Occupancy!$B$65,Occupancy!$BJ$68:'Occupancy'!$B$79,1)*12/$C9)),"-",IF(K9="","",K9/VLOOKUP(Occupancy!$B$65,Occupancy!$BJ$68:'Occupancy'!$B$79,1)*12/$C9))</f>
        <v>0</v>
      </c>
      <c r="O9" s="55">
        <f>SUMIFS(IncomeStatementData!$J$2:$J$829,IncomeStatementData!$B$2:$B$829,$A9,IncomeStatementData!$I$2:$I$829,"58001")</f>
        <v>0</v>
      </c>
      <c r="P9" s="55">
        <f>IF(ISERROR(Q9/12*Occupancy!$B$65),"-",Q9/12*Occupancy!$B$65)</f>
        <v>0</v>
      </c>
      <c r="Q9" s="56">
        <f>SUMIFS(AnnualFinancialData!$L$2:$L$147,AnnualFinancialData!$B$2:$B$147,$A9,AnnualFinancialData!$K$2:$K$147,"58001")</f>
        <v>0</v>
      </c>
      <c r="R9" s="55">
        <f>IF(ISERROR(IF(O9="","",O9/VLOOKUP(Occupancy!$B$65,Occupancy!$BJ$68:'Occupancy'!$B$79,1)*12/$C9)),"-",IF(O9="","",O9/VLOOKUP(Occupancy!$B$65,Occupancy!$BJ$68:'Occupancy'!$B$79,1)*12/$C9))</f>
        <v>0</v>
      </c>
      <c r="S9" s="55">
        <f>IF(ISERROR(IF(P9="","",P9/VLOOKUP(Occupancy!$B$65,Occupancy!$BJ$68:'Occupancy'!$B$79,1)*12/$C9)),"-",IF(P9="","",P9/VLOOKUP(Occupancy!$B$65,Occupancy!$BJ$68:'Occupancy'!$B$79,1)*12/$C9))</f>
        <v>0</v>
      </c>
      <c r="T9" s="59">
        <f>SUMIFS(IncomeStatementData!$J$2:$J$829,IncomeStatementData!$B$2:$B$829,$A9,IncomeStatementData!$I$2:$I$829,"66100")</f>
        <v>0</v>
      </c>
      <c r="U9" s="58">
        <f>IF(ISERROR(V9/12*Occupancy!$B$65),"-",V9/12*Occupancy!$B$65)</f>
        <v>0</v>
      </c>
      <c r="V9" s="59">
        <f>SUMIFS(AnnualFinancialData!$L$2:$L$147,AnnualFinancialData!$B$2:$B$147,$A9,AnnualFinancialData!$K$2:$K$147,"66100")</f>
        <v>0</v>
      </c>
      <c r="W9" s="58">
        <f>IF(ISERROR(IF(T9="","",T9/VLOOKUP(Occupancy!$B$65,Occupancy!$BJ$68:'Occupancy'!$B$79,1)*12/$C9)),"-",IF(T9="","",T9/VLOOKUP(Occupancy!$B$65,Occupancy!$BJ$68:'Occupancy'!$B$79,1)*12/$C9))</f>
        <v>0</v>
      </c>
      <c r="X9" s="60">
        <f>IF(ISERROR(IF(U9="","",U9/VLOOKUP(Occupancy!$B$65,Occupancy!$BJ$68:'Occupancy'!$B$79,1)*12/$C9)),"-",IF(U9="","",U9/VLOOKUP(Occupancy!$B$65,Occupancy!$BJ$68:'Occupancy'!$B$79,1)*12/$C9))</f>
        <v>0</v>
      </c>
      <c r="Y9" s="55">
        <f>SUMIFS(IncomeStatementData!$J$2:$J$829,IncomeStatementData!$B$2:$B$829,$A9,IncomeStatementData!$I$2:$I$829,"55705")+SUMIFS(IncomeStatementData!$J$2:$J$829,IncomeStatementData!$B$2:$B$829,$A9,IncomeStatementData!$I$2:$I$829,"55715")+SUMIFS(IncomeStatementData!$J$2:$J$829,IncomeStatementData!$B$2:$B$829,$A9,IncomeStatementData!$I$2:$I$829,"55720")+SUMIFS(IncomeStatementData!$J$2:$J$829,IncomeStatementData!$B$2:$B$829,$A9,IncomeStatementData!$I$2:$I$829,"55730")+SUMIFS(IncomeStatementData!$J$2:$J$829,IncomeStatementData!$B$2:$B$829,$A9,IncomeStatementData!$I$2:$I$829,"55735")+SUMIFS(IncomeStatementData!$J$2:$J$829,IncomeStatementData!$B$2:$B$829,$A9,IncomeStatementData!$I$2:$I$829,"55701")+SUMIFS(IncomeStatementData!$J$2:$J$829,IncomeStatementData!$B$2:$B$829,$A9,IncomeStatementData!$I$2:$I$829,"55750")+SUMIFS(IncomeStatementData!$J$2:$J$829,IncomeStatementData!$B$2:$B$829,$A9,IncomeStatementData!$I$2:$I$829,"55725")+SUMIFS(IncomeStatementData!$J$2:$J$829,IncomeStatementData!$B$2:$B$829,$A9,IncomeStatementData!$I$2:$I$829,"55760")+SUMIFS(IncomeStatementData!$J$2:$J$829,IncomeStatementData!$B$2:$B$829,$A9,IncomeStatementData!$I$2:$I$829,"55755")</f>
        <v>0</v>
      </c>
      <c r="Z9" s="55">
        <f>IF(ISERROR(AA9/12*Occupancy!$B$65),"-",AA9/12*Occupancy!$B$65)</f>
        <v>0</v>
      </c>
      <c r="AA9" s="56">
        <f>SUMIFS(AnnualFinancialData!$L$2:$L$147,AnnualFinancialData!$B$2:$B$147,$A9,AnnualFinancialData!$K$2:$K$147,"55705")+SUMIFS(AnnualFinancialData!$L$2:$L$147,AnnualFinancialData!$B$2:$B$147,$A9,AnnualFinancialData!$K$2:$K$147,"55715")+SUMIFS(AnnualFinancialData!$L$2:$L$147,AnnualFinancialData!$B$2:$B$147,$A9,AnnualFinancialData!$K$2:$K$147,"55720")+SUMIFS(AnnualFinancialData!$L$2:$L$147,AnnualFinancialData!$B$2:$B$147,$A9,AnnualFinancialData!$K$2:$K$147,"55730")+SUMIFS(AnnualFinancialData!$L$2:$L$147,AnnualFinancialData!$B$2:$B$147,$A9,AnnualFinancialData!$K$2:$K$147,"55735")+SUMIFS(AnnualFinancialData!$L$2:$L$147,AnnualFinancialData!$B$2:$B$147,$A9,AnnualFinancialData!$K$2:$K$147,"55701")+SUMIFS(AnnualFinancialData!$L$2:$L$147,AnnualFinancialData!$B$2:$B$147,$A9,AnnualFinancialData!$K$2:$K$147,"55750")+SUMIFS(AnnualFinancialData!$L$2:$L$147,AnnualFinancialData!$B$2:$B$147,$A9,AnnualFinancialData!$K$2:$K$147,"55725")+SUMIFS(AnnualFinancialData!$L$2:$L$147,AnnualFinancialData!$B$2:$B$147,$A9,AnnualFinancialData!$K$2:$K$147,"55760")+SUMIFS(AnnualFinancialData!$L$2:$L$147,AnnualFinancialData!$B$2:$B$147,$A9,AnnualFinancialData!$K$2:$K$147,"55755")</f>
        <v>0</v>
      </c>
      <c r="AB9" s="55">
        <f>IF(ISERROR(IF(Y9="","",Y9/VLOOKUP(Occupancy!$B$65,Occupancy!$BJ$68:'Occupancy'!$B$79,1)*12/$C9)),"-",IF(Y9="","",Y9/VLOOKUP(Occupancy!$B$65,Occupancy!$BJ$68:'Occupancy'!$B$79,1)*12/$C9))</f>
        <v>0</v>
      </c>
      <c r="AC9" s="61">
        <f>IF(ISERROR(IF(Z9="","",Z9/VLOOKUP(Occupancy!$B$65,Occupancy!$BJ$68:'Occupancy'!$B$79,1)*12/$C9)),"-",IF(Z9="","",Z9/VLOOKUP(Occupancy!$B$65,Occupancy!$BJ$68:'Occupancy'!$B$79,1)*12/$C9))</f>
        <v>0</v>
      </c>
      <c r="AD9" s="59">
        <f>SUMIFS(IncomeStatementData!$J$2:$J$829,IncomeStatementData!$B$2:$B$829,$A9,IncomeStatementData!$I$2:$I$829,"55770")</f>
        <v>0</v>
      </c>
      <c r="AE9" s="58">
        <f>IF(ISERROR(AF9/12*Occupancy!$B$65),"-",AF9/12*Occupancy!$B$65)</f>
        <v>0</v>
      </c>
      <c r="AF9" s="59">
        <f>SUMIFS(AnnualFinancialData!$L$2:$L$147,AnnualFinancialData!$B$2:$B$147,$A9,AnnualFinancialData!$K$2:$K$147,"55770")</f>
        <v>0</v>
      </c>
      <c r="AG9" s="58">
        <f>IF(ISERROR(IF(AD9="","",AD9/VLOOKUP(Occupancy!$B$65,Occupancy!$BJ$68:'Occupancy'!$B$79,1)*12/$C9)),"-",IF(AD9="","",AD9/VLOOKUP(Occupancy!$B$65,Occupancy!$BJ$68:'Occupancy'!$B$79,1)*12/$C9))</f>
        <v>0</v>
      </c>
      <c r="AH9" s="63">
        <f>IF(ISERROR(IF(AE9="","",AE9/VLOOKUP(Occupancy!$B$65,Occupancy!$BJ$68:'Occupancy'!$B$79,1)*12/$C9)),"-",IF(AE9="","",AE9/VLOOKUP(Occupancy!$B$65,Occupancy!$BJ$68:'Occupancy'!$B$79,1)*12/$C9))</f>
        <v>0</v>
      </c>
      <c r="AI9" s="56">
        <f>SUMIFS(IncomeStatementData!$J$2:$J$829,IncomeStatementData!$B$2:$B$829,$A9,IncomeStatementData!$I$2:$I$829,"55357")+SUMIFS(IncomeStatementData!$J$2:$J$829,IncomeStatementData!$B$2:$B$829,$A9,IncomeStatementData!$I$2:$I$829,"55353")+SUMIFS(IncomeStatementData!$J$2:$J$829,IncomeStatementData!$B$2:$B$829,$A9,IncomeStatementData!$I$2:$I$829,"55354")+SUMIFS(IncomeStatementData!$J$2:$J$829,IncomeStatementData!$B$2:$B$829,$A9,IncomeStatementData!$I$2:$I$829,"55351")</f>
        <v>0</v>
      </c>
      <c r="AJ9" s="55">
        <f>IF(ISERROR(AK9/12*Occupancy!$B$65),"-",AK9/12*Occupancy!$B$65)</f>
        <v>0</v>
      </c>
      <c r="AK9" s="56">
        <f>SUMIFS(AnnualFinancialData!$L$2:$L$147,AnnualFinancialData!$B$2:$B$147,$A9,AnnualFinancialData!$K$2:$K$147,"55357")+SUMIFS(AnnualFinancialData!$L$2:$L$147,AnnualFinancialData!$B$2:$B$147,$A9,AnnualFinancialData!$K$2:$K$147,"55353")+SUMIFS(AnnualFinancialData!$L$2:$L$147,AnnualFinancialData!$B$2:$B$147,$A9,AnnualFinancialData!$K$2:$K$147,"55354")+SUMIFS(AnnualFinancialData!$L$2:$L$147,AnnualFinancialData!$B$2:$B$147,$A9,AnnualFinancialData!$K$2:$K$147,"55351")</f>
        <v>0</v>
      </c>
      <c r="AL9" s="55">
        <f>IF(ISERROR(IF(AI9="","",AI9/VLOOKUP(Occupancy!$B$65,Occupancy!$BJ$68:'Occupancy'!$B$79,1)*12/$C9)),"-",IF(AI9="","",AI9/VLOOKUP(Occupancy!$B$65,Occupancy!$BJ$68:'Occupancy'!$B$79,1)*12/$C9))</f>
        <v>0</v>
      </c>
      <c r="AM9" s="64">
        <f>IF(ISERROR(IF(AJ9="","",AJ9/VLOOKUP(Occupancy!$B$65,Occupancy!$BJ$68:'Occupancy'!$B$79,1)*12/$C9)),"-",IF(AJ9="","",AJ9/VLOOKUP(Occupancy!$B$65,Occupancy!$BJ$68:'Occupancy'!$B$79,1)*12/$C9))</f>
        <v>0</v>
      </c>
      <c r="AN9" s="58">
        <f>SUMIFS(IncomeStatementData!$J$2:$J$829,IncomeStatementData!$B$2:$B$829,$A9,IncomeStatementData!$I$2:$I$829,"55355")</f>
        <v>0</v>
      </c>
      <c r="AO9" s="58">
        <f>IF(ISERROR(AP9/12*Occupancy!$B$65),"-",AP9/12*Occupancy!$B$65)</f>
        <v>0</v>
      </c>
      <c r="AP9" s="59">
        <f>SUMIFS(AnnualFinancialData!$L$2:$L$147,AnnualFinancialData!$B$2:$B$147,$A9,AnnualFinancialData!$K$2:$K$147,"55355")</f>
        <v>0</v>
      </c>
      <c r="AQ9" s="58">
        <f>IF(ISERROR(IF(AN9="","",AN9/VLOOKUP(Occupancy!$B$65,Occupancy!$BJ$68:'Occupancy'!$B$79,1)*12/$C9)),"-",IF(AN9="","",AN9/VLOOKUP(Occupancy!$B$65,Occupancy!$BJ$68:'Occupancy'!$B$79,1)*12/$C9))</f>
        <v>0</v>
      </c>
      <c r="AR9" s="60">
        <f>IF(ISERROR(IF(AO9="","",AO9/VLOOKUP(Occupancy!$B$65,Occupancy!$BJ$68:'Occupancy'!$B$79,1)*12/$C9)),"-",IF(AO9="","",AO9/VLOOKUP(Occupancy!$B$65,Occupancy!$BJ$68:'Occupancy'!$B$79,1)*12/$C9))</f>
        <v>0</v>
      </c>
      <c r="AS9" s="65">
        <f>SUMIFS(IncomeStatementData!$J$2:$J$829,IncomeStatementData!$B$2:$B$829,$A9,IncomeStatementData!$I$2:$I$829,"55301")</f>
        <v>0</v>
      </c>
      <c r="AT9" s="55">
        <f>IF(ISERROR(AU9/12*Occupancy!$B$65),"-",AU9/12*Occupancy!$B$65)</f>
        <v>0</v>
      </c>
      <c r="AU9" s="56">
        <f>SUMIFS(AnnualFinancialData!$L$2:$L$147,AnnualFinancialData!$B$2:$B$147,$A9,AnnualFinancialData!$K$2:$K$147,"55301")</f>
        <v>0</v>
      </c>
      <c r="AV9" s="55">
        <f>IF(ISERROR(IF(AS9="","",AS9/VLOOKUP(Occupancy!$B$65,Occupancy!$BJ$68:'Occupancy'!$B$79,1)*12/$C9)),"-",IF(AS9="","",AS9/VLOOKUP(Occupancy!$B$65,Occupancy!$BJ$68:'Occupancy'!$B$79,1)*12/$C9))</f>
        <v>0</v>
      </c>
      <c r="AW9" s="61">
        <f>IF(ISERROR(IF(AT9="","",AT9/VLOOKUP(Occupancy!$B$65,Occupancy!$BJ$68:'Occupancy'!$B$79,1)*12/$C9)),"-",IF(AT9="","",AT9/VLOOKUP(Occupancy!$B$65,Occupancy!$BJ$68:'Occupancy'!$B$79,1)*12/$C9))</f>
        <v>0</v>
      </c>
      <c r="AX9" s="58">
        <f>SUMIFS(IncomeStatementData!$J$2:$J$829,IncomeStatementData!$B$2:$B$829,$A9,IncomeStatementData!$I$2:$I$829,"55320")</f>
        <v>0</v>
      </c>
      <c r="AY9" s="58">
        <f>IF(ISERROR(AZ9/12*Occupancy!$B$65),"-",AZ9/12*Occupancy!$B$65)</f>
        <v>0</v>
      </c>
      <c r="AZ9" s="59">
        <f>SUMIFS(AnnualFinancialData!$L$2:$L$147,AnnualFinancialData!$B$2:$B$147,$A9,AnnualFinancialData!$K$2:$K$147,"55320")</f>
        <v>0</v>
      </c>
      <c r="BA9" s="58">
        <f>IF(ISERROR(IF(AX9="","",AX9/VLOOKUP(Occupancy!$B$65,Occupancy!$BJ$68:'Occupancy'!$B$79,1)*12/$C9)),"-",IF(AX9="","",AX9/VLOOKUP(Occupancy!$B$65,Occupancy!$BJ$68:'Occupancy'!$B$79,1)*12/$C9))</f>
        <v>0</v>
      </c>
      <c r="BB9" s="58">
        <f>IF(ISERROR(IF(AY9="","",AY9/VLOOKUP(Occupancy!$B$65,Occupancy!$BJ$68:'Occupancy'!$B$79,1)*12/$C9)),"-",IF(AY9="","",AY9/VLOOKUP(Occupancy!$B$65,Occupancy!$BJ$68:'Occupancy'!$B$79,1)*12/$C9))</f>
        <v>0</v>
      </c>
      <c r="BC9" s="66">
        <f t="shared" si="0"/>
        <v>0</v>
      </c>
      <c r="BD9" s="67">
        <f t="shared" si="1"/>
        <v>0</v>
      </c>
      <c r="BE9" s="66">
        <f t="shared" si="2"/>
        <v>0</v>
      </c>
      <c r="BF9" s="67">
        <f>IF(ISERROR(IF(BC9="","",BC9/VLOOKUP(Occupancy!$B$65,Occupancy!$BJ$68:'Occupancy'!$B$79,1)*12/$C9)),"-",IF(BC9="","",BC9/VLOOKUP(Occupancy!$B$65,Occupancy!$BJ$68:'Occupancy'!$B$79,1)*12/$C9))</f>
        <v>0</v>
      </c>
      <c r="BG9" s="68">
        <f>IF(ISERROR(IF(BD9="","",BD9/VLOOKUP(Occupancy!$B$65,Occupancy!$BJ$68:'Occupancy'!$B$79,1)*12/$C9)),"-",IF(BD9="","",BD9/VLOOKUP(Occupancy!$B$65,Occupancy!$BJ$68:'Occupancy'!$B$79,1)*12/$C9))</f>
        <v>0</v>
      </c>
    </row>
    <row r="10" spans="1:59" x14ac:dyDescent="0.25">
      <c r="A10" s="222" t="s">
        <v>387</v>
      </c>
      <c r="B10" s="98" t="str">
        <f>IF(ISERROR(INDEX(ProjectTypeData!$F$2:$F10,MATCH(Expenses!$A10,ProjectTypeData!$B$2:$B10,0),MATCH(Expenses!B$5,ProjectTypeData!$F$1))),"-",INDEX(ProjectTypeData!$F$2:$F10,MATCH(Expenses!$A10,ProjectTypeData!$B$2:$B10,0),MATCH(Expenses!B$5,ProjectTypeData!$F$1)))</f>
        <v>Homes</v>
      </c>
      <c r="C10" s="148">
        <f>Operating!C16</f>
        <v>80</v>
      </c>
      <c r="D10" s="149" t="str">
        <f>IF(ISERROR(INDEX(MgmtCompanyData!$C$2:$C$9,MATCH(A10,MgmtCompanyData!$B$2:$B$9,0),0)),"-",INDEX(MgmtCompanyData!$C$2:$C$9,MATCH(A10,MgmtCompanyData!$B$2:$B$9,0),0))</f>
        <v>-</v>
      </c>
      <c r="E10" s="54">
        <f>SUMIFS(IncomeStatementData!$J$2:$J$829,IncomeStatementData!$B$2:$B$829,$A10,IncomeStatementData!$I$2:$I$829,"50105")+SUMIFS(IncomeStatementData!$J$2:$J$829,IncomeStatementData!$B$2:$B$829,$A10,IncomeStatementData!$I$2:$I$829,"55745")+SUMIFS(IncomeStatementData!$J$2:$J$829,IncomeStatementData!$B$2:$B$829,$A10,IncomeStatementData!$I$2:$I$829,"55730")+SUMIFS(IncomeStatementData!$J$2:$J$829,IncomeStatementData!$B$2:$B$829,$A10,IncomeStatementData!$I$2:$I$829,"50203")+SUMIFS(IncomeStatementData!$J$2:$J$829,IncomeStatementData!$B$2:$B$829,$A10,IncomeStatementData!$I$2:$I$829,"50252")</f>
        <v>0</v>
      </c>
      <c r="F10" s="55">
        <f>IF(ISERROR(G10/12*Occupancy!$B$65),"-",G10/12*Occupancy!$B$65)</f>
        <v>0</v>
      </c>
      <c r="G10" s="56">
        <f>SUMIFS(AnnualFinancialData!$L$2:$L$147,AnnualFinancialData!$B$2:$B$147,$A10,AnnualFinancialData!$K$2:$K$147,"50105")+SUMIFS(AnnualFinancialData!$L$2:$L$147,AnnualFinancialData!$B$2:$B$147,$A10,AnnualFinancialData!$K$2:$K$147,"55745")+SUMIFS(AnnualFinancialData!$L$2:$L$147,AnnualFinancialData!$B$2:$B$147,$A10,AnnualFinancialData!$K$2:$K$147,"55730")+SUMIFS(AnnualFinancialData!$L$2:$L$147,AnnualFinancialData!$B$2:$B$147,$A10,AnnualFinancialData!$K$2:$K$147,"50203")+SUMIFS(AnnualFinancialData!$L$2:$L$147,AnnualFinancialData!$B$2:$B$147,$A10,AnnualFinancialData!$K$2:$K$147,"50252")</f>
        <v>0</v>
      </c>
      <c r="H10" s="55">
        <f>IF(ISERROR(IF(E10="","",E10/VLOOKUP(Occupancy!$B$65,Occupancy!$BJ$68:'Occupancy'!$B$79,1)*12/$C10)),"-",IF(E10="","",E10/VLOOKUP(Occupancy!$B$65,Occupancy!$BJ$68:'Occupancy'!$B$79,1)*12/$C10))</f>
        <v>0</v>
      </c>
      <c r="I10" s="57">
        <f>IF(ISERROR(IF(F10="","",F10/VLOOKUP(Occupancy!$B$65,Occupancy!$BJ$68:'Occupancy'!$B$79,1)*12/$C10)),"-",IF(F10="","",F10/VLOOKUP(Occupancy!$B$65,Occupancy!$BJ$68:'Occupancy'!$B$79,1)*12/$C10))</f>
        <v>0</v>
      </c>
      <c r="J10" s="58">
        <f>SUMIFS(IncomeStatementData!$J$2:$J$829,IncomeStatementData!$B$2:$B$829,$A10,IncomeStatementData!$I$2:$I$829,"60015")+SUMIFS(IncomeStatementData!$J$2:$J$829,IncomeStatementData!$B$2:$B$829,$A10,IncomeStatementData!$I$2:$I$829,"55342")+SUMIFS(IncomeStatementData!$J$2:$J$829,IncomeStatementData!$B$2:$B$829,$A10,IncomeStatementData!$I$2:$I$829,"55110")+SUMIFS(IncomeStatementData!$J$2:$J$829,IncomeStatementData!$B$2:$B$829,$A10,IncomeStatementData!$I$2:$I$829,"53034")+SUMIFS(IncomeStatementData!$J$2:$J$829,IncomeStatementData!$B$2:$B$829,$A10,IncomeStatementData!$I$2:$I$829,"59500")</f>
        <v>0</v>
      </c>
      <c r="K10" s="58">
        <f>IF(ISERROR(L10/12*Occupancy!$B$65),"-",L10/12*Occupancy!$B$65)</f>
        <v>0</v>
      </c>
      <c r="L10" s="59">
        <f>SUMIFS(AnnualFinancialData!$L$2:$L$147,AnnualFinancialData!$B$2:$B$147,$A10,AnnualFinancialData!$K$2:$K$147,"60015")+SUMIFS(AnnualFinancialData!$L$2:$L$147,AnnualFinancialData!$B$2:$B$147,$A10,AnnualFinancialData!$K$2:$K$147,"55342")+SUMIFS(AnnualFinancialData!$L$2:$L$147,AnnualFinancialData!$B$2:$B$147,$A10,AnnualFinancialData!$K$2:$K$147,"55110")+SUMIFS(AnnualFinancialData!$L$2:$L$147,AnnualFinancialData!$B$2:$B$147,$A10,AnnualFinancialData!$K$2:$K$147,"53034")+SUMIFS(AnnualFinancialData!$L$2:$L$147,AnnualFinancialData!$B$2:$B$147,$A10,AnnualFinancialData!$K$2:$K$147,"59500")</f>
        <v>0</v>
      </c>
      <c r="M10" s="58">
        <f>IF(ISERROR(IF(J10="","",J10/VLOOKUP(Occupancy!$B$65,Occupancy!$BJ$68:'Occupancy'!$B$79,1)*12/$C10)),"-",IF(J10="","",J10/VLOOKUP(Occupancy!$B$65,Occupancy!$BJ$68:'Occupancy'!$B$79,1)*12/$C10))</f>
        <v>0</v>
      </c>
      <c r="N10" s="58">
        <f>IF(ISERROR(IF(K10="","",K10/VLOOKUP(Occupancy!$B$65,Occupancy!$BJ$68:'Occupancy'!$B$79,1)*12/$C10)),"-",IF(K10="","",K10/VLOOKUP(Occupancy!$B$65,Occupancy!$BJ$68:'Occupancy'!$B$79,1)*12/$C10))</f>
        <v>0</v>
      </c>
      <c r="O10" s="55">
        <f>SUMIFS(IncomeStatementData!$J$2:$J$829,IncomeStatementData!$B$2:$B$829,$A10,IncomeStatementData!$I$2:$I$829,"58001")</f>
        <v>0</v>
      </c>
      <c r="P10" s="55">
        <f>IF(ISERROR(Q10/12*Occupancy!$B$65),"-",Q10/12*Occupancy!$B$65)</f>
        <v>0</v>
      </c>
      <c r="Q10" s="56">
        <f>SUMIFS(AnnualFinancialData!$L$2:$L$147,AnnualFinancialData!$B$2:$B$147,$A10,AnnualFinancialData!$K$2:$K$147,"58001")</f>
        <v>0</v>
      </c>
      <c r="R10" s="55">
        <f>IF(ISERROR(IF(O10="","",O10/VLOOKUP(Occupancy!$B$65,Occupancy!$BJ$68:'Occupancy'!$B$79,1)*12/$C10)),"-",IF(O10="","",O10/VLOOKUP(Occupancy!$B$65,Occupancy!$BJ$68:'Occupancy'!$B$79,1)*12/$C10))</f>
        <v>0</v>
      </c>
      <c r="S10" s="55">
        <f>IF(ISERROR(IF(P10="","",P10/VLOOKUP(Occupancy!$B$65,Occupancy!$BJ$68:'Occupancy'!$B$79,1)*12/$C10)),"-",IF(P10="","",P10/VLOOKUP(Occupancy!$B$65,Occupancy!$BJ$68:'Occupancy'!$B$79,1)*12/$C10))</f>
        <v>0</v>
      </c>
      <c r="T10" s="59">
        <f>SUMIFS(IncomeStatementData!$J$2:$J$829,IncomeStatementData!$B$2:$B$829,$A10,IncomeStatementData!$I$2:$I$829,"66100")</f>
        <v>0</v>
      </c>
      <c r="U10" s="58">
        <f>IF(ISERROR(V10/12*Occupancy!$B$65),"-",V10/12*Occupancy!$B$65)</f>
        <v>0</v>
      </c>
      <c r="V10" s="59">
        <f>SUMIFS(AnnualFinancialData!$L$2:$L$147,AnnualFinancialData!$B$2:$B$147,$A10,AnnualFinancialData!$K$2:$K$147,"66100")</f>
        <v>0</v>
      </c>
      <c r="W10" s="58">
        <f>IF(ISERROR(IF(T10="","",T10/VLOOKUP(Occupancy!$B$65,Occupancy!$BJ$68:'Occupancy'!$B$79,1)*12/$C10)),"-",IF(T10="","",T10/VLOOKUP(Occupancy!$B$65,Occupancy!$BJ$68:'Occupancy'!$B$79,1)*12/$C10))</f>
        <v>0</v>
      </c>
      <c r="X10" s="60">
        <f>IF(ISERROR(IF(U10="","",U10/VLOOKUP(Occupancy!$B$65,Occupancy!$BJ$68:'Occupancy'!$B$79,1)*12/$C10)),"-",IF(U10="","",U10/VLOOKUP(Occupancy!$B$65,Occupancy!$BJ$68:'Occupancy'!$B$79,1)*12/$C10))</f>
        <v>0</v>
      </c>
      <c r="Y10" s="55">
        <f>SUMIFS(IncomeStatementData!$J$2:$J$829,IncomeStatementData!$B$2:$B$829,$A10,IncomeStatementData!$I$2:$I$829,"55705")+SUMIFS(IncomeStatementData!$J$2:$J$829,IncomeStatementData!$B$2:$B$829,$A10,IncomeStatementData!$I$2:$I$829,"55715")+SUMIFS(IncomeStatementData!$J$2:$J$829,IncomeStatementData!$B$2:$B$829,$A10,IncomeStatementData!$I$2:$I$829,"55720")+SUMIFS(IncomeStatementData!$J$2:$J$829,IncomeStatementData!$B$2:$B$829,$A10,IncomeStatementData!$I$2:$I$829,"55730")+SUMIFS(IncomeStatementData!$J$2:$J$829,IncomeStatementData!$B$2:$B$829,$A10,IncomeStatementData!$I$2:$I$829,"55735")+SUMIFS(IncomeStatementData!$J$2:$J$829,IncomeStatementData!$B$2:$B$829,$A10,IncomeStatementData!$I$2:$I$829,"55701")+SUMIFS(IncomeStatementData!$J$2:$J$829,IncomeStatementData!$B$2:$B$829,$A10,IncomeStatementData!$I$2:$I$829,"55750")+SUMIFS(IncomeStatementData!$J$2:$J$829,IncomeStatementData!$B$2:$B$829,$A10,IncomeStatementData!$I$2:$I$829,"55725")+SUMIFS(IncomeStatementData!$J$2:$J$829,IncomeStatementData!$B$2:$B$829,$A10,IncomeStatementData!$I$2:$I$829,"55760")+SUMIFS(IncomeStatementData!$J$2:$J$829,IncomeStatementData!$B$2:$B$829,$A10,IncomeStatementData!$I$2:$I$829,"55755")</f>
        <v>0</v>
      </c>
      <c r="Z10" s="55">
        <f>IF(ISERROR(AA10/12*Occupancy!$B$65),"-",AA10/12*Occupancy!$B$65)</f>
        <v>0</v>
      </c>
      <c r="AA10" s="56">
        <f>SUMIFS(AnnualFinancialData!$L$2:$L$147,AnnualFinancialData!$B$2:$B$147,$A10,AnnualFinancialData!$K$2:$K$147,"55705")+SUMIFS(AnnualFinancialData!$L$2:$L$147,AnnualFinancialData!$B$2:$B$147,$A10,AnnualFinancialData!$K$2:$K$147,"55715")+SUMIFS(AnnualFinancialData!$L$2:$L$147,AnnualFinancialData!$B$2:$B$147,$A10,AnnualFinancialData!$K$2:$K$147,"55720")+SUMIFS(AnnualFinancialData!$L$2:$L$147,AnnualFinancialData!$B$2:$B$147,$A10,AnnualFinancialData!$K$2:$K$147,"55730")+SUMIFS(AnnualFinancialData!$L$2:$L$147,AnnualFinancialData!$B$2:$B$147,$A10,AnnualFinancialData!$K$2:$K$147,"55735")+SUMIFS(AnnualFinancialData!$L$2:$L$147,AnnualFinancialData!$B$2:$B$147,$A10,AnnualFinancialData!$K$2:$K$147,"55701")+SUMIFS(AnnualFinancialData!$L$2:$L$147,AnnualFinancialData!$B$2:$B$147,$A10,AnnualFinancialData!$K$2:$K$147,"55750")+SUMIFS(AnnualFinancialData!$L$2:$L$147,AnnualFinancialData!$B$2:$B$147,$A10,AnnualFinancialData!$K$2:$K$147,"55725")+SUMIFS(AnnualFinancialData!$L$2:$L$147,AnnualFinancialData!$B$2:$B$147,$A10,AnnualFinancialData!$K$2:$K$147,"55760")+SUMIFS(AnnualFinancialData!$L$2:$L$147,AnnualFinancialData!$B$2:$B$147,$A10,AnnualFinancialData!$K$2:$K$147,"55755")</f>
        <v>0</v>
      </c>
      <c r="AB10" s="55">
        <f>IF(ISERROR(IF(Y10="","",Y10/VLOOKUP(Occupancy!$B$65,Occupancy!$BJ$68:'Occupancy'!$B$79,1)*12/$C10)),"-",IF(Y10="","",Y10/VLOOKUP(Occupancy!$B$65,Occupancy!$BJ$68:'Occupancy'!$B$79,1)*12/$C10))</f>
        <v>0</v>
      </c>
      <c r="AC10" s="61">
        <f>IF(ISERROR(IF(Z10="","",Z10/VLOOKUP(Occupancy!$B$65,Occupancy!$BJ$68:'Occupancy'!$B$79,1)*12/$C10)),"-",IF(Z10="","",Z10/VLOOKUP(Occupancy!$B$65,Occupancy!$BJ$68:'Occupancy'!$B$79,1)*12/$C10))</f>
        <v>0</v>
      </c>
      <c r="AD10" s="59">
        <f>SUMIFS(IncomeStatementData!$J$2:$J$829,IncomeStatementData!$B$2:$B$829,$A10,IncomeStatementData!$I$2:$I$829,"55770")</f>
        <v>0</v>
      </c>
      <c r="AE10" s="58">
        <f>IF(ISERROR(AF10/12*Occupancy!$B$65),"-",AF10/12*Occupancy!$B$65)</f>
        <v>0</v>
      </c>
      <c r="AF10" s="59">
        <f>SUMIFS(AnnualFinancialData!$L$2:$L$147,AnnualFinancialData!$B$2:$B$147,$A10,AnnualFinancialData!$K$2:$K$147,"55770")</f>
        <v>0</v>
      </c>
      <c r="AG10" s="58">
        <f>IF(ISERROR(IF(AD10="","",AD10/VLOOKUP(Occupancy!$B$65,Occupancy!$BJ$68:'Occupancy'!$B$79,1)*12/$C10)),"-",IF(AD10="","",AD10/VLOOKUP(Occupancy!$B$65,Occupancy!$BJ$68:'Occupancy'!$B$79,1)*12/$C10))</f>
        <v>0</v>
      </c>
      <c r="AH10" s="63">
        <f>IF(ISERROR(IF(AE10="","",AE10/VLOOKUP(Occupancy!$B$65,Occupancy!$BJ$68:'Occupancy'!$B$79,1)*12/$C10)),"-",IF(AE10="","",AE10/VLOOKUP(Occupancy!$B$65,Occupancy!$BJ$68:'Occupancy'!$B$79,1)*12/$C10))</f>
        <v>0</v>
      </c>
      <c r="AI10" s="56">
        <f>SUMIFS(IncomeStatementData!$J$2:$J$829,IncomeStatementData!$B$2:$B$829,$A10,IncomeStatementData!$I$2:$I$829,"55357")+SUMIFS(IncomeStatementData!$J$2:$J$829,IncomeStatementData!$B$2:$B$829,$A10,IncomeStatementData!$I$2:$I$829,"55353")+SUMIFS(IncomeStatementData!$J$2:$J$829,IncomeStatementData!$B$2:$B$829,$A10,IncomeStatementData!$I$2:$I$829,"55354")+SUMIFS(IncomeStatementData!$J$2:$J$829,IncomeStatementData!$B$2:$B$829,$A10,IncomeStatementData!$I$2:$I$829,"55351")</f>
        <v>0</v>
      </c>
      <c r="AJ10" s="55">
        <f>IF(ISERROR(AK10/12*Occupancy!$B$65),"-",AK10/12*Occupancy!$B$65)</f>
        <v>0</v>
      </c>
      <c r="AK10" s="56">
        <f>SUMIFS(AnnualFinancialData!$L$2:$L$147,AnnualFinancialData!$B$2:$B$147,$A10,AnnualFinancialData!$K$2:$K$147,"55357")+SUMIFS(AnnualFinancialData!$L$2:$L$147,AnnualFinancialData!$B$2:$B$147,$A10,AnnualFinancialData!$K$2:$K$147,"55353")+SUMIFS(AnnualFinancialData!$L$2:$L$147,AnnualFinancialData!$B$2:$B$147,$A10,AnnualFinancialData!$K$2:$K$147,"55354")+SUMIFS(AnnualFinancialData!$L$2:$L$147,AnnualFinancialData!$B$2:$B$147,$A10,AnnualFinancialData!$K$2:$K$147,"55351")</f>
        <v>0</v>
      </c>
      <c r="AL10" s="55">
        <f>IF(ISERROR(IF(AI10="","",AI10/VLOOKUP(Occupancy!$B$65,Occupancy!$BJ$68:'Occupancy'!$B$79,1)*12/$C10)),"-",IF(AI10="","",AI10/VLOOKUP(Occupancy!$B$65,Occupancy!$BJ$68:'Occupancy'!$B$79,1)*12/$C10))</f>
        <v>0</v>
      </c>
      <c r="AM10" s="64">
        <f>IF(ISERROR(IF(AJ10="","",AJ10/VLOOKUP(Occupancy!$B$65,Occupancy!$BJ$68:'Occupancy'!$B$79,1)*12/$C10)),"-",IF(AJ10="","",AJ10/VLOOKUP(Occupancy!$B$65,Occupancy!$BJ$68:'Occupancy'!$B$79,1)*12/$C10))</f>
        <v>0</v>
      </c>
      <c r="AN10" s="58">
        <f>SUMIFS(IncomeStatementData!$J$2:$J$829,IncomeStatementData!$B$2:$B$829,$A10,IncomeStatementData!$I$2:$I$829,"55355")</f>
        <v>0</v>
      </c>
      <c r="AO10" s="58">
        <f>IF(ISERROR(AP10/12*Occupancy!$B$65),"-",AP10/12*Occupancy!$B$65)</f>
        <v>0</v>
      </c>
      <c r="AP10" s="59">
        <f>SUMIFS(AnnualFinancialData!$L$2:$L$147,AnnualFinancialData!$B$2:$B$147,$A10,AnnualFinancialData!$K$2:$K$147,"55355")</f>
        <v>0</v>
      </c>
      <c r="AQ10" s="58">
        <f>IF(ISERROR(IF(AN10="","",AN10/VLOOKUP(Occupancy!$B$65,Occupancy!$BJ$68:'Occupancy'!$B$79,1)*12/$C10)),"-",IF(AN10="","",AN10/VLOOKUP(Occupancy!$B$65,Occupancy!$BJ$68:'Occupancy'!$B$79,1)*12/$C10))</f>
        <v>0</v>
      </c>
      <c r="AR10" s="60">
        <f>IF(ISERROR(IF(AO10="","",AO10/VLOOKUP(Occupancy!$B$65,Occupancy!$BJ$68:'Occupancy'!$B$79,1)*12/$C10)),"-",IF(AO10="","",AO10/VLOOKUP(Occupancy!$B$65,Occupancy!$BJ$68:'Occupancy'!$B$79,1)*12/$C10))</f>
        <v>0</v>
      </c>
      <c r="AS10" s="65">
        <f>SUMIFS(IncomeStatementData!$J$2:$J$829,IncomeStatementData!$B$2:$B$829,$A10,IncomeStatementData!$I$2:$I$829,"55301")</f>
        <v>0</v>
      </c>
      <c r="AT10" s="55">
        <f>IF(ISERROR(AU10/12*Occupancy!$B$65),"-",AU10/12*Occupancy!$B$65)</f>
        <v>0</v>
      </c>
      <c r="AU10" s="56">
        <f>SUMIFS(AnnualFinancialData!$L$2:$L$147,AnnualFinancialData!$B$2:$B$147,$A10,AnnualFinancialData!$K$2:$K$147,"55301")</f>
        <v>0</v>
      </c>
      <c r="AV10" s="55">
        <f>IF(ISERROR(IF(AS10="","",AS10/VLOOKUP(Occupancy!$B$65,Occupancy!$BJ$68:'Occupancy'!$B$79,1)*12/$C10)),"-",IF(AS10="","",AS10/VLOOKUP(Occupancy!$B$65,Occupancy!$BJ$68:'Occupancy'!$B$79,1)*12/$C10))</f>
        <v>0</v>
      </c>
      <c r="AW10" s="61">
        <f>IF(ISERROR(IF(AT10="","",AT10/VLOOKUP(Occupancy!$B$65,Occupancy!$BJ$68:'Occupancy'!$B$79,1)*12/$C10)),"-",IF(AT10="","",AT10/VLOOKUP(Occupancy!$B$65,Occupancy!$BJ$68:'Occupancy'!$B$79,1)*12/$C10))</f>
        <v>0</v>
      </c>
      <c r="AX10" s="58">
        <f>SUMIFS(IncomeStatementData!$J$2:$J$829,IncomeStatementData!$B$2:$B$829,$A10,IncomeStatementData!$I$2:$I$829,"55320")</f>
        <v>0</v>
      </c>
      <c r="AY10" s="58">
        <f>IF(ISERROR(AZ10/12*Occupancy!$B$65),"-",AZ10/12*Occupancy!$B$65)</f>
        <v>0</v>
      </c>
      <c r="AZ10" s="59">
        <f>SUMIFS(AnnualFinancialData!$L$2:$L$147,AnnualFinancialData!$B$2:$B$147,$A10,AnnualFinancialData!$K$2:$K$147,"55320")</f>
        <v>0</v>
      </c>
      <c r="BA10" s="58">
        <f>IF(ISERROR(IF(AX10="","",AX10/VLOOKUP(Occupancy!$B$65,Occupancy!$BJ$68:'Occupancy'!$B$79,1)*12/$C10)),"-",IF(AX10="","",AX10/VLOOKUP(Occupancy!$B$65,Occupancy!$BJ$68:'Occupancy'!$B$79,1)*12/$C10))</f>
        <v>0</v>
      </c>
      <c r="BB10" s="58">
        <f>IF(ISERROR(IF(AY10="","",AY10/VLOOKUP(Occupancy!$B$65,Occupancy!$BJ$68:'Occupancy'!$B$79,1)*12/$C10)),"-",IF(AY10="","",AY10/VLOOKUP(Occupancy!$B$65,Occupancy!$BJ$68:'Occupancy'!$B$79,1)*12/$C10))</f>
        <v>0</v>
      </c>
      <c r="BC10" s="66">
        <f t="shared" si="0"/>
        <v>0</v>
      </c>
      <c r="BD10" s="67">
        <f t="shared" si="1"/>
        <v>0</v>
      </c>
      <c r="BE10" s="66">
        <f t="shared" si="2"/>
        <v>0</v>
      </c>
      <c r="BF10" s="67">
        <f>IF(ISERROR(IF(BC10="","",BC10/VLOOKUP(Occupancy!$B$65,Occupancy!$BJ$68:'Occupancy'!$B$79,1)*12/$C10)),"-",IF(BC10="","",BC10/VLOOKUP(Occupancy!$B$65,Occupancy!$BJ$68:'Occupancy'!$B$79,1)*12/$C10))</f>
        <v>0</v>
      </c>
      <c r="BG10" s="68">
        <f>IF(ISERROR(IF(BD10="","",BD10/VLOOKUP(Occupancy!$B$65,Occupancy!$BJ$68:'Occupancy'!$B$79,1)*12/$C10)),"-",IF(BD10="","",BD10/VLOOKUP(Occupancy!$B$65,Occupancy!$BJ$68:'Occupancy'!$B$79,1)*12/$C10))</f>
        <v>0</v>
      </c>
    </row>
    <row r="11" spans="1:59" x14ac:dyDescent="0.25">
      <c r="A11" s="222" t="s">
        <v>389</v>
      </c>
      <c r="B11" s="98" t="str">
        <f>IF(ISERROR(INDEX(ProjectTypeData!$F$2:$F11,MATCH(Expenses!$A11,ProjectTypeData!$B$2:$B11,0),MATCH(Expenses!B$5,ProjectTypeData!$F$1))),"-",INDEX(ProjectTypeData!$F$2:$F11,MATCH(Expenses!$A11,ProjectTypeData!$B$2:$B11,0),MATCH(Expenses!B$5,ProjectTypeData!$F$1)))</f>
        <v>Homes</v>
      </c>
      <c r="C11" s="148">
        <f>Operating!C17</f>
        <v>70</v>
      </c>
      <c r="D11" s="149" t="str">
        <f>IF(ISERROR(INDEX(MgmtCompanyData!$C$2:$C$9,MATCH(A11,MgmtCompanyData!$B$2:$B$9,0),0)),"-",INDEX(MgmtCompanyData!$C$2:$C$9,MATCH(A11,MgmtCompanyData!$B$2:$B$9,0),0))</f>
        <v>-</v>
      </c>
      <c r="E11" s="54">
        <f>SUMIFS(IncomeStatementData!$J$2:$J$829,IncomeStatementData!$B$2:$B$829,$A11,IncomeStatementData!$I$2:$I$829,"50105")+SUMIFS(IncomeStatementData!$J$2:$J$829,IncomeStatementData!$B$2:$B$829,$A11,IncomeStatementData!$I$2:$I$829,"55745")+SUMIFS(IncomeStatementData!$J$2:$J$829,IncomeStatementData!$B$2:$B$829,$A11,IncomeStatementData!$I$2:$I$829,"55730")+SUMIFS(IncomeStatementData!$J$2:$J$829,IncomeStatementData!$B$2:$B$829,$A11,IncomeStatementData!$I$2:$I$829,"50203")+SUMIFS(IncomeStatementData!$J$2:$J$829,IncomeStatementData!$B$2:$B$829,$A11,IncomeStatementData!$I$2:$I$829,"50252")</f>
        <v>0</v>
      </c>
      <c r="F11" s="55">
        <f>IF(ISERROR(G11/12*Occupancy!$B$65),"-",G11/12*Occupancy!$B$65)</f>
        <v>0</v>
      </c>
      <c r="G11" s="56">
        <f>SUMIFS(AnnualFinancialData!$L$2:$L$147,AnnualFinancialData!$B$2:$B$147,$A11,AnnualFinancialData!$K$2:$K$147,"50105")+SUMIFS(AnnualFinancialData!$L$2:$L$147,AnnualFinancialData!$B$2:$B$147,$A11,AnnualFinancialData!$K$2:$K$147,"55745")+SUMIFS(AnnualFinancialData!$L$2:$L$147,AnnualFinancialData!$B$2:$B$147,$A11,AnnualFinancialData!$K$2:$K$147,"55730")+SUMIFS(AnnualFinancialData!$L$2:$L$147,AnnualFinancialData!$B$2:$B$147,$A11,AnnualFinancialData!$K$2:$K$147,"50203")+SUMIFS(AnnualFinancialData!$L$2:$L$147,AnnualFinancialData!$B$2:$B$147,$A11,AnnualFinancialData!$K$2:$K$147,"50252")</f>
        <v>0</v>
      </c>
      <c r="H11" s="55">
        <f>IF(ISERROR(IF(E11="","",E11/VLOOKUP(Occupancy!$B$65,Occupancy!$BJ$68:'Occupancy'!$B$79,1)*12/$C11)),"-",IF(E11="","",E11/VLOOKUP(Occupancy!$B$65,Occupancy!$BJ$68:'Occupancy'!$B$79,1)*12/$C11))</f>
        <v>0</v>
      </c>
      <c r="I11" s="57">
        <f>IF(ISERROR(IF(F11="","",F11/VLOOKUP(Occupancy!$B$65,Occupancy!$BJ$68:'Occupancy'!$B$79,1)*12/$C11)),"-",IF(F11="","",F11/VLOOKUP(Occupancy!$B$65,Occupancy!$BJ$68:'Occupancy'!$B$79,1)*12/$C11))</f>
        <v>0</v>
      </c>
      <c r="J11" s="58">
        <f>SUMIFS(IncomeStatementData!$J$2:$J$829,IncomeStatementData!$B$2:$B$829,$A11,IncomeStatementData!$I$2:$I$829,"60015")+SUMIFS(IncomeStatementData!$J$2:$J$829,IncomeStatementData!$B$2:$B$829,$A11,IncomeStatementData!$I$2:$I$829,"55342")+SUMIFS(IncomeStatementData!$J$2:$J$829,IncomeStatementData!$B$2:$B$829,$A11,IncomeStatementData!$I$2:$I$829,"55110")+SUMIFS(IncomeStatementData!$J$2:$J$829,IncomeStatementData!$B$2:$B$829,$A11,IncomeStatementData!$I$2:$I$829,"53034")+SUMIFS(IncomeStatementData!$J$2:$J$829,IncomeStatementData!$B$2:$B$829,$A11,IncomeStatementData!$I$2:$I$829,"59500")</f>
        <v>0</v>
      </c>
      <c r="K11" s="58">
        <f>IF(ISERROR(L11/12*Occupancy!$B$65),"-",L11/12*Occupancy!$B$65)</f>
        <v>0</v>
      </c>
      <c r="L11" s="59">
        <f>SUMIFS(AnnualFinancialData!$L$2:$L$147,AnnualFinancialData!$B$2:$B$147,$A11,AnnualFinancialData!$K$2:$K$147,"60015")+SUMIFS(AnnualFinancialData!$L$2:$L$147,AnnualFinancialData!$B$2:$B$147,$A11,AnnualFinancialData!$K$2:$K$147,"55342")+SUMIFS(AnnualFinancialData!$L$2:$L$147,AnnualFinancialData!$B$2:$B$147,$A11,AnnualFinancialData!$K$2:$K$147,"55110")+SUMIFS(AnnualFinancialData!$L$2:$L$147,AnnualFinancialData!$B$2:$B$147,$A11,AnnualFinancialData!$K$2:$K$147,"53034")+SUMIFS(AnnualFinancialData!$L$2:$L$147,AnnualFinancialData!$B$2:$B$147,$A11,AnnualFinancialData!$K$2:$K$147,"59500")</f>
        <v>0</v>
      </c>
      <c r="M11" s="58">
        <f>IF(ISERROR(IF(J11="","",J11/VLOOKUP(Occupancy!$B$65,Occupancy!$BJ$68:'Occupancy'!$B$79,1)*12/$C11)),"-",IF(J11="","",J11/VLOOKUP(Occupancy!$B$65,Occupancy!$BJ$68:'Occupancy'!$B$79,1)*12/$C11))</f>
        <v>0</v>
      </c>
      <c r="N11" s="58">
        <f>IF(ISERROR(IF(K11="","",K11/VLOOKUP(Occupancy!$B$65,Occupancy!$BJ$68:'Occupancy'!$B$79,1)*12/$C11)),"-",IF(K11="","",K11/VLOOKUP(Occupancy!$B$65,Occupancy!$BJ$68:'Occupancy'!$B$79,1)*12/$C11))</f>
        <v>0</v>
      </c>
      <c r="O11" s="55">
        <f>SUMIFS(IncomeStatementData!$J$2:$J$829,IncomeStatementData!$B$2:$B$829,$A11,IncomeStatementData!$I$2:$I$829,"58001")</f>
        <v>0</v>
      </c>
      <c r="P11" s="55">
        <f>IF(ISERROR(Q11/12*Occupancy!$B$65),"-",Q11/12*Occupancy!$B$65)</f>
        <v>0</v>
      </c>
      <c r="Q11" s="56">
        <f>SUMIFS(AnnualFinancialData!$L$2:$L$147,AnnualFinancialData!$B$2:$B$147,$A11,AnnualFinancialData!$K$2:$K$147,"58001")</f>
        <v>0</v>
      </c>
      <c r="R11" s="55">
        <f>IF(ISERROR(IF(O11="","",O11/VLOOKUP(Occupancy!$B$65,Occupancy!$BJ$68:'Occupancy'!$B$79,1)*12/$C11)),"-",IF(O11="","",O11/VLOOKUP(Occupancy!$B$65,Occupancy!$BJ$68:'Occupancy'!$B$79,1)*12/$C11))</f>
        <v>0</v>
      </c>
      <c r="S11" s="55">
        <f>IF(ISERROR(IF(P11="","",P11/VLOOKUP(Occupancy!$B$65,Occupancy!$BJ$68:'Occupancy'!$B$79,1)*12/$C11)),"-",IF(P11="","",P11/VLOOKUP(Occupancy!$B$65,Occupancy!$BJ$68:'Occupancy'!$B$79,1)*12/$C11))</f>
        <v>0</v>
      </c>
      <c r="T11" s="59">
        <f>SUMIFS(IncomeStatementData!$J$2:$J$829,IncomeStatementData!$B$2:$B$829,$A11,IncomeStatementData!$I$2:$I$829,"66100")</f>
        <v>0</v>
      </c>
      <c r="U11" s="58">
        <f>IF(ISERROR(V11/12*Occupancy!$B$65),"-",V11/12*Occupancy!$B$65)</f>
        <v>0</v>
      </c>
      <c r="V11" s="59">
        <f>SUMIFS(AnnualFinancialData!$L$2:$L$147,AnnualFinancialData!$B$2:$B$147,$A11,AnnualFinancialData!$K$2:$K$147,"66100")</f>
        <v>0</v>
      </c>
      <c r="W11" s="58">
        <f>IF(ISERROR(IF(T11="","",T11/VLOOKUP(Occupancy!$B$65,Occupancy!$BJ$68:'Occupancy'!$B$79,1)*12/$C11)),"-",IF(T11="","",T11/VLOOKUP(Occupancy!$B$65,Occupancy!$BJ$68:'Occupancy'!$B$79,1)*12/$C11))</f>
        <v>0</v>
      </c>
      <c r="X11" s="60">
        <f>IF(ISERROR(IF(U11="","",U11/VLOOKUP(Occupancy!$B$65,Occupancy!$BJ$68:'Occupancy'!$B$79,1)*12/$C11)),"-",IF(U11="","",U11/VLOOKUP(Occupancy!$B$65,Occupancy!$BJ$68:'Occupancy'!$B$79,1)*12/$C11))</f>
        <v>0</v>
      </c>
      <c r="Y11" s="55">
        <f>SUMIFS(IncomeStatementData!$J$2:$J$829,IncomeStatementData!$B$2:$B$829,$A11,IncomeStatementData!$I$2:$I$829,"55705")+SUMIFS(IncomeStatementData!$J$2:$J$829,IncomeStatementData!$B$2:$B$829,$A11,IncomeStatementData!$I$2:$I$829,"55715")+SUMIFS(IncomeStatementData!$J$2:$J$829,IncomeStatementData!$B$2:$B$829,$A11,IncomeStatementData!$I$2:$I$829,"55720")+SUMIFS(IncomeStatementData!$J$2:$J$829,IncomeStatementData!$B$2:$B$829,$A11,IncomeStatementData!$I$2:$I$829,"55730")+SUMIFS(IncomeStatementData!$J$2:$J$829,IncomeStatementData!$B$2:$B$829,$A11,IncomeStatementData!$I$2:$I$829,"55735")+SUMIFS(IncomeStatementData!$J$2:$J$829,IncomeStatementData!$B$2:$B$829,$A11,IncomeStatementData!$I$2:$I$829,"55701")+SUMIFS(IncomeStatementData!$J$2:$J$829,IncomeStatementData!$B$2:$B$829,$A11,IncomeStatementData!$I$2:$I$829,"55750")+SUMIFS(IncomeStatementData!$J$2:$J$829,IncomeStatementData!$B$2:$B$829,$A11,IncomeStatementData!$I$2:$I$829,"55725")+SUMIFS(IncomeStatementData!$J$2:$J$829,IncomeStatementData!$B$2:$B$829,$A11,IncomeStatementData!$I$2:$I$829,"55760")+SUMIFS(IncomeStatementData!$J$2:$J$829,IncomeStatementData!$B$2:$B$829,$A11,IncomeStatementData!$I$2:$I$829,"55755")</f>
        <v>0</v>
      </c>
      <c r="Z11" s="55">
        <f>IF(ISERROR(AA11/12*Occupancy!$B$65),"-",AA11/12*Occupancy!$B$65)</f>
        <v>0</v>
      </c>
      <c r="AA11" s="56">
        <f>SUMIFS(AnnualFinancialData!$L$2:$L$147,AnnualFinancialData!$B$2:$B$147,$A11,AnnualFinancialData!$K$2:$K$147,"55705")+SUMIFS(AnnualFinancialData!$L$2:$L$147,AnnualFinancialData!$B$2:$B$147,$A11,AnnualFinancialData!$K$2:$K$147,"55715")+SUMIFS(AnnualFinancialData!$L$2:$L$147,AnnualFinancialData!$B$2:$B$147,$A11,AnnualFinancialData!$K$2:$K$147,"55720")+SUMIFS(AnnualFinancialData!$L$2:$L$147,AnnualFinancialData!$B$2:$B$147,$A11,AnnualFinancialData!$K$2:$K$147,"55730")+SUMIFS(AnnualFinancialData!$L$2:$L$147,AnnualFinancialData!$B$2:$B$147,$A11,AnnualFinancialData!$K$2:$K$147,"55735")+SUMIFS(AnnualFinancialData!$L$2:$L$147,AnnualFinancialData!$B$2:$B$147,$A11,AnnualFinancialData!$K$2:$K$147,"55701")+SUMIFS(AnnualFinancialData!$L$2:$L$147,AnnualFinancialData!$B$2:$B$147,$A11,AnnualFinancialData!$K$2:$K$147,"55750")+SUMIFS(AnnualFinancialData!$L$2:$L$147,AnnualFinancialData!$B$2:$B$147,$A11,AnnualFinancialData!$K$2:$K$147,"55725")+SUMIFS(AnnualFinancialData!$L$2:$L$147,AnnualFinancialData!$B$2:$B$147,$A11,AnnualFinancialData!$K$2:$K$147,"55760")+SUMIFS(AnnualFinancialData!$L$2:$L$147,AnnualFinancialData!$B$2:$B$147,$A11,AnnualFinancialData!$K$2:$K$147,"55755")</f>
        <v>0</v>
      </c>
      <c r="AB11" s="55">
        <f>IF(ISERROR(IF(Y11="","",Y11/VLOOKUP(Occupancy!$B$65,Occupancy!$BJ$68:'Occupancy'!$B$79,1)*12/$C11)),"-",IF(Y11="","",Y11/VLOOKUP(Occupancy!$B$65,Occupancy!$BJ$68:'Occupancy'!$B$79,1)*12/$C11))</f>
        <v>0</v>
      </c>
      <c r="AC11" s="61">
        <f>IF(ISERROR(IF(Z11="","",Z11/VLOOKUP(Occupancy!$B$65,Occupancy!$BJ$68:'Occupancy'!$B$79,1)*12/$C11)),"-",IF(Z11="","",Z11/VLOOKUP(Occupancy!$B$65,Occupancy!$BJ$68:'Occupancy'!$B$79,1)*12/$C11))</f>
        <v>0</v>
      </c>
      <c r="AD11" s="59">
        <f>SUMIFS(IncomeStatementData!$J$2:$J$829,IncomeStatementData!$B$2:$B$829,$A11,IncomeStatementData!$I$2:$I$829,"55770")</f>
        <v>0</v>
      </c>
      <c r="AE11" s="58">
        <f>IF(ISERROR(AF11/12*Occupancy!$B$65),"-",AF11/12*Occupancy!$B$65)</f>
        <v>0</v>
      </c>
      <c r="AF11" s="59">
        <f>SUMIFS(AnnualFinancialData!$L$2:$L$147,AnnualFinancialData!$B$2:$B$147,$A11,AnnualFinancialData!$K$2:$K$147,"55770")</f>
        <v>0</v>
      </c>
      <c r="AG11" s="58">
        <f>IF(ISERROR(IF(AD11="","",AD11/VLOOKUP(Occupancy!$B$65,Occupancy!$BJ$68:'Occupancy'!$B$79,1)*12/$C11)),"-",IF(AD11="","",AD11/VLOOKUP(Occupancy!$B$65,Occupancy!$BJ$68:'Occupancy'!$B$79,1)*12/$C11))</f>
        <v>0</v>
      </c>
      <c r="AH11" s="63">
        <f>IF(ISERROR(IF(AE11="","",AE11/VLOOKUP(Occupancy!$B$65,Occupancy!$BJ$68:'Occupancy'!$B$79,1)*12/$C11)),"-",IF(AE11="","",AE11/VLOOKUP(Occupancy!$B$65,Occupancy!$BJ$68:'Occupancy'!$B$79,1)*12/$C11))</f>
        <v>0</v>
      </c>
      <c r="AI11" s="56">
        <f>SUMIFS(IncomeStatementData!$J$2:$J$829,IncomeStatementData!$B$2:$B$829,$A11,IncomeStatementData!$I$2:$I$829,"55357")+SUMIFS(IncomeStatementData!$J$2:$J$829,IncomeStatementData!$B$2:$B$829,$A11,IncomeStatementData!$I$2:$I$829,"55353")+SUMIFS(IncomeStatementData!$J$2:$J$829,IncomeStatementData!$B$2:$B$829,$A11,IncomeStatementData!$I$2:$I$829,"55354")+SUMIFS(IncomeStatementData!$J$2:$J$829,IncomeStatementData!$B$2:$B$829,$A11,IncomeStatementData!$I$2:$I$829,"55351")</f>
        <v>0</v>
      </c>
      <c r="AJ11" s="55">
        <f>IF(ISERROR(AK11/12*Occupancy!$B$65),"-",AK11/12*Occupancy!$B$65)</f>
        <v>0</v>
      </c>
      <c r="AK11" s="56">
        <f>SUMIFS(AnnualFinancialData!$L$2:$L$147,AnnualFinancialData!$B$2:$B$147,$A11,AnnualFinancialData!$K$2:$K$147,"55357")+SUMIFS(AnnualFinancialData!$L$2:$L$147,AnnualFinancialData!$B$2:$B$147,$A11,AnnualFinancialData!$K$2:$K$147,"55353")+SUMIFS(AnnualFinancialData!$L$2:$L$147,AnnualFinancialData!$B$2:$B$147,$A11,AnnualFinancialData!$K$2:$K$147,"55354")+SUMIFS(AnnualFinancialData!$L$2:$L$147,AnnualFinancialData!$B$2:$B$147,$A11,AnnualFinancialData!$K$2:$K$147,"55351")</f>
        <v>0</v>
      </c>
      <c r="AL11" s="55">
        <f>IF(ISERROR(IF(AI11="","",AI11/VLOOKUP(Occupancy!$B$65,Occupancy!$BJ$68:'Occupancy'!$B$79,1)*12/$C11)),"-",IF(AI11="","",AI11/VLOOKUP(Occupancy!$B$65,Occupancy!$BJ$68:'Occupancy'!$B$79,1)*12/$C11))</f>
        <v>0</v>
      </c>
      <c r="AM11" s="64">
        <f>IF(ISERROR(IF(AJ11="","",AJ11/VLOOKUP(Occupancy!$B$65,Occupancy!$BJ$68:'Occupancy'!$B$79,1)*12/$C11)),"-",IF(AJ11="","",AJ11/VLOOKUP(Occupancy!$B$65,Occupancy!$BJ$68:'Occupancy'!$B$79,1)*12/$C11))</f>
        <v>0</v>
      </c>
      <c r="AN11" s="58">
        <f>SUMIFS(IncomeStatementData!$J$2:$J$829,IncomeStatementData!$B$2:$B$829,$A11,IncomeStatementData!$I$2:$I$829,"55355")</f>
        <v>0</v>
      </c>
      <c r="AO11" s="58">
        <f>IF(ISERROR(AP11/12*Occupancy!$B$65),"-",AP11/12*Occupancy!$B$65)</f>
        <v>0</v>
      </c>
      <c r="AP11" s="59">
        <f>SUMIFS(AnnualFinancialData!$L$2:$L$147,AnnualFinancialData!$B$2:$B$147,$A11,AnnualFinancialData!$K$2:$K$147,"55355")</f>
        <v>0</v>
      </c>
      <c r="AQ11" s="58">
        <f>IF(ISERROR(IF(AN11="","",AN11/VLOOKUP(Occupancy!$B$65,Occupancy!$BJ$68:'Occupancy'!$B$79,1)*12/$C11)),"-",IF(AN11="","",AN11/VLOOKUP(Occupancy!$B$65,Occupancy!$BJ$68:'Occupancy'!$B$79,1)*12/$C11))</f>
        <v>0</v>
      </c>
      <c r="AR11" s="60">
        <f>IF(ISERROR(IF(AO11="","",AO11/VLOOKUP(Occupancy!$B$65,Occupancy!$BJ$68:'Occupancy'!$B$79,1)*12/$C11)),"-",IF(AO11="","",AO11/VLOOKUP(Occupancy!$B$65,Occupancy!$BJ$68:'Occupancy'!$B$79,1)*12/$C11))</f>
        <v>0</v>
      </c>
      <c r="AS11" s="65">
        <f>SUMIFS(IncomeStatementData!$J$2:$J$829,IncomeStatementData!$B$2:$B$829,$A11,IncomeStatementData!$I$2:$I$829,"55301")</f>
        <v>0</v>
      </c>
      <c r="AT11" s="55">
        <f>IF(ISERROR(AU11/12*Occupancy!$B$65),"-",AU11/12*Occupancy!$B$65)</f>
        <v>0</v>
      </c>
      <c r="AU11" s="56">
        <f>SUMIFS(AnnualFinancialData!$L$2:$L$147,AnnualFinancialData!$B$2:$B$147,$A11,AnnualFinancialData!$K$2:$K$147,"55301")</f>
        <v>0</v>
      </c>
      <c r="AV11" s="55">
        <f>IF(ISERROR(IF(AS11="","",AS11/VLOOKUP(Occupancy!$B$65,Occupancy!$BJ$68:'Occupancy'!$B$79,1)*12/$C11)),"-",IF(AS11="","",AS11/VLOOKUP(Occupancy!$B$65,Occupancy!$BJ$68:'Occupancy'!$B$79,1)*12/$C11))</f>
        <v>0</v>
      </c>
      <c r="AW11" s="61">
        <f>IF(ISERROR(IF(AT11="","",AT11/VLOOKUP(Occupancy!$B$65,Occupancy!$BJ$68:'Occupancy'!$B$79,1)*12/$C11)),"-",IF(AT11="","",AT11/VLOOKUP(Occupancy!$B$65,Occupancy!$BJ$68:'Occupancy'!$B$79,1)*12/$C11))</f>
        <v>0</v>
      </c>
      <c r="AX11" s="58">
        <f>SUMIFS(IncomeStatementData!$J$2:$J$829,IncomeStatementData!$B$2:$B$829,$A11,IncomeStatementData!$I$2:$I$829,"55320")</f>
        <v>0</v>
      </c>
      <c r="AY11" s="58">
        <f>IF(ISERROR(AZ11/12*Occupancy!$B$65),"-",AZ11/12*Occupancy!$B$65)</f>
        <v>0</v>
      </c>
      <c r="AZ11" s="59">
        <f>SUMIFS(AnnualFinancialData!$L$2:$L$147,AnnualFinancialData!$B$2:$B$147,$A11,AnnualFinancialData!$K$2:$K$147,"55320")</f>
        <v>0</v>
      </c>
      <c r="BA11" s="58">
        <f>IF(ISERROR(IF(AX11="","",AX11/VLOOKUP(Occupancy!$B$65,Occupancy!$BJ$68:'Occupancy'!$B$79,1)*12/$C11)),"-",IF(AX11="","",AX11/VLOOKUP(Occupancy!$B$65,Occupancy!$BJ$68:'Occupancy'!$B$79,1)*12/$C11))</f>
        <v>0</v>
      </c>
      <c r="BB11" s="58">
        <f>IF(ISERROR(IF(AY11="","",AY11/VLOOKUP(Occupancy!$B$65,Occupancy!$BJ$68:'Occupancy'!$B$79,1)*12/$C11)),"-",IF(AY11="","",AY11/VLOOKUP(Occupancy!$B$65,Occupancy!$BJ$68:'Occupancy'!$B$79,1)*12/$C11))</f>
        <v>0</v>
      </c>
      <c r="BC11" s="66">
        <f t="shared" si="0"/>
        <v>0</v>
      </c>
      <c r="BD11" s="67">
        <f t="shared" si="1"/>
        <v>0</v>
      </c>
      <c r="BE11" s="66">
        <f t="shared" si="2"/>
        <v>0</v>
      </c>
      <c r="BF11" s="67">
        <f>IF(ISERROR(IF(BC11="","",BC11/VLOOKUP(Occupancy!$B$65,Occupancy!$BJ$68:'Occupancy'!$B$79,1)*12/$C11)),"-",IF(BC11="","",BC11/VLOOKUP(Occupancy!$B$65,Occupancy!$BJ$68:'Occupancy'!$B$79,1)*12/$C11))</f>
        <v>0</v>
      </c>
      <c r="BG11" s="68">
        <f>IF(ISERROR(IF(BD11="","",BD11/VLOOKUP(Occupancy!$B$65,Occupancy!$BJ$68:'Occupancy'!$B$79,1)*12/$C11)),"-",IF(BD11="","",BD11/VLOOKUP(Occupancy!$B$65,Occupancy!$BJ$68:'Occupancy'!$B$79,1)*12/$C11))</f>
        <v>0</v>
      </c>
    </row>
    <row r="12" spans="1:59" x14ac:dyDescent="0.25">
      <c r="A12" s="222" t="s">
        <v>391</v>
      </c>
      <c r="B12" s="98" t="str">
        <f>IF(ISERROR(INDEX(ProjectTypeData!$F$2:$F12,MATCH(Expenses!$A12,ProjectTypeData!$B$2:$B12,0),MATCH(Expenses!B$5,ProjectTypeData!$F$1))),"-",INDEX(ProjectTypeData!$F$2:$F12,MATCH(Expenses!$A12,ProjectTypeData!$B$2:$B12,0),MATCH(Expenses!B$5,ProjectTypeData!$F$1)))</f>
        <v>Homes</v>
      </c>
      <c r="C12" s="148">
        <f>Operating!C18</f>
        <v>73</v>
      </c>
      <c r="D12" s="149" t="str">
        <f>IF(ISERROR(INDEX(MgmtCompanyData!$C$2:$C$9,MATCH(A12,MgmtCompanyData!$B$2:$B$9,0),0)),"-",INDEX(MgmtCompanyData!$C$2:$C$9,MATCH(A12,MgmtCompanyData!$B$2:$B$9,0),0))</f>
        <v>-</v>
      </c>
      <c r="E12" s="54">
        <f>SUMIFS(IncomeStatementData!$J$2:$J$829,IncomeStatementData!$B$2:$B$829,$A12,IncomeStatementData!$I$2:$I$829,"50105")+SUMIFS(IncomeStatementData!$J$2:$J$829,IncomeStatementData!$B$2:$B$829,$A12,IncomeStatementData!$I$2:$I$829,"55745")+SUMIFS(IncomeStatementData!$J$2:$J$829,IncomeStatementData!$B$2:$B$829,$A12,IncomeStatementData!$I$2:$I$829,"55730")+SUMIFS(IncomeStatementData!$J$2:$J$829,IncomeStatementData!$B$2:$B$829,$A12,IncomeStatementData!$I$2:$I$829,"50203")+SUMIFS(IncomeStatementData!$J$2:$J$829,IncomeStatementData!$B$2:$B$829,$A12,IncomeStatementData!$I$2:$I$829,"50252")</f>
        <v>0</v>
      </c>
      <c r="F12" s="55">
        <f>IF(ISERROR(G12/12*Occupancy!$B$65),"-",G12/12*Occupancy!$B$65)</f>
        <v>0</v>
      </c>
      <c r="G12" s="56">
        <f>SUMIFS(AnnualFinancialData!$L$2:$L$147,AnnualFinancialData!$B$2:$B$147,$A12,AnnualFinancialData!$K$2:$K$147,"50105")+SUMIFS(AnnualFinancialData!$L$2:$L$147,AnnualFinancialData!$B$2:$B$147,$A12,AnnualFinancialData!$K$2:$K$147,"55745")+SUMIFS(AnnualFinancialData!$L$2:$L$147,AnnualFinancialData!$B$2:$B$147,$A12,AnnualFinancialData!$K$2:$K$147,"55730")+SUMIFS(AnnualFinancialData!$L$2:$L$147,AnnualFinancialData!$B$2:$B$147,$A12,AnnualFinancialData!$K$2:$K$147,"50203")+SUMIFS(AnnualFinancialData!$L$2:$L$147,AnnualFinancialData!$B$2:$B$147,$A12,AnnualFinancialData!$K$2:$K$147,"50252")</f>
        <v>0</v>
      </c>
      <c r="H12" s="55">
        <f>IF(ISERROR(IF(E12="","",E12/VLOOKUP(Occupancy!$B$65,Occupancy!$BJ$68:'Occupancy'!$B$79,1)*12/$C12)),"-",IF(E12="","",E12/VLOOKUP(Occupancy!$B$65,Occupancy!$BJ$68:'Occupancy'!$B$79,1)*12/$C12))</f>
        <v>0</v>
      </c>
      <c r="I12" s="57">
        <f>IF(ISERROR(IF(F12="","",F12/VLOOKUP(Occupancy!$B$65,Occupancy!$BJ$68:'Occupancy'!$B$79,1)*12/$C12)),"-",IF(F12="","",F12/VLOOKUP(Occupancy!$B$65,Occupancy!$BJ$68:'Occupancy'!$B$79,1)*12/$C12))</f>
        <v>0</v>
      </c>
      <c r="J12" s="58">
        <f>SUMIFS(IncomeStatementData!$J$2:$J$829,IncomeStatementData!$B$2:$B$829,$A12,IncomeStatementData!$I$2:$I$829,"60015")+SUMIFS(IncomeStatementData!$J$2:$J$829,IncomeStatementData!$B$2:$B$829,$A12,IncomeStatementData!$I$2:$I$829,"55342")+SUMIFS(IncomeStatementData!$J$2:$J$829,IncomeStatementData!$B$2:$B$829,$A12,IncomeStatementData!$I$2:$I$829,"55110")+SUMIFS(IncomeStatementData!$J$2:$J$829,IncomeStatementData!$B$2:$B$829,$A12,IncomeStatementData!$I$2:$I$829,"53034")+SUMIFS(IncomeStatementData!$J$2:$J$829,IncomeStatementData!$B$2:$B$829,$A12,IncomeStatementData!$I$2:$I$829,"59500")</f>
        <v>0</v>
      </c>
      <c r="K12" s="58">
        <f>IF(ISERROR(L12/12*Occupancy!$B$65),"-",L12/12*Occupancy!$B$65)</f>
        <v>0</v>
      </c>
      <c r="L12" s="59">
        <f>SUMIFS(AnnualFinancialData!$L$2:$L$147,AnnualFinancialData!$B$2:$B$147,$A12,AnnualFinancialData!$K$2:$K$147,"60015")+SUMIFS(AnnualFinancialData!$L$2:$L$147,AnnualFinancialData!$B$2:$B$147,$A12,AnnualFinancialData!$K$2:$K$147,"55342")+SUMIFS(AnnualFinancialData!$L$2:$L$147,AnnualFinancialData!$B$2:$B$147,$A12,AnnualFinancialData!$K$2:$K$147,"55110")+SUMIFS(AnnualFinancialData!$L$2:$L$147,AnnualFinancialData!$B$2:$B$147,$A12,AnnualFinancialData!$K$2:$K$147,"53034")+SUMIFS(AnnualFinancialData!$L$2:$L$147,AnnualFinancialData!$B$2:$B$147,$A12,AnnualFinancialData!$K$2:$K$147,"59500")</f>
        <v>0</v>
      </c>
      <c r="M12" s="58">
        <f>IF(ISERROR(IF(J12="","",J12/VLOOKUP(Occupancy!$B$65,Occupancy!$BJ$68:'Occupancy'!$B$79,1)*12/$C12)),"-",IF(J12="","",J12/VLOOKUP(Occupancy!$B$65,Occupancy!$BJ$68:'Occupancy'!$B$79,1)*12/$C12))</f>
        <v>0</v>
      </c>
      <c r="N12" s="58">
        <f>IF(ISERROR(IF(K12="","",K12/VLOOKUP(Occupancy!$B$65,Occupancy!$BJ$68:'Occupancy'!$B$79,1)*12/$C12)),"-",IF(K12="","",K12/VLOOKUP(Occupancy!$B$65,Occupancy!$BJ$68:'Occupancy'!$B$79,1)*12/$C12))</f>
        <v>0</v>
      </c>
      <c r="O12" s="55">
        <f>SUMIFS(IncomeStatementData!$J$2:$J$829,IncomeStatementData!$B$2:$B$829,$A12,IncomeStatementData!$I$2:$I$829,"58001")</f>
        <v>0</v>
      </c>
      <c r="P12" s="55">
        <f>IF(ISERROR(Q12/12*Occupancy!$B$65),"-",Q12/12*Occupancy!$B$65)</f>
        <v>0</v>
      </c>
      <c r="Q12" s="56">
        <f>SUMIFS(AnnualFinancialData!$L$2:$L$147,AnnualFinancialData!$B$2:$B$147,$A12,AnnualFinancialData!$K$2:$K$147,"58001")</f>
        <v>0</v>
      </c>
      <c r="R12" s="55">
        <f>IF(ISERROR(IF(O12="","",O12/VLOOKUP(Occupancy!$B$65,Occupancy!$BJ$68:'Occupancy'!$B$79,1)*12/$C12)),"-",IF(O12="","",O12/VLOOKUP(Occupancy!$B$65,Occupancy!$BJ$68:'Occupancy'!$B$79,1)*12/$C12))</f>
        <v>0</v>
      </c>
      <c r="S12" s="55">
        <f>IF(ISERROR(IF(P12="","",P12/VLOOKUP(Occupancy!$B$65,Occupancy!$BJ$68:'Occupancy'!$B$79,1)*12/$C12)),"-",IF(P12="","",P12/VLOOKUP(Occupancy!$B$65,Occupancy!$BJ$68:'Occupancy'!$B$79,1)*12/$C12))</f>
        <v>0</v>
      </c>
      <c r="T12" s="59">
        <f>SUMIFS(IncomeStatementData!$J$2:$J$829,IncomeStatementData!$B$2:$B$829,$A12,IncomeStatementData!$I$2:$I$829,"66100")</f>
        <v>0</v>
      </c>
      <c r="U12" s="58">
        <f>IF(ISERROR(V12/12*Occupancy!$B$65),"-",V12/12*Occupancy!$B$65)</f>
        <v>0</v>
      </c>
      <c r="V12" s="59">
        <f>SUMIFS(AnnualFinancialData!$L$2:$L$147,AnnualFinancialData!$B$2:$B$147,$A12,AnnualFinancialData!$K$2:$K$147,"66100")</f>
        <v>0</v>
      </c>
      <c r="W12" s="58">
        <f>IF(ISERROR(IF(T12="","",T12/VLOOKUP(Occupancy!$B$65,Occupancy!$BJ$68:'Occupancy'!$B$79,1)*12/$C12)),"-",IF(T12="","",T12/VLOOKUP(Occupancy!$B$65,Occupancy!$BJ$68:'Occupancy'!$B$79,1)*12/$C12))</f>
        <v>0</v>
      </c>
      <c r="X12" s="60">
        <f>IF(ISERROR(IF(U12="","",U12/VLOOKUP(Occupancy!$B$65,Occupancy!$BJ$68:'Occupancy'!$B$79,1)*12/$C12)),"-",IF(U12="","",U12/VLOOKUP(Occupancy!$B$65,Occupancy!$BJ$68:'Occupancy'!$B$79,1)*12/$C12))</f>
        <v>0</v>
      </c>
      <c r="Y12" s="55">
        <f>SUMIFS(IncomeStatementData!$J$2:$J$829,IncomeStatementData!$B$2:$B$829,$A12,IncomeStatementData!$I$2:$I$829,"55705")+SUMIFS(IncomeStatementData!$J$2:$J$829,IncomeStatementData!$B$2:$B$829,$A12,IncomeStatementData!$I$2:$I$829,"55715")+SUMIFS(IncomeStatementData!$J$2:$J$829,IncomeStatementData!$B$2:$B$829,$A12,IncomeStatementData!$I$2:$I$829,"55720")+SUMIFS(IncomeStatementData!$J$2:$J$829,IncomeStatementData!$B$2:$B$829,$A12,IncomeStatementData!$I$2:$I$829,"55730")+SUMIFS(IncomeStatementData!$J$2:$J$829,IncomeStatementData!$B$2:$B$829,$A12,IncomeStatementData!$I$2:$I$829,"55735")+SUMIFS(IncomeStatementData!$J$2:$J$829,IncomeStatementData!$B$2:$B$829,$A12,IncomeStatementData!$I$2:$I$829,"55701")+SUMIFS(IncomeStatementData!$J$2:$J$829,IncomeStatementData!$B$2:$B$829,$A12,IncomeStatementData!$I$2:$I$829,"55750")+SUMIFS(IncomeStatementData!$J$2:$J$829,IncomeStatementData!$B$2:$B$829,$A12,IncomeStatementData!$I$2:$I$829,"55725")+SUMIFS(IncomeStatementData!$J$2:$J$829,IncomeStatementData!$B$2:$B$829,$A12,IncomeStatementData!$I$2:$I$829,"55760")+SUMIFS(IncomeStatementData!$J$2:$J$829,IncomeStatementData!$B$2:$B$829,$A12,IncomeStatementData!$I$2:$I$829,"55755")</f>
        <v>0</v>
      </c>
      <c r="Z12" s="55">
        <f>IF(ISERROR(AA12/12*Occupancy!$B$65),"-",AA12/12*Occupancy!$B$65)</f>
        <v>0</v>
      </c>
      <c r="AA12" s="56">
        <f>SUMIFS(AnnualFinancialData!$L$2:$L$147,AnnualFinancialData!$B$2:$B$147,$A12,AnnualFinancialData!$K$2:$K$147,"55705")+SUMIFS(AnnualFinancialData!$L$2:$L$147,AnnualFinancialData!$B$2:$B$147,$A12,AnnualFinancialData!$K$2:$K$147,"55715")+SUMIFS(AnnualFinancialData!$L$2:$L$147,AnnualFinancialData!$B$2:$B$147,$A12,AnnualFinancialData!$K$2:$K$147,"55720")+SUMIFS(AnnualFinancialData!$L$2:$L$147,AnnualFinancialData!$B$2:$B$147,$A12,AnnualFinancialData!$K$2:$K$147,"55730")+SUMIFS(AnnualFinancialData!$L$2:$L$147,AnnualFinancialData!$B$2:$B$147,$A12,AnnualFinancialData!$K$2:$K$147,"55735")+SUMIFS(AnnualFinancialData!$L$2:$L$147,AnnualFinancialData!$B$2:$B$147,$A12,AnnualFinancialData!$K$2:$K$147,"55701")+SUMIFS(AnnualFinancialData!$L$2:$L$147,AnnualFinancialData!$B$2:$B$147,$A12,AnnualFinancialData!$K$2:$K$147,"55750")+SUMIFS(AnnualFinancialData!$L$2:$L$147,AnnualFinancialData!$B$2:$B$147,$A12,AnnualFinancialData!$K$2:$K$147,"55725")+SUMIFS(AnnualFinancialData!$L$2:$L$147,AnnualFinancialData!$B$2:$B$147,$A12,AnnualFinancialData!$K$2:$K$147,"55760")+SUMIFS(AnnualFinancialData!$L$2:$L$147,AnnualFinancialData!$B$2:$B$147,$A12,AnnualFinancialData!$K$2:$K$147,"55755")</f>
        <v>0</v>
      </c>
      <c r="AB12" s="55">
        <f>IF(ISERROR(IF(Y12="","",Y12/VLOOKUP(Occupancy!$B$65,Occupancy!$BJ$68:'Occupancy'!$B$79,1)*12/$C12)),"-",IF(Y12="","",Y12/VLOOKUP(Occupancy!$B$65,Occupancy!$BJ$68:'Occupancy'!$B$79,1)*12/$C12))</f>
        <v>0</v>
      </c>
      <c r="AC12" s="61">
        <f>IF(ISERROR(IF(Z12="","",Z12/VLOOKUP(Occupancy!$B$65,Occupancy!$BJ$68:'Occupancy'!$B$79,1)*12/$C12)),"-",IF(Z12="","",Z12/VLOOKUP(Occupancy!$B$65,Occupancy!$BJ$68:'Occupancy'!$B$79,1)*12/$C12))</f>
        <v>0</v>
      </c>
      <c r="AD12" s="59">
        <f>SUMIFS(IncomeStatementData!$J$2:$J$829,IncomeStatementData!$B$2:$B$829,$A12,IncomeStatementData!$I$2:$I$829,"55770")</f>
        <v>0</v>
      </c>
      <c r="AE12" s="58">
        <f>IF(ISERROR(AF12/12*Occupancy!$B$65),"-",AF12/12*Occupancy!$B$65)</f>
        <v>0</v>
      </c>
      <c r="AF12" s="59">
        <f>SUMIFS(AnnualFinancialData!$L$2:$L$147,AnnualFinancialData!$B$2:$B$147,$A12,AnnualFinancialData!$K$2:$K$147,"55770")</f>
        <v>0</v>
      </c>
      <c r="AG12" s="58">
        <f>IF(ISERROR(IF(AD12="","",AD12/VLOOKUP(Occupancy!$B$65,Occupancy!$BJ$68:'Occupancy'!$B$79,1)*12/$C12)),"-",IF(AD12="","",AD12/VLOOKUP(Occupancy!$B$65,Occupancy!$BJ$68:'Occupancy'!$B$79,1)*12/$C12))</f>
        <v>0</v>
      </c>
      <c r="AH12" s="63">
        <f>IF(ISERROR(IF(AE12="","",AE12/VLOOKUP(Occupancy!$B$65,Occupancy!$BJ$68:'Occupancy'!$B$79,1)*12/$C12)),"-",IF(AE12="","",AE12/VLOOKUP(Occupancy!$B$65,Occupancy!$BJ$68:'Occupancy'!$B$79,1)*12/$C12))</f>
        <v>0</v>
      </c>
      <c r="AI12" s="56">
        <f>SUMIFS(IncomeStatementData!$J$2:$J$829,IncomeStatementData!$B$2:$B$829,$A12,IncomeStatementData!$I$2:$I$829,"55357")+SUMIFS(IncomeStatementData!$J$2:$J$829,IncomeStatementData!$B$2:$B$829,$A12,IncomeStatementData!$I$2:$I$829,"55353")+SUMIFS(IncomeStatementData!$J$2:$J$829,IncomeStatementData!$B$2:$B$829,$A12,IncomeStatementData!$I$2:$I$829,"55354")+SUMIFS(IncomeStatementData!$J$2:$J$829,IncomeStatementData!$B$2:$B$829,$A12,IncomeStatementData!$I$2:$I$829,"55351")</f>
        <v>0</v>
      </c>
      <c r="AJ12" s="55">
        <f>IF(ISERROR(AK12/12*Occupancy!$B$65),"-",AK12/12*Occupancy!$B$65)</f>
        <v>0</v>
      </c>
      <c r="AK12" s="56">
        <f>SUMIFS(AnnualFinancialData!$L$2:$L$147,AnnualFinancialData!$B$2:$B$147,$A12,AnnualFinancialData!$K$2:$K$147,"55357")+SUMIFS(AnnualFinancialData!$L$2:$L$147,AnnualFinancialData!$B$2:$B$147,$A12,AnnualFinancialData!$K$2:$K$147,"55353")+SUMIFS(AnnualFinancialData!$L$2:$L$147,AnnualFinancialData!$B$2:$B$147,$A12,AnnualFinancialData!$K$2:$K$147,"55354")+SUMIFS(AnnualFinancialData!$L$2:$L$147,AnnualFinancialData!$B$2:$B$147,$A12,AnnualFinancialData!$K$2:$K$147,"55351")</f>
        <v>0</v>
      </c>
      <c r="AL12" s="55">
        <f>IF(ISERROR(IF(AI12="","",AI12/VLOOKUP(Occupancy!$B$65,Occupancy!$BJ$68:'Occupancy'!$B$79,1)*12/$C12)),"-",IF(AI12="","",AI12/VLOOKUP(Occupancy!$B$65,Occupancy!$BJ$68:'Occupancy'!$B$79,1)*12/$C12))</f>
        <v>0</v>
      </c>
      <c r="AM12" s="64">
        <f>IF(ISERROR(IF(AJ12="","",AJ12/VLOOKUP(Occupancy!$B$65,Occupancy!$BJ$68:'Occupancy'!$B$79,1)*12/$C12)),"-",IF(AJ12="","",AJ12/VLOOKUP(Occupancy!$B$65,Occupancy!$BJ$68:'Occupancy'!$B$79,1)*12/$C12))</f>
        <v>0</v>
      </c>
      <c r="AN12" s="58">
        <f>SUMIFS(IncomeStatementData!$J$2:$J$829,IncomeStatementData!$B$2:$B$829,$A12,IncomeStatementData!$I$2:$I$829,"55355")</f>
        <v>0</v>
      </c>
      <c r="AO12" s="58">
        <f>IF(ISERROR(AP12/12*Occupancy!$B$65),"-",AP12/12*Occupancy!$B$65)</f>
        <v>0</v>
      </c>
      <c r="AP12" s="59">
        <f>SUMIFS(AnnualFinancialData!$L$2:$L$147,AnnualFinancialData!$B$2:$B$147,$A12,AnnualFinancialData!$K$2:$K$147,"55355")</f>
        <v>0</v>
      </c>
      <c r="AQ12" s="58">
        <f>IF(ISERROR(IF(AN12="","",AN12/VLOOKUP(Occupancy!$B$65,Occupancy!$BJ$68:'Occupancy'!$B$79,1)*12/$C12)),"-",IF(AN12="","",AN12/VLOOKUP(Occupancy!$B$65,Occupancy!$BJ$68:'Occupancy'!$B$79,1)*12/$C12))</f>
        <v>0</v>
      </c>
      <c r="AR12" s="60">
        <f>IF(ISERROR(IF(AO12="","",AO12/VLOOKUP(Occupancy!$B$65,Occupancy!$BJ$68:'Occupancy'!$B$79,1)*12/$C12)),"-",IF(AO12="","",AO12/VLOOKUP(Occupancy!$B$65,Occupancy!$BJ$68:'Occupancy'!$B$79,1)*12/$C12))</f>
        <v>0</v>
      </c>
      <c r="AS12" s="65">
        <f>SUMIFS(IncomeStatementData!$J$2:$J$829,IncomeStatementData!$B$2:$B$829,$A12,IncomeStatementData!$I$2:$I$829,"55301")</f>
        <v>0</v>
      </c>
      <c r="AT12" s="55">
        <f>IF(ISERROR(AU12/12*Occupancy!$B$65),"-",AU12/12*Occupancy!$B$65)</f>
        <v>0</v>
      </c>
      <c r="AU12" s="56">
        <f>SUMIFS(AnnualFinancialData!$L$2:$L$147,AnnualFinancialData!$B$2:$B$147,$A12,AnnualFinancialData!$K$2:$K$147,"55301")</f>
        <v>0</v>
      </c>
      <c r="AV12" s="55">
        <f>IF(ISERROR(IF(AS12="","",AS12/VLOOKUP(Occupancy!$B$65,Occupancy!$BJ$68:'Occupancy'!$B$79,1)*12/$C12)),"-",IF(AS12="","",AS12/VLOOKUP(Occupancy!$B$65,Occupancy!$BJ$68:'Occupancy'!$B$79,1)*12/$C12))</f>
        <v>0</v>
      </c>
      <c r="AW12" s="61">
        <f>IF(ISERROR(IF(AT12="","",AT12/VLOOKUP(Occupancy!$B$65,Occupancy!$BJ$68:'Occupancy'!$B$79,1)*12/$C12)),"-",IF(AT12="","",AT12/VLOOKUP(Occupancy!$B$65,Occupancy!$BJ$68:'Occupancy'!$B$79,1)*12/$C12))</f>
        <v>0</v>
      </c>
      <c r="AX12" s="58">
        <f>SUMIFS(IncomeStatementData!$J$2:$J$829,IncomeStatementData!$B$2:$B$829,$A12,IncomeStatementData!$I$2:$I$829,"55320")</f>
        <v>0</v>
      </c>
      <c r="AY12" s="58">
        <f>IF(ISERROR(AZ12/12*Occupancy!$B$65),"-",AZ12/12*Occupancy!$B$65)</f>
        <v>0</v>
      </c>
      <c r="AZ12" s="59">
        <f>SUMIFS(AnnualFinancialData!$L$2:$L$147,AnnualFinancialData!$B$2:$B$147,$A12,AnnualFinancialData!$K$2:$K$147,"55320")</f>
        <v>0</v>
      </c>
      <c r="BA12" s="58">
        <f>IF(ISERROR(IF(AX12="","",AX12/VLOOKUP(Occupancy!$B$65,Occupancy!$BJ$68:'Occupancy'!$B$79,1)*12/$C12)),"-",IF(AX12="","",AX12/VLOOKUP(Occupancy!$B$65,Occupancy!$BJ$68:'Occupancy'!$B$79,1)*12/$C12))</f>
        <v>0</v>
      </c>
      <c r="BB12" s="58">
        <f>IF(ISERROR(IF(AY12="","",AY12/VLOOKUP(Occupancy!$B$65,Occupancy!$BJ$68:'Occupancy'!$B$79,1)*12/$C12)),"-",IF(AY12="","",AY12/VLOOKUP(Occupancy!$B$65,Occupancy!$BJ$68:'Occupancy'!$B$79,1)*12/$C12))</f>
        <v>0</v>
      </c>
      <c r="BC12" s="66">
        <f t="shared" si="0"/>
        <v>0</v>
      </c>
      <c r="BD12" s="67">
        <f t="shared" si="1"/>
        <v>0</v>
      </c>
      <c r="BE12" s="66">
        <f t="shared" si="2"/>
        <v>0</v>
      </c>
      <c r="BF12" s="67">
        <f>IF(ISERROR(IF(BC12="","",BC12/VLOOKUP(Occupancy!$B$65,Occupancy!$BJ$68:'Occupancy'!$B$79,1)*12/$C12)),"-",IF(BC12="","",BC12/VLOOKUP(Occupancy!$B$65,Occupancy!$BJ$68:'Occupancy'!$B$79,1)*12/$C12))</f>
        <v>0</v>
      </c>
      <c r="BG12" s="68">
        <f>IF(ISERROR(IF(BD12="","",BD12/VLOOKUP(Occupancy!$B$65,Occupancy!$BJ$68:'Occupancy'!$B$79,1)*12/$C12)),"-",IF(BD12="","",BD12/VLOOKUP(Occupancy!$B$65,Occupancy!$BJ$68:'Occupancy'!$B$79,1)*12/$C12))</f>
        <v>0</v>
      </c>
    </row>
    <row r="13" spans="1:59" x14ac:dyDescent="0.25">
      <c r="A13" s="222" t="s">
        <v>393</v>
      </c>
      <c r="B13" s="98" t="str">
        <f>IF(ISERROR(INDEX(ProjectTypeData!$F$2:$F13,MATCH(Expenses!$A13,ProjectTypeData!$B$2:$B13,0),MATCH(Expenses!B$5,ProjectTypeData!$F$1))),"-",INDEX(ProjectTypeData!$F$2:$F13,MATCH(Expenses!$A13,ProjectTypeData!$B$2:$B13,0),MATCH(Expenses!B$5,ProjectTypeData!$F$1)))</f>
        <v>Homes</v>
      </c>
      <c r="C13" s="148">
        <f>Operating!C19</f>
        <v>230</v>
      </c>
      <c r="D13" s="149" t="str">
        <f>IF(ISERROR(INDEX(MgmtCompanyData!$C$2:$C$9,MATCH(A13,MgmtCompanyData!$B$2:$B$9,0),0)),"-",INDEX(MgmtCompanyData!$C$2:$C$9,MATCH(A13,MgmtCompanyData!$B$2:$B$9,0),0))</f>
        <v>Habitat America, LLC</v>
      </c>
      <c r="E13" s="54">
        <f>SUMIFS(IncomeStatementData!$J$2:$J$829,IncomeStatementData!$B$2:$B$829,$A13,IncomeStatementData!$I$2:$I$829,"50105")+SUMIFS(IncomeStatementData!$J$2:$J$829,IncomeStatementData!$B$2:$B$829,$A13,IncomeStatementData!$I$2:$I$829,"55745")+SUMIFS(IncomeStatementData!$J$2:$J$829,IncomeStatementData!$B$2:$B$829,$A13,IncomeStatementData!$I$2:$I$829,"55730")+SUMIFS(IncomeStatementData!$J$2:$J$829,IncomeStatementData!$B$2:$B$829,$A13,IncomeStatementData!$I$2:$I$829,"50203")+SUMIFS(IncomeStatementData!$J$2:$J$829,IncomeStatementData!$B$2:$B$829,$A13,IncomeStatementData!$I$2:$I$829,"50252")</f>
        <v>0</v>
      </c>
      <c r="F13" s="55">
        <f>IF(ISERROR(G13/12*Occupancy!$B$65),"-",G13/12*Occupancy!$B$65)</f>
        <v>0</v>
      </c>
      <c r="G13" s="56">
        <f>SUMIFS(AnnualFinancialData!$L$2:$L$147,AnnualFinancialData!$B$2:$B$147,$A13,AnnualFinancialData!$K$2:$K$147,"50105")+SUMIFS(AnnualFinancialData!$L$2:$L$147,AnnualFinancialData!$B$2:$B$147,$A13,AnnualFinancialData!$K$2:$K$147,"55745")+SUMIFS(AnnualFinancialData!$L$2:$L$147,AnnualFinancialData!$B$2:$B$147,$A13,AnnualFinancialData!$K$2:$K$147,"55730")+SUMIFS(AnnualFinancialData!$L$2:$L$147,AnnualFinancialData!$B$2:$B$147,$A13,AnnualFinancialData!$K$2:$K$147,"50203")+SUMIFS(AnnualFinancialData!$L$2:$L$147,AnnualFinancialData!$B$2:$B$147,$A13,AnnualFinancialData!$K$2:$K$147,"50252")</f>
        <v>0</v>
      </c>
      <c r="H13" s="55">
        <f>IF(ISERROR(IF(E13="","",E13/VLOOKUP(Occupancy!$B$65,Occupancy!$BJ$68:'Occupancy'!$B$79,1)*12/$C13)),"-",IF(E13="","",E13/VLOOKUP(Occupancy!$B$65,Occupancy!$BJ$68:'Occupancy'!$B$79,1)*12/$C13))</f>
        <v>0</v>
      </c>
      <c r="I13" s="57">
        <f>IF(ISERROR(IF(F13="","",F13/VLOOKUP(Occupancy!$B$65,Occupancy!$BJ$68:'Occupancy'!$B$79,1)*12/$C13)),"-",IF(F13="","",F13/VLOOKUP(Occupancy!$B$65,Occupancy!$BJ$68:'Occupancy'!$B$79,1)*12/$C13))</f>
        <v>0</v>
      </c>
      <c r="J13" s="58">
        <f>SUMIFS(IncomeStatementData!$J$2:$J$829,IncomeStatementData!$B$2:$B$829,$A13,IncomeStatementData!$I$2:$I$829,"60015")+SUMIFS(IncomeStatementData!$J$2:$J$829,IncomeStatementData!$B$2:$B$829,$A13,IncomeStatementData!$I$2:$I$829,"55342")+SUMIFS(IncomeStatementData!$J$2:$J$829,IncomeStatementData!$B$2:$B$829,$A13,IncomeStatementData!$I$2:$I$829,"55110")+SUMIFS(IncomeStatementData!$J$2:$J$829,IncomeStatementData!$B$2:$B$829,$A13,IncomeStatementData!$I$2:$I$829,"53034")+SUMIFS(IncomeStatementData!$J$2:$J$829,IncomeStatementData!$B$2:$B$829,$A13,IncomeStatementData!$I$2:$I$829,"59500")</f>
        <v>0</v>
      </c>
      <c r="K13" s="58">
        <f>IF(ISERROR(L13/12*Occupancy!$B$65),"-",L13/12*Occupancy!$B$65)</f>
        <v>0</v>
      </c>
      <c r="L13" s="59">
        <f>SUMIFS(AnnualFinancialData!$L$2:$L$147,AnnualFinancialData!$B$2:$B$147,$A13,AnnualFinancialData!$K$2:$K$147,"60015")+SUMIFS(AnnualFinancialData!$L$2:$L$147,AnnualFinancialData!$B$2:$B$147,$A13,AnnualFinancialData!$K$2:$K$147,"55342")+SUMIFS(AnnualFinancialData!$L$2:$L$147,AnnualFinancialData!$B$2:$B$147,$A13,AnnualFinancialData!$K$2:$K$147,"55110")+SUMIFS(AnnualFinancialData!$L$2:$L$147,AnnualFinancialData!$B$2:$B$147,$A13,AnnualFinancialData!$K$2:$K$147,"53034")+SUMIFS(AnnualFinancialData!$L$2:$L$147,AnnualFinancialData!$B$2:$B$147,$A13,AnnualFinancialData!$K$2:$K$147,"59500")</f>
        <v>0</v>
      </c>
      <c r="M13" s="58">
        <f>IF(ISERROR(IF(J13="","",J13/VLOOKUP(Occupancy!$B$65,Occupancy!$BJ$68:'Occupancy'!$B$79,1)*12/$C13)),"-",IF(J13="","",J13/VLOOKUP(Occupancy!$B$65,Occupancy!$BJ$68:'Occupancy'!$B$79,1)*12/$C13))</f>
        <v>0</v>
      </c>
      <c r="N13" s="58">
        <f>IF(ISERROR(IF(K13="","",K13/VLOOKUP(Occupancy!$B$65,Occupancy!$BJ$68:'Occupancy'!$B$79,1)*12/$C13)),"-",IF(K13="","",K13/VLOOKUP(Occupancy!$B$65,Occupancy!$BJ$68:'Occupancy'!$B$79,1)*12/$C13))</f>
        <v>0</v>
      </c>
      <c r="O13" s="55">
        <f>SUMIFS(IncomeStatementData!$J$2:$J$829,IncomeStatementData!$B$2:$B$829,$A13,IncomeStatementData!$I$2:$I$829,"58001")</f>
        <v>0</v>
      </c>
      <c r="P13" s="55">
        <f>IF(ISERROR(Q13/12*Occupancy!$B$65),"-",Q13/12*Occupancy!$B$65)</f>
        <v>0</v>
      </c>
      <c r="Q13" s="56">
        <f>SUMIFS(AnnualFinancialData!$L$2:$L$147,AnnualFinancialData!$B$2:$B$147,$A13,AnnualFinancialData!$K$2:$K$147,"58001")</f>
        <v>0</v>
      </c>
      <c r="R13" s="55">
        <f>IF(ISERROR(IF(O13="","",O13/VLOOKUP(Occupancy!$B$65,Occupancy!$BJ$68:'Occupancy'!$B$79,1)*12/$C13)),"-",IF(O13="","",O13/VLOOKUP(Occupancy!$B$65,Occupancy!$BJ$68:'Occupancy'!$B$79,1)*12/$C13))</f>
        <v>0</v>
      </c>
      <c r="S13" s="55">
        <f>IF(ISERROR(IF(P13="","",P13/VLOOKUP(Occupancy!$B$65,Occupancy!$BJ$68:'Occupancy'!$B$79,1)*12/$C13)),"-",IF(P13="","",P13/VLOOKUP(Occupancy!$B$65,Occupancy!$BJ$68:'Occupancy'!$B$79,1)*12/$C13))</f>
        <v>0</v>
      </c>
      <c r="T13" s="59">
        <f>SUMIFS(IncomeStatementData!$J$2:$J$829,IncomeStatementData!$B$2:$B$829,$A13,IncomeStatementData!$I$2:$I$829,"66100")</f>
        <v>0</v>
      </c>
      <c r="U13" s="58">
        <f>IF(ISERROR(V13/12*Occupancy!$B$65),"-",V13/12*Occupancy!$B$65)</f>
        <v>0</v>
      </c>
      <c r="V13" s="59">
        <f>SUMIFS(AnnualFinancialData!$L$2:$L$147,AnnualFinancialData!$B$2:$B$147,$A13,AnnualFinancialData!$K$2:$K$147,"66100")</f>
        <v>0</v>
      </c>
      <c r="W13" s="58">
        <f>IF(ISERROR(IF(T13="","",T13/VLOOKUP(Occupancy!$B$65,Occupancy!$BJ$68:'Occupancy'!$B$79,1)*12/$C13)),"-",IF(T13="","",T13/VLOOKUP(Occupancy!$B$65,Occupancy!$BJ$68:'Occupancy'!$B$79,1)*12/$C13))</f>
        <v>0</v>
      </c>
      <c r="X13" s="60">
        <f>IF(ISERROR(IF(U13="","",U13/VLOOKUP(Occupancy!$B$65,Occupancy!$BJ$68:'Occupancy'!$B$79,1)*12/$C13)),"-",IF(U13="","",U13/VLOOKUP(Occupancy!$B$65,Occupancy!$BJ$68:'Occupancy'!$B$79,1)*12/$C13))</f>
        <v>0</v>
      </c>
      <c r="Y13" s="55">
        <f>SUMIFS(IncomeStatementData!$J$2:$J$829,IncomeStatementData!$B$2:$B$829,$A13,IncomeStatementData!$I$2:$I$829,"55705")+SUMIFS(IncomeStatementData!$J$2:$J$829,IncomeStatementData!$B$2:$B$829,$A13,IncomeStatementData!$I$2:$I$829,"55715")+SUMIFS(IncomeStatementData!$J$2:$J$829,IncomeStatementData!$B$2:$B$829,$A13,IncomeStatementData!$I$2:$I$829,"55720")+SUMIFS(IncomeStatementData!$J$2:$J$829,IncomeStatementData!$B$2:$B$829,$A13,IncomeStatementData!$I$2:$I$829,"55730")+SUMIFS(IncomeStatementData!$J$2:$J$829,IncomeStatementData!$B$2:$B$829,$A13,IncomeStatementData!$I$2:$I$829,"55735")+SUMIFS(IncomeStatementData!$J$2:$J$829,IncomeStatementData!$B$2:$B$829,$A13,IncomeStatementData!$I$2:$I$829,"55701")+SUMIFS(IncomeStatementData!$J$2:$J$829,IncomeStatementData!$B$2:$B$829,$A13,IncomeStatementData!$I$2:$I$829,"55750")+SUMIFS(IncomeStatementData!$J$2:$J$829,IncomeStatementData!$B$2:$B$829,$A13,IncomeStatementData!$I$2:$I$829,"55725")+SUMIFS(IncomeStatementData!$J$2:$J$829,IncomeStatementData!$B$2:$B$829,$A13,IncomeStatementData!$I$2:$I$829,"55760")+SUMIFS(IncomeStatementData!$J$2:$J$829,IncomeStatementData!$B$2:$B$829,$A13,IncomeStatementData!$I$2:$I$829,"55755")</f>
        <v>0</v>
      </c>
      <c r="Z13" s="55">
        <f>IF(ISERROR(AA13/12*Occupancy!$B$65),"-",AA13/12*Occupancy!$B$65)</f>
        <v>0</v>
      </c>
      <c r="AA13" s="56">
        <f>SUMIFS(AnnualFinancialData!$L$2:$L$147,AnnualFinancialData!$B$2:$B$147,$A13,AnnualFinancialData!$K$2:$K$147,"55705")+SUMIFS(AnnualFinancialData!$L$2:$L$147,AnnualFinancialData!$B$2:$B$147,$A13,AnnualFinancialData!$K$2:$K$147,"55715")+SUMIFS(AnnualFinancialData!$L$2:$L$147,AnnualFinancialData!$B$2:$B$147,$A13,AnnualFinancialData!$K$2:$K$147,"55720")+SUMIFS(AnnualFinancialData!$L$2:$L$147,AnnualFinancialData!$B$2:$B$147,$A13,AnnualFinancialData!$K$2:$K$147,"55730")+SUMIFS(AnnualFinancialData!$L$2:$L$147,AnnualFinancialData!$B$2:$B$147,$A13,AnnualFinancialData!$K$2:$K$147,"55735")+SUMIFS(AnnualFinancialData!$L$2:$L$147,AnnualFinancialData!$B$2:$B$147,$A13,AnnualFinancialData!$K$2:$K$147,"55701")+SUMIFS(AnnualFinancialData!$L$2:$L$147,AnnualFinancialData!$B$2:$B$147,$A13,AnnualFinancialData!$K$2:$K$147,"55750")+SUMIFS(AnnualFinancialData!$L$2:$L$147,AnnualFinancialData!$B$2:$B$147,$A13,AnnualFinancialData!$K$2:$K$147,"55725")+SUMIFS(AnnualFinancialData!$L$2:$L$147,AnnualFinancialData!$B$2:$B$147,$A13,AnnualFinancialData!$K$2:$K$147,"55760")+SUMIFS(AnnualFinancialData!$L$2:$L$147,AnnualFinancialData!$B$2:$B$147,$A13,AnnualFinancialData!$K$2:$K$147,"55755")</f>
        <v>0</v>
      </c>
      <c r="AB13" s="55">
        <f>IF(ISERROR(IF(Y13="","",Y13/VLOOKUP(Occupancy!$B$65,Occupancy!$BJ$68:'Occupancy'!$B$79,1)*12/$C13)),"-",IF(Y13="","",Y13/VLOOKUP(Occupancy!$B$65,Occupancy!$BJ$68:'Occupancy'!$B$79,1)*12/$C13))</f>
        <v>0</v>
      </c>
      <c r="AC13" s="61">
        <f>IF(ISERROR(IF(Z13="","",Z13/VLOOKUP(Occupancy!$B$65,Occupancy!$BJ$68:'Occupancy'!$B$79,1)*12/$C13)),"-",IF(Z13="","",Z13/VLOOKUP(Occupancy!$B$65,Occupancy!$BJ$68:'Occupancy'!$B$79,1)*12/$C13))</f>
        <v>0</v>
      </c>
      <c r="AD13" s="59">
        <f>SUMIFS(IncomeStatementData!$J$2:$J$829,IncomeStatementData!$B$2:$B$829,$A13,IncomeStatementData!$I$2:$I$829,"55770")</f>
        <v>0</v>
      </c>
      <c r="AE13" s="58">
        <f>IF(ISERROR(AF13/12*Occupancy!$B$65),"-",AF13/12*Occupancy!$B$65)</f>
        <v>0</v>
      </c>
      <c r="AF13" s="59">
        <f>SUMIFS(AnnualFinancialData!$L$2:$L$147,AnnualFinancialData!$B$2:$B$147,$A13,AnnualFinancialData!$K$2:$K$147,"55770")</f>
        <v>0</v>
      </c>
      <c r="AG13" s="58">
        <f>IF(ISERROR(IF(AD13="","",AD13/VLOOKUP(Occupancy!$B$65,Occupancy!$BJ$68:'Occupancy'!$B$79,1)*12/$C13)),"-",IF(AD13="","",AD13/VLOOKUP(Occupancy!$B$65,Occupancy!$BJ$68:'Occupancy'!$B$79,1)*12/$C13))</f>
        <v>0</v>
      </c>
      <c r="AH13" s="63">
        <f>IF(ISERROR(IF(AE13="","",AE13/VLOOKUP(Occupancy!$B$65,Occupancy!$BJ$68:'Occupancy'!$B$79,1)*12/$C13)),"-",IF(AE13="","",AE13/VLOOKUP(Occupancy!$B$65,Occupancy!$BJ$68:'Occupancy'!$B$79,1)*12/$C13))</f>
        <v>0</v>
      </c>
      <c r="AI13" s="56">
        <f>SUMIFS(IncomeStatementData!$J$2:$J$829,IncomeStatementData!$B$2:$B$829,$A13,IncomeStatementData!$I$2:$I$829,"55357")+SUMIFS(IncomeStatementData!$J$2:$J$829,IncomeStatementData!$B$2:$B$829,$A13,IncomeStatementData!$I$2:$I$829,"55353")+SUMIFS(IncomeStatementData!$J$2:$J$829,IncomeStatementData!$B$2:$B$829,$A13,IncomeStatementData!$I$2:$I$829,"55354")+SUMIFS(IncomeStatementData!$J$2:$J$829,IncomeStatementData!$B$2:$B$829,$A13,IncomeStatementData!$I$2:$I$829,"55351")</f>
        <v>0</v>
      </c>
      <c r="AJ13" s="55">
        <f>IF(ISERROR(AK13/12*Occupancy!$B$65),"-",AK13/12*Occupancy!$B$65)</f>
        <v>0</v>
      </c>
      <c r="AK13" s="56">
        <f>SUMIFS(AnnualFinancialData!$L$2:$L$147,AnnualFinancialData!$B$2:$B$147,$A13,AnnualFinancialData!$K$2:$K$147,"55357")+SUMIFS(AnnualFinancialData!$L$2:$L$147,AnnualFinancialData!$B$2:$B$147,$A13,AnnualFinancialData!$K$2:$K$147,"55353")+SUMIFS(AnnualFinancialData!$L$2:$L$147,AnnualFinancialData!$B$2:$B$147,$A13,AnnualFinancialData!$K$2:$K$147,"55354")+SUMIFS(AnnualFinancialData!$L$2:$L$147,AnnualFinancialData!$B$2:$B$147,$A13,AnnualFinancialData!$K$2:$K$147,"55351")</f>
        <v>0</v>
      </c>
      <c r="AL13" s="55">
        <f>IF(ISERROR(IF(AI13="","",AI13/VLOOKUP(Occupancy!$B$65,Occupancy!$BJ$68:'Occupancy'!$B$79,1)*12/$C13)),"-",IF(AI13="","",AI13/VLOOKUP(Occupancy!$B$65,Occupancy!$BJ$68:'Occupancy'!$B$79,1)*12/$C13))</f>
        <v>0</v>
      </c>
      <c r="AM13" s="64">
        <f>IF(ISERROR(IF(AJ13="","",AJ13/VLOOKUP(Occupancy!$B$65,Occupancy!$BJ$68:'Occupancy'!$B$79,1)*12/$C13)),"-",IF(AJ13="","",AJ13/VLOOKUP(Occupancy!$B$65,Occupancy!$BJ$68:'Occupancy'!$B$79,1)*12/$C13))</f>
        <v>0</v>
      </c>
      <c r="AN13" s="58">
        <f>SUMIFS(IncomeStatementData!$J$2:$J$829,IncomeStatementData!$B$2:$B$829,$A13,IncomeStatementData!$I$2:$I$829,"55355")</f>
        <v>0</v>
      </c>
      <c r="AO13" s="58">
        <f>IF(ISERROR(AP13/12*Occupancy!$B$65),"-",AP13/12*Occupancy!$B$65)</f>
        <v>0</v>
      </c>
      <c r="AP13" s="59">
        <f>SUMIFS(AnnualFinancialData!$L$2:$L$147,AnnualFinancialData!$B$2:$B$147,$A13,AnnualFinancialData!$K$2:$K$147,"55355")</f>
        <v>0</v>
      </c>
      <c r="AQ13" s="58">
        <f>IF(ISERROR(IF(AN13="","",AN13/VLOOKUP(Occupancy!$B$65,Occupancy!$BJ$68:'Occupancy'!$B$79,1)*12/$C13)),"-",IF(AN13="","",AN13/VLOOKUP(Occupancy!$B$65,Occupancy!$BJ$68:'Occupancy'!$B$79,1)*12/$C13))</f>
        <v>0</v>
      </c>
      <c r="AR13" s="60">
        <f>IF(ISERROR(IF(AO13="","",AO13/VLOOKUP(Occupancy!$B$65,Occupancy!$BJ$68:'Occupancy'!$B$79,1)*12/$C13)),"-",IF(AO13="","",AO13/VLOOKUP(Occupancy!$B$65,Occupancy!$BJ$68:'Occupancy'!$B$79,1)*12/$C13))</f>
        <v>0</v>
      </c>
      <c r="AS13" s="65">
        <f>SUMIFS(IncomeStatementData!$J$2:$J$829,IncomeStatementData!$B$2:$B$829,$A13,IncomeStatementData!$I$2:$I$829,"55301")</f>
        <v>0</v>
      </c>
      <c r="AT13" s="55">
        <f>IF(ISERROR(AU13/12*Occupancy!$B$65),"-",AU13/12*Occupancy!$B$65)</f>
        <v>0</v>
      </c>
      <c r="AU13" s="56">
        <f>SUMIFS(AnnualFinancialData!$L$2:$L$147,AnnualFinancialData!$B$2:$B$147,$A13,AnnualFinancialData!$K$2:$K$147,"55301")</f>
        <v>0</v>
      </c>
      <c r="AV13" s="55">
        <f>IF(ISERROR(IF(AS13="","",AS13/VLOOKUP(Occupancy!$B$65,Occupancy!$BJ$68:'Occupancy'!$B$79,1)*12/$C13)),"-",IF(AS13="","",AS13/VLOOKUP(Occupancy!$B$65,Occupancy!$BJ$68:'Occupancy'!$B$79,1)*12/$C13))</f>
        <v>0</v>
      </c>
      <c r="AW13" s="61">
        <f>IF(ISERROR(IF(AT13="","",AT13/VLOOKUP(Occupancy!$B$65,Occupancy!$BJ$68:'Occupancy'!$B$79,1)*12/$C13)),"-",IF(AT13="","",AT13/VLOOKUP(Occupancy!$B$65,Occupancy!$BJ$68:'Occupancy'!$B$79,1)*12/$C13))</f>
        <v>0</v>
      </c>
      <c r="AX13" s="58">
        <f>SUMIFS(IncomeStatementData!$J$2:$J$829,IncomeStatementData!$B$2:$B$829,$A13,IncomeStatementData!$I$2:$I$829,"55320")</f>
        <v>0</v>
      </c>
      <c r="AY13" s="58">
        <f>IF(ISERROR(AZ13/12*Occupancy!$B$65),"-",AZ13/12*Occupancy!$B$65)</f>
        <v>0</v>
      </c>
      <c r="AZ13" s="59">
        <f>SUMIFS(AnnualFinancialData!$L$2:$L$147,AnnualFinancialData!$B$2:$B$147,$A13,AnnualFinancialData!$K$2:$K$147,"55320")</f>
        <v>0</v>
      </c>
      <c r="BA13" s="58">
        <f>IF(ISERROR(IF(AX13="","",AX13/VLOOKUP(Occupancy!$B$65,Occupancy!$BJ$68:'Occupancy'!$B$79,1)*12/$C13)),"-",IF(AX13="","",AX13/VLOOKUP(Occupancy!$B$65,Occupancy!$BJ$68:'Occupancy'!$B$79,1)*12/$C13))</f>
        <v>0</v>
      </c>
      <c r="BB13" s="58">
        <f>IF(ISERROR(IF(AY13="","",AY13/VLOOKUP(Occupancy!$B$65,Occupancy!$BJ$68:'Occupancy'!$B$79,1)*12/$C13)),"-",IF(AY13="","",AY13/VLOOKUP(Occupancy!$B$65,Occupancy!$BJ$68:'Occupancy'!$B$79,1)*12/$C13))</f>
        <v>0</v>
      </c>
      <c r="BC13" s="66">
        <f t="shared" si="0"/>
        <v>0</v>
      </c>
      <c r="BD13" s="67">
        <f t="shared" si="1"/>
        <v>0</v>
      </c>
      <c r="BE13" s="66">
        <f t="shared" si="2"/>
        <v>0</v>
      </c>
      <c r="BF13" s="67">
        <f>IF(ISERROR(IF(BC13="","",BC13/VLOOKUP(Occupancy!$B$65,Occupancy!$BJ$68:'Occupancy'!$B$79,1)*12/$C13)),"-",IF(BC13="","",BC13/VLOOKUP(Occupancy!$B$65,Occupancy!$BJ$68:'Occupancy'!$B$79,1)*12/$C13))</f>
        <v>0</v>
      </c>
      <c r="BG13" s="68">
        <f>IF(ISERROR(IF(BD13="","",BD13/VLOOKUP(Occupancy!$B$65,Occupancy!$BJ$68:'Occupancy'!$B$79,1)*12/$C13)),"-",IF(BD13="","",BD13/VLOOKUP(Occupancy!$B$65,Occupancy!$BJ$68:'Occupancy'!$B$79,1)*12/$C13))</f>
        <v>0</v>
      </c>
    </row>
    <row r="14" spans="1:59" x14ac:dyDescent="0.25">
      <c r="A14" s="222" t="s">
        <v>395</v>
      </c>
      <c r="B14" s="98" t="str">
        <f>IF(ISERROR(INDEX(ProjectTypeData!$F$2:$F14,MATCH(Expenses!$A14,ProjectTypeData!$B$2:$B14,0),MATCH(Expenses!B$5,ProjectTypeData!$F$1))),"-",INDEX(ProjectTypeData!$F$2:$F14,MATCH(Expenses!$A14,ProjectTypeData!$B$2:$B14,0),MATCH(Expenses!B$5,ProjectTypeData!$F$1)))</f>
        <v>Homes</v>
      </c>
      <c r="C14" s="148">
        <f>Operating!C20</f>
        <v>73</v>
      </c>
      <c r="D14" s="149" t="str">
        <f>IF(ISERROR(INDEX(MgmtCompanyData!$C$2:$C$9,MATCH(A14,MgmtCompanyData!$B$2:$B$9,0),0)),"-",INDEX(MgmtCompanyData!$C$2:$C$9,MATCH(A14,MgmtCompanyData!$B$2:$B$9,0),0))</f>
        <v>-</v>
      </c>
      <c r="E14" s="54">
        <f>SUMIFS(IncomeStatementData!$J$2:$J$829,IncomeStatementData!$B$2:$B$829,$A14,IncomeStatementData!$I$2:$I$829,"50105")+SUMIFS(IncomeStatementData!$J$2:$J$829,IncomeStatementData!$B$2:$B$829,$A14,IncomeStatementData!$I$2:$I$829,"55745")+SUMIFS(IncomeStatementData!$J$2:$J$829,IncomeStatementData!$B$2:$B$829,$A14,IncomeStatementData!$I$2:$I$829,"55730")+SUMIFS(IncomeStatementData!$J$2:$J$829,IncomeStatementData!$B$2:$B$829,$A14,IncomeStatementData!$I$2:$I$829,"50203")+SUMIFS(IncomeStatementData!$J$2:$J$829,IncomeStatementData!$B$2:$B$829,$A14,IncomeStatementData!$I$2:$I$829,"50252")</f>
        <v>0</v>
      </c>
      <c r="F14" s="55">
        <f>IF(ISERROR(G14/12*Occupancy!$B$65),"-",G14/12*Occupancy!$B$65)</f>
        <v>0</v>
      </c>
      <c r="G14" s="56">
        <f>SUMIFS(AnnualFinancialData!$L$2:$L$147,AnnualFinancialData!$B$2:$B$147,$A14,AnnualFinancialData!$K$2:$K$147,"50105")+SUMIFS(AnnualFinancialData!$L$2:$L$147,AnnualFinancialData!$B$2:$B$147,$A14,AnnualFinancialData!$K$2:$K$147,"55745")+SUMIFS(AnnualFinancialData!$L$2:$L$147,AnnualFinancialData!$B$2:$B$147,$A14,AnnualFinancialData!$K$2:$K$147,"55730")+SUMIFS(AnnualFinancialData!$L$2:$L$147,AnnualFinancialData!$B$2:$B$147,$A14,AnnualFinancialData!$K$2:$K$147,"50203")+SUMIFS(AnnualFinancialData!$L$2:$L$147,AnnualFinancialData!$B$2:$B$147,$A14,AnnualFinancialData!$K$2:$K$147,"50252")</f>
        <v>0</v>
      </c>
      <c r="H14" s="55">
        <f>IF(ISERROR(IF(E14="","",E14/VLOOKUP(Occupancy!$B$65,Occupancy!$BJ$68:'Occupancy'!$B$79,1)*12/$C14)),"-",IF(E14="","",E14/VLOOKUP(Occupancy!$B$65,Occupancy!$BJ$68:'Occupancy'!$B$79,1)*12/$C14))</f>
        <v>0</v>
      </c>
      <c r="I14" s="57">
        <f>IF(ISERROR(IF(F14="","",F14/VLOOKUP(Occupancy!$B$65,Occupancy!$BJ$68:'Occupancy'!$B$79,1)*12/$C14)),"-",IF(F14="","",F14/VLOOKUP(Occupancy!$B$65,Occupancy!$BJ$68:'Occupancy'!$B$79,1)*12/$C14))</f>
        <v>0</v>
      </c>
      <c r="J14" s="58">
        <f>SUMIFS(IncomeStatementData!$J$2:$J$829,IncomeStatementData!$B$2:$B$829,$A14,IncomeStatementData!$I$2:$I$829,"60015")+SUMIFS(IncomeStatementData!$J$2:$J$829,IncomeStatementData!$B$2:$B$829,$A14,IncomeStatementData!$I$2:$I$829,"55342")+SUMIFS(IncomeStatementData!$J$2:$J$829,IncomeStatementData!$B$2:$B$829,$A14,IncomeStatementData!$I$2:$I$829,"55110")+SUMIFS(IncomeStatementData!$J$2:$J$829,IncomeStatementData!$B$2:$B$829,$A14,IncomeStatementData!$I$2:$I$829,"53034")+SUMIFS(IncomeStatementData!$J$2:$J$829,IncomeStatementData!$B$2:$B$829,$A14,IncomeStatementData!$I$2:$I$829,"59500")</f>
        <v>0</v>
      </c>
      <c r="K14" s="58">
        <f>IF(ISERROR(L14/12*Occupancy!$B$65),"-",L14/12*Occupancy!$B$65)</f>
        <v>0</v>
      </c>
      <c r="L14" s="59">
        <f>SUMIFS(AnnualFinancialData!$L$2:$L$147,AnnualFinancialData!$B$2:$B$147,$A14,AnnualFinancialData!$K$2:$K$147,"60015")+SUMIFS(AnnualFinancialData!$L$2:$L$147,AnnualFinancialData!$B$2:$B$147,$A14,AnnualFinancialData!$K$2:$K$147,"55342")+SUMIFS(AnnualFinancialData!$L$2:$L$147,AnnualFinancialData!$B$2:$B$147,$A14,AnnualFinancialData!$K$2:$K$147,"55110")+SUMIFS(AnnualFinancialData!$L$2:$L$147,AnnualFinancialData!$B$2:$B$147,$A14,AnnualFinancialData!$K$2:$K$147,"53034")+SUMIFS(AnnualFinancialData!$L$2:$L$147,AnnualFinancialData!$B$2:$B$147,$A14,AnnualFinancialData!$K$2:$K$147,"59500")</f>
        <v>0</v>
      </c>
      <c r="M14" s="58">
        <f>IF(ISERROR(IF(J14="","",J14/VLOOKUP(Occupancy!$B$65,Occupancy!$BJ$68:'Occupancy'!$B$79,1)*12/$C14)),"-",IF(J14="","",J14/VLOOKUP(Occupancy!$B$65,Occupancy!$BJ$68:'Occupancy'!$B$79,1)*12/$C14))</f>
        <v>0</v>
      </c>
      <c r="N14" s="58">
        <f>IF(ISERROR(IF(K14="","",K14/VLOOKUP(Occupancy!$B$65,Occupancy!$BJ$68:'Occupancy'!$B$79,1)*12/$C14)),"-",IF(K14="","",K14/VLOOKUP(Occupancy!$B$65,Occupancy!$BJ$68:'Occupancy'!$B$79,1)*12/$C14))</f>
        <v>0</v>
      </c>
      <c r="O14" s="55">
        <f>SUMIFS(IncomeStatementData!$J$2:$J$829,IncomeStatementData!$B$2:$B$829,$A14,IncomeStatementData!$I$2:$I$829,"58001")</f>
        <v>0</v>
      </c>
      <c r="P14" s="55">
        <f>IF(ISERROR(Q14/12*Occupancy!$B$65),"-",Q14/12*Occupancy!$B$65)</f>
        <v>0</v>
      </c>
      <c r="Q14" s="56">
        <f>SUMIFS(AnnualFinancialData!$L$2:$L$147,AnnualFinancialData!$B$2:$B$147,$A14,AnnualFinancialData!$K$2:$K$147,"58001")</f>
        <v>0</v>
      </c>
      <c r="R14" s="55">
        <f>IF(ISERROR(IF(O14="","",O14/VLOOKUP(Occupancy!$B$65,Occupancy!$BJ$68:'Occupancy'!$B$79,1)*12/$C14)),"-",IF(O14="","",O14/VLOOKUP(Occupancy!$B$65,Occupancy!$BJ$68:'Occupancy'!$B$79,1)*12/$C14))</f>
        <v>0</v>
      </c>
      <c r="S14" s="55">
        <f>IF(ISERROR(IF(P14="","",P14/VLOOKUP(Occupancy!$B$65,Occupancy!$BJ$68:'Occupancy'!$B$79,1)*12/$C14)),"-",IF(P14="","",P14/VLOOKUP(Occupancy!$B$65,Occupancy!$BJ$68:'Occupancy'!$B$79,1)*12/$C14))</f>
        <v>0</v>
      </c>
      <c r="T14" s="59">
        <f>SUMIFS(IncomeStatementData!$J$2:$J$829,IncomeStatementData!$B$2:$B$829,$A14,IncomeStatementData!$I$2:$I$829,"66100")</f>
        <v>0</v>
      </c>
      <c r="U14" s="58">
        <f>IF(ISERROR(V14/12*Occupancy!$B$65),"-",V14/12*Occupancy!$B$65)</f>
        <v>0</v>
      </c>
      <c r="V14" s="59">
        <f>SUMIFS(AnnualFinancialData!$L$2:$L$147,AnnualFinancialData!$B$2:$B$147,$A14,AnnualFinancialData!$K$2:$K$147,"66100")</f>
        <v>0</v>
      </c>
      <c r="W14" s="58">
        <f>IF(ISERROR(IF(T14="","",T14/VLOOKUP(Occupancy!$B$65,Occupancy!$BJ$68:'Occupancy'!$B$79,1)*12/$C14)),"-",IF(T14="","",T14/VLOOKUP(Occupancy!$B$65,Occupancy!$BJ$68:'Occupancy'!$B$79,1)*12/$C14))</f>
        <v>0</v>
      </c>
      <c r="X14" s="60">
        <f>IF(ISERROR(IF(U14="","",U14/VLOOKUP(Occupancy!$B$65,Occupancy!$BJ$68:'Occupancy'!$B$79,1)*12/$C14)),"-",IF(U14="","",U14/VLOOKUP(Occupancy!$B$65,Occupancy!$BJ$68:'Occupancy'!$B$79,1)*12/$C14))</f>
        <v>0</v>
      </c>
      <c r="Y14" s="55">
        <f>SUMIFS(IncomeStatementData!$J$2:$J$829,IncomeStatementData!$B$2:$B$829,$A14,IncomeStatementData!$I$2:$I$829,"55705")+SUMIFS(IncomeStatementData!$J$2:$J$829,IncomeStatementData!$B$2:$B$829,$A14,IncomeStatementData!$I$2:$I$829,"55715")+SUMIFS(IncomeStatementData!$J$2:$J$829,IncomeStatementData!$B$2:$B$829,$A14,IncomeStatementData!$I$2:$I$829,"55720")+SUMIFS(IncomeStatementData!$J$2:$J$829,IncomeStatementData!$B$2:$B$829,$A14,IncomeStatementData!$I$2:$I$829,"55730")+SUMIFS(IncomeStatementData!$J$2:$J$829,IncomeStatementData!$B$2:$B$829,$A14,IncomeStatementData!$I$2:$I$829,"55735")+SUMIFS(IncomeStatementData!$J$2:$J$829,IncomeStatementData!$B$2:$B$829,$A14,IncomeStatementData!$I$2:$I$829,"55701")+SUMIFS(IncomeStatementData!$J$2:$J$829,IncomeStatementData!$B$2:$B$829,$A14,IncomeStatementData!$I$2:$I$829,"55750")+SUMIFS(IncomeStatementData!$J$2:$J$829,IncomeStatementData!$B$2:$B$829,$A14,IncomeStatementData!$I$2:$I$829,"55725")+SUMIFS(IncomeStatementData!$J$2:$J$829,IncomeStatementData!$B$2:$B$829,$A14,IncomeStatementData!$I$2:$I$829,"55760")+SUMIFS(IncomeStatementData!$J$2:$J$829,IncomeStatementData!$B$2:$B$829,$A14,IncomeStatementData!$I$2:$I$829,"55755")</f>
        <v>0</v>
      </c>
      <c r="Z14" s="55">
        <f>IF(ISERROR(AA14/12*Occupancy!$B$65),"-",AA14/12*Occupancy!$B$65)</f>
        <v>0</v>
      </c>
      <c r="AA14" s="56">
        <f>SUMIFS(AnnualFinancialData!$L$2:$L$147,AnnualFinancialData!$B$2:$B$147,$A14,AnnualFinancialData!$K$2:$K$147,"55705")+SUMIFS(AnnualFinancialData!$L$2:$L$147,AnnualFinancialData!$B$2:$B$147,$A14,AnnualFinancialData!$K$2:$K$147,"55715")+SUMIFS(AnnualFinancialData!$L$2:$L$147,AnnualFinancialData!$B$2:$B$147,$A14,AnnualFinancialData!$K$2:$K$147,"55720")+SUMIFS(AnnualFinancialData!$L$2:$L$147,AnnualFinancialData!$B$2:$B$147,$A14,AnnualFinancialData!$K$2:$K$147,"55730")+SUMIFS(AnnualFinancialData!$L$2:$L$147,AnnualFinancialData!$B$2:$B$147,$A14,AnnualFinancialData!$K$2:$K$147,"55735")+SUMIFS(AnnualFinancialData!$L$2:$L$147,AnnualFinancialData!$B$2:$B$147,$A14,AnnualFinancialData!$K$2:$K$147,"55701")+SUMIFS(AnnualFinancialData!$L$2:$L$147,AnnualFinancialData!$B$2:$B$147,$A14,AnnualFinancialData!$K$2:$K$147,"55750")+SUMIFS(AnnualFinancialData!$L$2:$L$147,AnnualFinancialData!$B$2:$B$147,$A14,AnnualFinancialData!$K$2:$K$147,"55725")+SUMIFS(AnnualFinancialData!$L$2:$L$147,AnnualFinancialData!$B$2:$B$147,$A14,AnnualFinancialData!$K$2:$K$147,"55760")+SUMIFS(AnnualFinancialData!$L$2:$L$147,AnnualFinancialData!$B$2:$B$147,$A14,AnnualFinancialData!$K$2:$K$147,"55755")</f>
        <v>0</v>
      </c>
      <c r="AB14" s="55">
        <f>IF(ISERROR(IF(Y14="","",Y14/VLOOKUP(Occupancy!$B$65,Occupancy!$BJ$68:'Occupancy'!$B$79,1)*12/$C14)),"-",IF(Y14="","",Y14/VLOOKUP(Occupancy!$B$65,Occupancy!$BJ$68:'Occupancy'!$B$79,1)*12/$C14))</f>
        <v>0</v>
      </c>
      <c r="AC14" s="61">
        <f>IF(ISERROR(IF(Z14="","",Z14/VLOOKUP(Occupancy!$B$65,Occupancy!$BJ$68:'Occupancy'!$B$79,1)*12/$C14)),"-",IF(Z14="","",Z14/VLOOKUP(Occupancy!$B$65,Occupancy!$BJ$68:'Occupancy'!$B$79,1)*12/$C14))</f>
        <v>0</v>
      </c>
      <c r="AD14" s="59">
        <f>SUMIFS(IncomeStatementData!$J$2:$J$829,IncomeStatementData!$B$2:$B$829,$A14,IncomeStatementData!$I$2:$I$829,"55770")</f>
        <v>0</v>
      </c>
      <c r="AE14" s="58">
        <f>IF(ISERROR(AF14/12*Occupancy!$B$65),"-",AF14/12*Occupancy!$B$65)</f>
        <v>0</v>
      </c>
      <c r="AF14" s="59">
        <f>SUMIFS(AnnualFinancialData!$L$2:$L$147,AnnualFinancialData!$B$2:$B$147,$A14,AnnualFinancialData!$K$2:$K$147,"55770")</f>
        <v>0</v>
      </c>
      <c r="AG14" s="58">
        <f>IF(ISERROR(IF(AD14="","",AD14/VLOOKUP(Occupancy!$B$65,Occupancy!$BJ$68:'Occupancy'!$B$79,1)*12/$C14)),"-",IF(AD14="","",AD14/VLOOKUP(Occupancy!$B$65,Occupancy!$BJ$68:'Occupancy'!$B$79,1)*12/$C14))</f>
        <v>0</v>
      </c>
      <c r="AH14" s="63">
        <f>IF(ISERROR(IF(AE14="","",AE14/VLOOKUP(Occupancy!$B$65,Occupancy!$BJ$68:'Occupancy'!$B$79,1)*12/$C14)),"-",IF(AE14="","",AE14/VLOOKUP(Occupancy!$B$65,Occupancy!$BJ$68:'Occupancy'!$B$79,1)*12/$C14))</f>
        <v>0</v>
      </c>
      <c r="AI14" s="56">
        <f>SUMIFS(IncomeStatementData!$J$2:$J$829,IncomeStatementData!$B$2:$B$829,$A14,IncomeStatementData!$I$2:$I$829,"55357")+SUMIFS(IncomeStatementData!$J$2:$J$829,IncomeStatementData!$B$2:$B$829,$A14,IncomeStatementData!$I$2:$I$829,"55353")+SUMIFS(IncomeStatementData!$J$2:$J$829,IncomeStatementData!$B$2:$B$829,$A14,IncomeStatementData!$I$2:$I$829,"55354")+SUMIFS(IncomeStatementData!$J$2:$J$829,IncomeStatementData!$B$2:$B$829,$A14,IncomeStatementData!$I$2:$I$829,"55351")</f>
        <v>0</v>
      </c>
      <c r="AJ14" s="55">
        <f>IF(ISERROR(AK14/12*Occupancy!$B$65),"-",AK14/12*Occupancy!$B$65)</f>
        <v>0</v>
      </c>
      <c r="AK14" s="56">
        <f>SUMIFS(AnnualFinancialData!$L$2:$L$147,AnnualFinancialData!$B$2:$B$147,$A14,AnnualFinancialData!$K$2:$K$147,"55357")+SUMIFS(AnnualFinancialData!$L$2:$L$147,AnnualFinancialData!$B$2:$B$147,$A14,AnnualFinancialData!$K$2:$K$147,"55353")+SUMIFS(AnnualFinancialData!$L$2:$L$147,AnnualFinancialData!$B$2:$B$147,$A14,AnnualFinancialData!$K$2:$K$147,"55354")+SUMIFS(AnnualFinancialData!$L$2:$L$147,AnnualFinancialData!$B$2:$B$147,$A14,AnnualFinancialData!$K$2:$K$147,"55351")</f>
        <v>0</v>
      </c>
      <c r="AL14" s="55">
        <f>IF(ISERROR(IF(AI14="","",AI14/VLOOKUP(Occupancy!$B$65,Occupancy!$BJ$68:'Occupancy'!$B$79,1)*12/$C14)),"-",IF(AI14="","",AI14/VLOOKUP(Occupancy!$B$65,Occupancy!$BJ$68:'Occupancy'!$B$79,1)*12/$C14))</f>
        <v>0</v>
      </c>
      <c r="AM14" s="64">
        <f>IF(ISERROR(IF(AJ14="","",AJ14/VLOOKUP(Occupancy!$B$65,Occupancy!$BJ$68:'Occupancy'!$B$79,1)*12/$C14)),"-",IF(AJ14="","",AJ14/VLOOKUP(Occupancy!$B$65,Occupancy!$BJ$68:'Occupancy'!$B$79,1)*12/$C14))</f>
        <v>0</v>
      </c>
      <c r="AN14" s="58">
        <f>SUMIFS(IncomeStatementData!$J$2:$J$829,IncomeStatementData!$B$2:$B$829,$A14,IncomeStatementData!$I$2:$I$829,"55355")</f>
        <v>0</v>
      </c>
      <c r="AO14" s="58">
        <f>IF(ISERROR(AP14/12*Occupancy!$B$65),"-",AP14/12*Occupancy!$B$65)</f>
        <v>0</v>
      </c>
      <c r="AP14" s="59">
        <f>SUMIFS(AnnualFinancialData!$L$2:$L$147,AnnualFinancialData!$B$2:$B$147,$A14,AnnualFinancialData!$K$2:$K$147,"55355")</f>
        <v>0</v>
      </c>
      <c r="AQ14" s="58">
        <f>IF(ISERROR(IF(AN14="","",AN14/VLOOKUP(Occupancy!$B$65,Occupancy!$BJ$68:'Occupancy'!$B$79,1)*12/$C14)),"-",IF(AN14="","",AN14/VLOOKUP(Occupancy!$B$65,Occupancy!$BJ$68:'Occupancy'!$B$79,1)*12/$C14))</f>
        <v>0</v>
      </c>
      <c r="AR14" s="60">
        <f>IF(ISERROR(IF(AO14="","",AO14/VLOOKUP(Occupancy!$B$65,Occupancy!$BJ$68:'Occupancy'!$B$79,1)*12/$C14)),"-",IF(AO14="","",AO14/VLOOKUP(Occupancy!$B$65,Occupancy!$BJ$68:'Occupancy'!$B$79,1)*12/$C14))</f>
        <v>0</v>
      </c>
      <c r="AS14" s="65">
        <f>SUMIFS(IncomeStatementData!$J$2:$J$829,IncomeStatementData!$B$2:$B$829,$A14,IncomeStatementData!$I$2:$I$829,"55301")</f>
        <v>0</v>
      </c>
      <c r="AT14" s="55">
        <f>IF(ISERROR(AU14/12*Occupancy!$B$65),"-",AU14/12*Occupancy!$B$65)</f>
        <v>0</v>
      </c>
      <c r="AU14" s="56">
        <f>SUMIFS(AnnualFinancialData!$L$2:$L$147,AnnualFinancialData!$B$2:$B$147,$A14,AnnualFinancialData!$K$2:$K$147,"55301")</f>
        <v>0</v>
      </c>
      <c r="AV14" s="55">
        <f>IF(ISERROR(IF(AS14="","",AS14/VLOOKUP(Occupancy!$B$65,Occupancy!$BJ$68:'Occupancy'!$B$79,1)*12/$C14)),"-",IF(AS14="","",AS14/VLOOKUP(Occupancy!$B$65,Occupancy!$BJ$68:'Occupancy'!$B$79,1)*12/$C14))</f>
        <v>0</v>
      </c>
      <c r="AW14" s="61">
        <f>IF(ISERROR(IF(AT14="","",AT14/VLOOKUP(Occupancy!$B$65,Occupancy!$BJ$68:'Occupancy'!$B$79,1)*12/$C14)),"-",IF(AT14="","",AT14/VLOOKUP(Occupancy!$B$65,Occupancy!$BJ$68:'Occupancy'!$B$79,1)*12/$C14))</f>
        <v>0</v>
      </c>
      <c r="AX14" s="58">
        <f>SUMIFS(IncomeStatementData!$J$2:$J$829,IncomeStatementData!$B$2:$B$829,$A14,IncomeStatementData!$I$2:$I$829,"55320")</f>
        <v>0</v>
      </c>
      <c r="AY14" s="58">
        <f>IF(ISERROR(AZ14/12*Occupancy!$B$65),"-",AZ14/12*Occupancy!$B$65)</f>
        <v>0</v>
      </c>
      <c r="AZ14" s="59">
        <f>SUMIFS(AnnualFinancialData!$L$2:$L$147,AnnualFinancialData!$B$2:$B$147,$A14,AnnualFinancialData!$K$2:$K$147,"55320")</f>
        <v>0</v>
      </c>
      <c r="BA14" s="58">
        <f>IF(ISERROR(IF(AX14="","",AX14/VLOOKUP(Occupancy!$B$65,Occupancy!$BJ$68:'Occupancy'!$B$79,1)*12/$C14)),"-",IF(AX14="","",AX14/VLOOKUP(Occupancy!$B$65,Occupancy!$BJ$68:'Occupancy'!$B$79,1)*12/$C14))</f>
        <v>0</v>
      </c>
      <c r="BB14" s="58">
        <f>IF(ISERROR(IF(AY14="","",AY14/VLOOKUP(Occupancy!$B$65,Occupancy!$BJ$68:'Occupancy'!$B$79,1)*12/$C14)),"-",IF(AY14="","",AY14/VLOOKUP(Occupancy!$B$65,Occupancy!$BJ$68:'Occupancy'!$B$79,1)*12/$C14))</f>
        <v>0</v>
      </c>
      <c r="BC14" s="66">
        <f t="shared" si="0"/>
        <v>0</v>
      </c>
      <c r="BD14" s="67">
        <f t="shared" si="1"/>
        <v>0</v>
      </c>
      <c r="BE14" s="66">
        <f t="shared" si="2"/>
        <v>0</v>
      </c>
      <c r="BF14" s="67">
        <f>IF(ISERROR(IF(BC14="","",BC14/VLOOKUP(Occupancy!$B$65,Occupancy!$BJ$68:'Occupancy'!$B$79,1)*12/$C14)),"-",IF(BC14="","",BC14/VLOOKUP(Occupancy!$B$65,Occupancy!$BJ$68:'Occupancy'!$B$79,1)*12/$C14))</f>
        <v>0</v>
      </c>
      <c r="BG14" s="68">
        <f>IF(ISERROR(IF(BD14="","",BD14/VLOOKUP(Occupancy!$B$65,Occupancy!$BJ$68:'Occupancy'!$B$79,1)*12/$C14)),"-",IF(BD14="","",BD14/VLOOKUP(Occupancy!$B$65,Occupancy!$BJ$68:'Occupancy'!$B$79,1)*12/$C14))</f>
        <v>0</v>
      </c>
    </row>
    <row r="15" spans="1:59" x14ac:dyDescent="0.25">
      <c r="A15" s="222" t="s">
        <v>397</v>
      </c>
      <c r="B15" s="98" t="str">
        <f>IF(ISERROR(INDEX(ProjectTypeData!$F$2:$F15,MATCH(Expenses!$A15,ProjectTypeData!$B$2:$B15,0),MATCH(Expenses!B$5,ProjectTypeData!$F$1))),"-",INDEX(ProjectTypeData!$F$2:$F15,MATCH(Expenses!$A15,ProjectTypeData!$B$2:$B15,0),MATCH(Expenses!B$5,ProjectTypeData!$F$1)))</f>
        <v>Homes</v>
      </c>
      <c r="C15" s="148">
        <f>Operating!C21</f>
        <v>72</v>
      </c>
      <c r="D15" s="149" t="str">
        <f>IF(ISERROR(INDEX(MgmtCompanyData!$C$2:$C$9,MATCH(A15,MgmtCompanyData!$B$2:$B$9,0),0)),"-",INDEX(MgmtCompanyData!$C$2:$C$9,MATCH(A15,MgmtCompanyData!$B$2:$B$9,0),0))</f>
        <v>Whetstone Management Corp.</v>
      </c>
      <c r="E15" s="54">
        <f>SUMIFS(IncomeStatementData!$J$2:$J$829,IncomeStatementData!$B$2:$B$829,$A15,IncomeStatementData!$I$2:$I$829,"50105")+SUMIFS(IncomeStatementData!$J$2:$J$829,IncomeStatementData!$B$2:$B$829,$A15,IncomeStatementData!$I$2:$I$829,"55745")+SUMIFS(IncomeStatementData!$J$2:$J$829,IncomeStatementData!$B$2:$B$829,$A15,IncomeStatementData!$I$2:$I$829,"55730")+SUMIFS(IncomeStatementData!$J$2:$J$829,IncomeStatementData!$B$2:$B$829,$A15,IncomeStatementData!$I$2:$I$829,"50203")+SUMIFS(IncomeStatementData!$J$2:$J$829,IncomeStatementData!$B$2:$B$829,$A15,IncomeStatementData!$I$2:$I$829,"50252")</f>
        <v>0</v>
      </c>
      <c r="F15" s="55">
        <f>IF(ISERROR(G15/12*Occupancy!$B$65),"-",G15/12*Occupancy!$B$65)</f>
        <v>0</v>
      </c>
      <c r="G15" s="56">
        <f>SUMIFS(AnnualFinancialData!$L$2:$L$147,AnnualFinancialData!$B$2:$B$147,$A15,AnnualFinancialData!$K$2:$K$147,"50105")+SUMIFS(AnnualFinancialData!$L$2:$L$147,AnnualFinancialData!$B$2:$B$147,$A15,AnnualFinancialData!$K$2:$K$147,"55745")+SUMIFS(AnnualFinancialData!$L$2:$L$147,AnnualFinancialData!$B$2:$B$147,$A15,AnnualFinancialData!$K$2:$K$147,"55730")+SUMIFS(AnnualFinancialData!$L$2:$L$147,AnnualFinancialData!$B$2:$B$147,$A15,AnnualFinancialData!$K$2:$K$147,"50203")+SUMIFS(AnnualFinancialData!$L$2:$L$147,AnnualFinancialData!$B$2:$B$147,$A15,AnnualFinancialData!$K$2:$K$147,"50252")</f>
        <v>0</v>
      </c>
      <c r="H15" s="55">
        <f>IF(ISERROR(IF(E15="","",E15/VLOOKUP(Occupancy!$B$65,Occupancy!$BJ$68:'Occupancy'!$B$79,1)*12/$C15)),"-",IF(E15="","",E15/VLOOKUP(Occupancy!$B$65,Occupancy!$BJ$68:'Occupancy'!$B$79,1)*12/$C15))</f>
        <v>0</v>
      </c>
      <c r="I15" s="57">
        <f>IF(ISERROR(IF(F15="","",F15/VLOOKUP(Occupancy!$B$65,Occupancy!$BJ$68:'Occupancy'!$B$79,1)*12/$C15)),"-",IF(F15="","",F15/VLOOKUP(Occupancy!$B$65,Occupancy!$BJ$68:'Occupancy'!$B$79,1)*12/$C15))</f>
        <v>0</v>
      </c>
      <c r="J15" s="58">
        <f>SUMIFS(IncomeStatementData!$J$2:$J$829,IncomeStatementData!$B$2:$B$829,$A15,IncomeStatementData!$I$2:$I$829,"60015")+SUMIFS(IncomeStatementData!$J$2:$J$829,IncomeStatementData!$B$2:$B$829,$A15,IncomeStatementData!$I$2:$I$829,"55342")+SUMIFS(IncomeStatementData!$J$2:$J$829,IncomeStatementData!$B$2:$B$829,$A15,IncomeStatementData!$I$2:$I$829,"55110")+SUMIFS(IncomeStatementData!$J$2:$J$829,IncomeStatementData!$B$2:$B$829,$A15,IncomeStatementData!$I$2:$I$829,"53034")+SUMIFS(IncomeStatementData!$J$2:$J$829,IncomeStatementData!$B$2:$B$829,$A15,IncomeStatementData!$I$2:$I$829,"59500")</f>
        <v>0</v>
      </c>
      <c r="K15" s="58">
        <f>IF(ISERROR(L15/12*Occupancy!$B$65),"-",L15/12*Occupancy!$B$65)</f>
        <v>0</v>
      </c>
      <c r="L15" s="59">
        <f>SUMIFS(AnnualFinancialData!$L$2:$L$147,AnnualFinancialData!$B$2:$B$147,$A15,AnnualFinancialData!$K$2:$K$147,"60015")+SUMIFS(AnnualFinancialData!$L$2:$L$147,AnnualFinancialData!$B$2:$B$147,$A15,AnnualFinancialData!$K$2:$K$147,"55342")+SUMIFS(AnnualFinancialData!$L$2:$L$147,AnnualFinancialData!$B$2:$B$147,$A15,AnnualFinancialData!$K$2:$K$147,"55110")+SUMIFS(AnnualFinancialData!$L$2:$L$147,AnnualFinancialData!$B$2:$B$147,$A15,AnnualFinancialData!$K$2:$K$147,"53034")+SUMIFS(AnnualFinancialData!$L$2:$L$147,AnnualFinancialData!$B$2:$B$147,$A15,AnnualFinancialData!$K$2:$K$147,"59500")</f>
        <v>0</v>
      </c>
      <c r="M15" s="58">
        <f>IF(ISERROR(IF(J15="","",J15/VLOOKUP(Occupancy!$B$65,Occupancy!$BJ$68:'Occupancy'!$B$79,1)*12/$C15)),"-",IF(J15="","",J15/VLOOKUP(Occupancy!$B$65,Occupancy!$BJ$68:'Occupancy'!$B$79,1)*12/$C15))</f>
        <v>0</v>
      </c>
      <c r="N15" s="58">
        <f>IF(ISERROR(IF(K15="","",K15/VLOOKUP(Occupancy!$B$65,Occupancy!$BJ$68:'Occupancy'!$B$79,1)*12/$C15)),"-",IF(K15="","",K15/VLOOKUP(Occupancy!$B$65,Occupancy!$BJ$68:'Occupancy'!$B$79,1)*12/$C15))</f>
        <v>0</v>
      </c>
      <c r="O15" s="55">
        <f>SUMIFS(IncomeStatementData!$J$2:$J$829,IncomeStatementData!$B$2:$B$829,$A15,IncomeStatementData!$I$2:$I$829,"58001")</f>
        <v>0</v>
      </c>
      <c r="P15" s="55">
        <f>IF(ISERROR(Q15/12*Occupancy!$B$65),"-",Q15/12*Occupancy!$B$65)</f>
        <v>0</v>
      </c>
      <c r="Q15" s="56">
        <f>SUMIFS(AnnualFinancialData!$L$2:$L$147,AnnualFinancialData!$B$2:$B$147,$A15,AnnualFinancialData!$K$2:$K$147,"58001")</f>
        <v>0</v>
      </c>
      <c r="R15" s="55">
        <f>IF(ISERROR(IF(O15="","",O15/VLOOKUP(Occupancy!$B$65,Occupancy!$BJ$68:'Occupancy'!$B$79,1)*12/$C15)),"-",IF(O15="","",O15/VLOOKUP(Occupancy!$B$65,Occupancy!$BJ$68:'Occupancy'!$B$79,1)*12/$C15))</f>
        <v>0</v>
      </c>
      <c r="S15" s="55">
        <f>IF(ISERROR(IF(P15="","",P15/VLOOKUP(Occupancy!$B$65,Occupancy!$BJ$68:'Occupancy'!$B$79,1)*12/$C15)),"-",IF(P15="","",P15/VLOOKUP(Occupancy!$B$65,Occupancy!$BJ$68:'Occupancy'!$B$79,1)*12/$C15))</f>
        <v>0</v>
      </c>
      <c r="T15" s="59">
        <f>SUMIFS(IncomeStatementData!$J$2:$J$829,IncomeStatementData!$B$2:$B$829,$A15,IncomeStatementData!$I$2:$I$829,"66100")</f>
        <v>0</v>
      </c>
      <c r="U15" s="58">
        <f>IF(ISERROR(V15/12*Occupancy!$B$65),"-",V15/12*Occupancy!$B$65)</f>
        <v>0</v>
      </c>
      <c r="V15" s="59">
        <f>SUMIFS(AnnualFinancialData!$L$2:$L$147,AnnualFinancialData!$B$2:$B$147,$A15,AnnualFinancialData!$K$2:$K$147,"66100")</f>
        <v>0</v>
      </c>
      <c r="W15" s="58">
        <f>IF(ISERROR(IF(T15="","",T15/VLOOKUP(Occupancy!$B$65,Occupancy!$BJ$68:'Occupancy'!$B$79,1)*12/$C15)),"-",IF(T15="","",T15/VLOOKUP(Occupancy!$B$65,Occupancy!$BJ$68:'Occupancy'!$B$79,1)*12/$C15))</f>
        <v>0</v>
      </c>
      <c r="X15" s="60">
        <f>IF(ISERROR(IF(U15="","",U15/VLOOKUP(Occupancy!$B$65,Occupancy!$BJ$68:'Occupancy'!$B$79,1)*12/$C15)),"-",IF(U15="","",U15/VLOOKUP(Occupancy!$B$65,Occupancy!$BJ$68:'Occupancy'!$B$79,1)*12/$C15))</f>
        <v>0</v>
      </c>
      <c r="Y15" s="55">
        <f>SUMIFS(IncomeStatementData!$J$2:$J$829,IncomeStatementData!$B$2:$B$829,$A15,IncomeStatementData!$I$2:$I$829,"55705")+SUMIFS(IncomeStatementData!$J$2:$J$829,IncomeStatementData!$B$2:$B$829,$A15,IncomeStatementData!$I$2:$I$829,"55715")+SUMIFS(IncomeStatementData!$J$2:$J$829,IncomeStatementData!$B$2:$B$829,$A15,IncomeStatementData!$I$2:$I$829,"55720")+SUMIFS(IncomeStatementData!$J$2:$J$829,IncomeStatementData!$B$2:$B$829,$A15,IncomeStatementData!$I$2:$I$829,"55730")+SUMIFS(IncomeStatementData!$J$2:$J$829,IncomeStatementData!$B$2:$B$829,$A15,IncomeStatementData!$I$2:$I$829,"55735")+SUMIFS(IncomeStatementData!$J$2:$J$829,IncomeStatementData!$B$2:$B$829,$A15,IncomeStatementData!$I$2:$I$829,"55701")+SUMIFS(IncomeStatementData!$J$2:$J$829,IncomeStatementData!$B$2:$B$829,$A15,IncomeStatementData!$I$2:$I$829,"55750")+SUMIFS(IncomeStatementData!$J$2:$J$829,IncomeStatementData!$B$2:$B$829,$A15,IncomeStatementData!$I$2:$I$829,"55725")+SUMIFS(IncomeStatementData!$J$2:$J$829,IncomeStatementData!$B$2:$B$829,$A15,IncomeStatementData!$I$2:$I$829,"55760")+SUMIFS(IncomeStatementData!$J$2:$J$829,IncomeStatementData!$B$2:$B$829,$A15,IncomeStatementData!$I$2:$I$829,"55755")</f>
        <v>0</v>
      </c>
      <c r="Z15" s="55">
        <f>IF(ISERROR(AA15/12*Occupancy!$B$65),"-",AA15/12*Occupancy!$B$65)</f>
        <v>0</v>
      </c>
      <c r="AA15" s="56">
        <f>SUMIFS(AnnualFinancialData!$L$2:$L$147,AnnualFinancialData!$B$2:$B$147,$A15,AnnualFinancialData!$K$2:$K$147,"55705")+SUMIFS(AnnualFinancialData!$L$2:$L$147,AnnualFinancialData!$B$2:$B$147,$A15,AnnualFinancialData!$K$2:$K$147,"55715")+SUMIFS(AnnualFinancialData!$L$2:$L$147,AnnualFinancialData!$B$2:$B$147,$A15,AnnualFinancialData!$K$2:$K$147,"55720")+SUMIFS(AnnualFinancialData!$L$2:$L$147,AnnualFinancialData!$B$2:$B$147,$A15,AnnualFinancialData!$K$2:$K$147,"55730")+SUMIFS(AnnualFinancialData!$L$2:$L$147,AnnualFinancialData!$B$2:$B$147,$A15,AnnualFinancialData!$K$2:$K$147,"55735")+SUMIFS(AnnualFinancialData!$L$2:$L$147,AnnualFinancialData!$B$2:$B$147,$A15,AnnualFinancialData!$K$2:$K$147,"55701")+SUMIFS(AnnualFinancialData!$L$2:$L$147,AnnualFinancialData!$B$2:$B$147,$A15,AnnualFinancialData!$K$2:$K$147,"55750")+SUMIFS(AnnualFinancialData!$L$2:$L$147,AnnualFinancialData!$B$2:$B$147,$A15,AnnualFinancialData!$K$2:$K$147,"55725")+SUMIFS(AnnualFinancialData!$L$2:$L$147,AnnualFinancialData!$B$2:$B$147,$A15,AnnualFinancialData!$K$2:$K$147,"55760")+SUMIFS(AnnualFinancialData!$L$2:$L$147,AnnualFinancialData!$B$2:$B$147,$A15,AnnualFinancialData!$K$2:$K$147,"55755")</f>
        <v>0</v>
      </c>
      <c r="AB15" s="55">
        <f>IF(ISERROR(IF(Y15="","",Y15/VLOOKUP(Occupancy!$B$65,Occupancy!$BJ$68:'Occupancy'!$B$79,1)*12/$C15)),"-",IF(Y15="","",Y15/VLOOKUP(Occupancy!$B$65,Occupancy!$BJ$68:'Occupancy'!$B$79,1)*12/$C15))</f>
        <v>0</v>
      </c>
      <c r="AC15" s="61">
        <f>IF(ISERROR(IF(Z15="","",Z15/VLOOKUP(Occupancy!$B$65,Occupancy!$BJ$68:'Occupancy'!$B$79,1)*12/$C15)),"-",IF(Z15="","",Z15/VLOOKUP(Occupancy!$B$65,Occupancy!$BJ$68:'Occupancy'!$B$79,1)*12/$C15))</f>
        <v>0</v>
      </c>
      <c r="AD15" s="59">
        <f>SUMIFS(IncomeStatementData!$J$2:$J$829,IncomeStatementData!$B$2:$B$829,$A15,IncomeStatementData!$I$2:$I$829,"55770")</f>
        <v>0</v>
      </c>
      <c r="AE15" s="58">
        <f>IF(ISERROR(AF15/12*Occupancy!$B$65),"-",AF15/12*Occupancy!$B$65)</f>
        <v>0</v>
      </c>
      <c r="AF15" s="59">
        <f>SUMIFS(AnnualFinancialData!$L$2:$L$147,AnnualFinancialData!$B$2:$B$147,$A15,AnnualFinancialData!$K$2:$K$147,"55770")</f>
        <v>0</v>
      </c>
      <c r="AG15" s="58">
        <f>IF(ISERROR(IF(AD15="","",AD15/VLOOKUP(Occupancy!$B$65,Occupancy!$BJ$68:'Occupancy'!$B$79,1)*12/$C15)),"-",IF(AD15="","",AD15/VLOOKUP(Occupancy!$B$65,Occupancy!$BJ$68:'Occupancy'!$B$79,1)*12/$C15))</f>
        <v>0</v>
      </c>
      <c r="AH15" s="63">
        <f>IF(ISERROR(IF(AE15="","",AE15/VLOOKUP(Occupancy!$B$65,Occupancy!$BJ$68:'Occupancy'!$B$79,1)*12/$C15)),"-",IF(AE15="","",AE15/VLOOKUP(Occupancy!$B$65,Occupancy!$BJ$68:'Occupancy'!$B$79,1)*12/$C15))</f>
        <v>0</v>
      </c>
      <c r="AI15" s="56">
        <f>SUMIFS(IncomeStatementData!$J$2:$J$829,IncomeStatementData!$B$2:$B$829,$A15,IncomeStatementData!$I$2:$I$829,"55357")+SUMIFS(IncomeStatementData!$J$2:$J$829,IncomeStatementData!$B$2:$B$829,$A15,IncomeStatementData!$I$2:$I$829,"55353")+SUMIFS(IncomeStatementData!$J$2:$J$829,IncomeStatementData!$B$2:$B$829,$A15,IncomeStatementData!$I$2:$I$829,"55354")+SUMIFS(IncomeStatementData!$J$2:$J$829,IncomeStatementData!$B$2:$B$829,$A15,IncomeStatementData!$I$2:$I$829,"55351")</f>
        <v>0</v>
      </c>
      <c r="AJ15" s="55">
        <f>IF(ISERROR(AK15/12*Occupancy!$B$65),"-",AK15/12*Occupancy!$B$65)</f>
        <v>0</v>
      </c>
      <c r="AK15" s="56">
        <f>SUMIFS(AnnualFinancialData!$L$2:$L$147,AnnualFinancialData!$B$2:$B$147,$A15,AnnualFinancialData!$K$2:$K$147,"55357")+SUMIFS(AnnualFinancialData!$L$2:$L$147,AnnualFinancialData!$B$2:$B$147,$A15,AnnualFinancialData!$K$2:$K$147,"55353")+SUMIFS(AnnualFinancialData!$L$2:$L$147,AnnualFinancialData!$B$2:$B$147,$A15,AnnualFinancialData!$K$2:$K$147,"55354")+SUMIFS(AnnualFinancialData!$L$2:$L$147,AnnualFinancialData!$B$2:$B$147,$A15,AnnualFinancialData!$K$2:$K$147,"55351")</f>
        <v>0</v>
      </c>
      <c r="AL15" s="55">
        <f>IF(ISERROR(IF(AI15="","",AI15/VLOOKUP(Occupancy!$B$65,Occupancy!$BJ$68:'Occupancy'!$B$79,1)*12/$C15)),"-",IF(AI15="","",AI15/VLOOKUP(Occupancy!$B$65,Occupancy!$BJ$68:'Occupancy'!$B$79,1)*12/$C15))</f>
        <v>0</v>
      </c>
      <c r="AM15" s="64">
        <f>IF(ISERROR(IF(AJ15="","",AJ15/VLOOKUP(Occupancy!$B$65,Occupancy!$BJ$68:'Occupancy'!$B$79,1)*12/$C15)),"-",IF(AJ15="","",AJ15/VLOOKUP(Occupancy!$B$65,Occupancy!$BJ$68:'Occupancy'!$B$79,1)*12/$C15))</f>
        <v>0</v>
      </c>
      <c r="AN15" s="58">
        <f>SUMIFS(IncomeStatementData!$J$2:$J$829,IncomeStatementData!$B$2:$B$829,$A15,IncomeStatementData!$I$2:$I$829,"55355")</f>
        <v>0</v>
      </c>
      <c r="AO15" s="58">
        <f>IF(ISERROR(AP15/12*Occupancy!$B$65),"-",AP15/12*Occupancy!$B$65)</f>
        <v>0</v>
      </c>
      <c r="AP15" s="59">
        <f>SUMIFS(AnnualFinancialData!$L$2:$L$147,AnnualFinancialData!$B$2:$B$147,$A15,AnnualFinancialData!$K$2:$K$147,"55355")</f>
        <v>0</v>
      </c>
      <c r="AQ15" s="58">
        <f>IF(ISERROR(IF(AN15="","",AN15/VLOOKUP(Occupancy!$B$65,Occupancy!$BJ$68:'Occupancy'!$B$79,1)*12/$C15)),"-",IF(AN15="","",AN15/VLOOKUP(Occupancy!$B$65,Occupancy!$BJ$68:'Occupancy'!$B$79,1)*12/$C15))</f>
        <v>0</v>
      </c>
      <c r="AR15" s="60">
        <f>IF(ISERROR(IF(AO15="","",AO15/VLOOKUP(Occupancy!$B$65,Occupancy!$BJ$68:'Occupancy'!$B$79,1)*12/$C15)),"-",IF(AO15="","",AO15/VLOOKUP(Occupancy!$B$65,Occupancy!$BJ$68:'Occupancy'!$B$79,1)*12/$C15))</f>
        <v>0</v>
      </c>
      <c r="AS15" s="65">
        <f>SUMIFS(IncomeStatementData!$J$2:$J$829,IncomeStatementData!$B$2:$B$829,$A15,IncomeStatementData!$I$2:$I$829,"55301")</f>
        <v>0</v>
      </c>
      <c r="AT15" s="55">
        <f>IF(ISERROR(AU15/12*Occupancy!$B$65),"-",AU15/12*Occupancy!$B$65)</f>
        <v>0</v>
      </c>
      <c r="AU15" s="56">
        <f>SUMIFS(AnnualFinancialData!$L$2:$L$147,AnnualFinancialData!$B$2:$B$147,$A15,AnnualFinancialData!$K$2:$K$147,"55301")</f>
        <v>0</v>
      </c>
      <c r="AV15" s="55">
        <f>IF(ISERROR(IF(AS15="","",AS15/VLOOKUP(Occupancy!$B$65,Occupancy!$BJ$68:'Occupancy'!$B$79,1)*12/$C15)),"-",IF(AS15="","",AS15/VLOOKUP(Occupancy!$B$65,Occupancy!$BJ$68:'Occupancy'!$B$79,1)*12/$C15))</f>
        <v>0</v>
      </c>
      <c r="AW15" s="61">
        <f>IF(ISERROR(IF(AT15="","",AT15/VLOOKUP(Occupancy!$B$65,Occupancy!$BJ$68:'Occupancy'!$B$79,1)*12/$C15)),"-",IF(AT15="","",AT15/VLOOKUP(Occupancy!$B$65,Occupancy!$BJ$68:'Occupancy'!$B$79,1)*12/$C15))</f>
        <v>0</v>
      </c>
      <c r="AX15" s="58">
        <f>SUMIFS(IncomeStatementData!$J$2:$J$829,IncomeStatementData!$B$2:$B$829,$A15,IncomeStatementData!$I$2:$I$829,"55320")</f>
        <v>0</v>
      </c>
      <c r="AY15" s="58">
        <f>IF(ISERROR(AZ15/12*Occupancy!$B$65),"-",AZ15/12*Occupancy!$B$65)</f>
        <v>0</v>
      </c>
      <c r="AZ15" s="59">
        <f>SUMIFS(AnnualFinancialData!$L$2:$L$147,AnnualFinancialData!$B$2:$B$147,$A15,AnnualFinancialData!$K$2:$K$147,"55320")</f>
        <v>0</v>
      </c>
      <c r="BA15" s="58">
        <f>IF(ISERROR(IF(AX15="","",AX15/VLOOKUP(Occupancy!$B$65,Occupancy!$BJ$68:'Occupancy'!$B$79,1)*12/$C15)),"-",IF(AX15="","",AX15/VLOOKUP(Occupancy!$B$65,Occupancy!$BJ$68:'Occupancy'!$B$79,1)*12/$C15))</f>
        <v>0</v>
      </c>
      <c r="BB15" s="58">
        <f>IF(ISERROR(IF(AY15="","",AY15/VLOOKUP(Occupancy!$B$65,Occupancy!$BJ$68:'Occupancy'!$B$79,1)*12/$C15)),"-",IF(AY15="","",AY15/VLOOKUP(Occupancy!$B$65,Occupancy!$BJ$68:'Occupancy'!$B$79,1)*12/$C15))</f>
        <v>0</v>
      </c>
      <c r="BC15" s="66">
        <f t="shared" si="0"/>
        <v>0</v>
      </c>
      <c r="BD15" s="67">
        <f t="shared" si="1"/>
        <v>0</v>
      </c>
      <c r="BE15" s="66">
        <f t="shared" si="2"/>
        <v>0</v>
      </c>
      <c r="BF15" s="67">
        <f>IF(ISERROR(IF(BC15="","",BC15/VLOOKUP(Occupancy!$B$65,Occupancy!$BJ$68:'Occupancy'!$B$79,1)*12/$C15)),"-",IF(BC15="","",BC15/VLOOKUP(Occupancy!$B$65,Occupancy!$BJ$68:'Occupancy'!$B$79,1)*12/$C15))</f>
        <v>0</v>
      </c>
      <c r="BG15" s="68">
        <f>IF(ISERROR(IF(BD15="","",BD15/VLOOKUP(Occupancy!$B$65,Occupancy!$BJ$68:'Occupancy'!$B$79,1)*12/$C15)),"-",IF(BD15="","",BD15/VLOOKUP(Occupancy!$B$65,Occupancy!$BJ$68:'Occupancy'!$B$79,1)*12/$C15))</f>
        <v>0</v>
      </c>
    </row>
    <row r="16" spans="1:59" x14ac:dyDescent="0.25">
      <c r="A16" s="222" t="s">
        <v>399</v>
      </c>
      <c r="B16" s="98" t="str">
        <f>IF(ISERROR(INDEX(ProjectTypeData!$F$2:$F16,MATCH(Expenses!$A16,ProjectTypeData!$B$2:$B16,0),MATCH(Expenses!B$5,ProjectTypeData!$F$1))),"-",INDEX(ProjectTypeData!$F$2:$F16,MATCH(Expenses!$A16,ProjectTypeData!$B$2:$B16,0),MATCH(Expenses!B$5,ProjectTypeData!$F$1)))</f>
        <v>Homes</v>
      </c>
      <c r="C16" s="148">
        <f>Operating!C22</f>
        <v>75</v>
      </c>
      <c r="D16" s="149" t="str">
        <f>IF(ISERROR(INDEX(MgmtCompanyData!$C$2:$C$9,MATCH(A16,MgmtCompanyData!$B$2:$B$9,0),0)),"-",INDEX(MgmtCompanyData!$C$2:$C$9,MATCH(A16,MgmtCompanyData!$B$2:$B$9,0),0))</f>
        <v>-</v>
      </c>
      <c r="E16" s="54">
        <f>SUMIFS(IncomeStatementData!$J$2:$J$829,IncomeStatementData!$B$2:$B$829,$A16,IncomeStatementData!$I$2:$I$829,"50105")+SUMIFS(IncomeStatementData!$J$2:$J$829,IncomeStatementData!$B$2:$B$829,$A16,IncomeStatementData!$I$2:$I$829,"55745")+SUMIFS(IncomeStatementData!$J$2:$J$829,IncomeStatementData!$B$2:$B$829,$A16,IncomeStatementData!$I$2:$I$829,"55730")+SUMIFS(IncomeStatementData!$J$2:$J$829,IncomeStatementData!$B$2:$B$829,$A16,IncomeStatementData!$I$2:$I$829,"50203")+SUMIFS(IncomeStatementData!$J$2:$J$829,IncomeStatementData!$B$2:$B$829,$A16,IncomeStatementData!$I$2:$I$829,"50252")</f>
        <v>0</v>
      </c>
      <c r="F16" s="55">
        <f>IF(ISERROR(G16/12*Occupancy!$B$65),"-",G16/12*Occupancy!$B$65)</f>
        <v>0</v>
      </c>
      <c r="G16" s="56">
        <f>SUMIFS(AnnualFinancialData!$L$2:$L$147,AnnualFinancialData!$B$2:$B$147,$A16,AnnualFinancialData!$K$2:$K$147,"50105")+SUMIFS(AnnualFinancialData!$L$2:$L$147,AnnualFinancialData!$B$2:$B$147,$A16,AnnualFinancialData!$K$2:$K$147,"55745")+SUMIFS(AnnualFinancialData!$L$2:$L$147,AnnualFinancialData!$B$2:$B$147,$A16,AnnualFinancialData!$K$2:$K$147,"55730")+SUMIFS(AnnualFinancialData!$L$2:$L$147,AnnualFinancialData!$B$2:$B$147,$A16,AnnualFinancialData!$K$2:$K$147,"50203")+SUMIFS(AnnualFinancialData!$L$2:$L$147,AnnualFinancialData!$B$2:$B$147,$A16,AnnualFinancialData!$K$2:$K$147,"50252")</f>
        <v>0</v>
      </c>
      <c r="H16" s="55">
        <f>IF(ISERROR(IF(E16="","",E16/VLOOKUP(Occupancy!$B$65,Occupancy!$BJ$68:'Occupancy'!$B$79,1)*12/$C16)),"-",IF(E16="","",E16/VLOOKUP(Occupancy!$B$65,Occupancy!$BJ$68:'Occupancy'!$B$79,1)*12/$C16))</f>
        <v>0</v>
      </c>
      <c r="I16" s="57">
        <f>IF(ISERROR(IF(F16="","",F16/VLOOKUP(Occupancy!$B$65,Occupancy!$BJ$68:'Occupancy'!$B$79,1)*12/$C16)),"-",IF(F16="","",F16/VLOOKUP(Occupancy!$B$65,Occupancy!$BJ$68:'Occupancy'!$B$79,1)*12/$C16))</f>
        <v>0</v>
      </c>
      <c r="J16" s="58">
        <f>SUMIFS(IncomeStatementData!$J$2:$J$829,IncomeStatementData!$B$2:$B$829,$A16,IncomeStatementData!$I$2:$I$829,"60015")+SUMIFS(IncomeStatementData!$J$2:$J$829,IncomeStatementData!$B$2:$B$829,$A16,IncomeStatementData!$I$2:$I$829,"55342")+SUMIFS(IncomeStatementData!$J$2:$J$829,IncomeStatementData!$B$2:$B$829,$A16,IncomeStatementData!$I$2:$I$829,"55110")+SUMIFS(IncomeStatementData!$J$2:$J$829,IncomeStatementData!$B$2:$B$829,$A16,IncomeStatementData!$I$2:$I$829,"53034")+SUMIFS(IncomeStatementData!$J$2:$J$829,IncomeStatementData!$B$2:$B$829,$A16,IncomeStatementData!$I$2:$I$829,"59500")</f>
        <v>0</v>
      </c>
      <c r="K16" s="58">
        <f>IF(ISERROR(L16/12*Occupancy!$B$65),"-",L16/12*Occupancy!$B$65)</f>
        <v>0</v>
      </c>
      <c r="L16" s="59">
        <f>SUMIFS(AnnualFinancialData!$L$2:$L$147,AnnualFinancialData!$B$2:$B$147,$A16,AnnualFinancialData!$K$2:$K$147,"60015")+SUMIFS(AnnualFinancialData!$L$2:$L$147,AnnualFinancialData!$B$2:$B$147,$A16,AnnualFinancialData!$K$2:$K$147,"55342")+SUMIFS(AnnualFinancialData!$L$2:$L$147,AnnualFinancialData!$B$2:$B$147,$A16,AnnualFinancialData!$K$2:$K$147,"55110")+SUMIFS(AnnualFinancialData!$L$2:$L$147,AnnualFinancialData!$B$2:$B$147,$A16,AnnualFinancialData!$K$2:$K$147,"53034")+SUMIFS(AnnualFinancialData!$L$2:$L$147,AnnualFinancialData!$B$2:$B$147,$A16,AnnualFinancialData!$K$2:$K$147,"59500")</f>
        <v>0</v>
      </c>
      <c r="M16" s="58">
        <f>IF(ISERROR(IF(J16="","",J16/VLOOKUP(Occupancy!$B$65,Occupancy!$BJ$68:'Occupancy'!$B$79,1)*12/$C16)),"-",IF(J16="","",J16/VLOOKUP(Occupancy!$B$65,Occupancy!$BJ$68:'Occupancy'!$B$79,1)*12/$C16))</f>
        <v>0</v>
      </c>
      <c r="N16" s="58">
        <f>IF(ISERROR(IF(K16="","",K16/VLOOKUP(Occupancy!$B$65,Occupancy!$BJ$68:'Occupancy'!$B$79,1)*12/$C16)),"-",IF(K16="","",K16/VLOOKUP(Occupancy!$B$65,Occupancy!$BJ$68:'Occupancy'!$B$79,1)*12/$C16))</f>
        <v>0</v>
      </c>
      <c r="O16" s="55">
        <f>SUMIFS(IncomeStatementData!$J$2:$J$829,IncomeStatementData!$B$2:$B$829,$A16,IncomeStatementData!$I$2:$I$829,"58001")</f>
        <v>0</v>
      </c>
      <c r="P16" s="55">
        <f>IF(ISERROR(Q16/12*Occupancy!$B$65),"-",Q16/12*Occupancy!$B$65)</f>
        <v>0</v>
      </c>
      <c r="Q16" s="56">
        <f>SUMIFS(AnnualFinancialData!$L$2:$L$147,AnnualFinancialData!$B$2:$B$147,$A16,AnnualFinancialData!$K$2:$K$147,"58001")</f>
        <v>0</v>
      </c>
      <c r="R16" s="55">
        <f>IF(ISERROR(IF(O16="","",O16/VLOOKUP(Occupancy!$B$65,Occupancy!$BJ$68:'Occupancy'!$B$79,1)*12/$C16)),"-",IF(O16="","",O16/VLOOKUP(Occupancy!$B$65,Occupancy!$BJ$68:'Occupancy'!$B$79,1)*12/$C16))</f>
        <v>0</v>
      </c>
      <c r="S16" s="55">
        <f>IF(ISERROR(IF(P16="","",P16/VLOOKUP(Occupancy!$B$65,Occupancy!$BJ$68:'Occupancy'!$B$79,1)*12/$C16)),"-",IF(P16="","",P16/VLOOKUP(Occupancy!$B$65,Occupancy!$BJ$68:'Occupancy'!$B$79,1)*12/$C16))</f>
        <v>0</v>
      </c>
      <c r="T16" s="59">
        <f>SUMIFS(IncomeStatementData!$J$2:$J$829,IncomeStatementData!$B$2:$B$829,$A16,IncomeStatementData!$I$2:$I$829,"66100")</f>
        <v>0</v>
      </c>
      <c r="U16" s="58">
        <f>IF(ISERROR(V16/12*Occupancy!$B$65),"-",V16/12*Occupancy!$B$65)</f>
        <v>0</v>
      </c>
      <c r="V16" s="59">
        <f>SUMIFS(AnnualFinancialData!$L$2:$L$147,AnnualFinancialData!$B$2:$B$147,$A16,AnnualFinancialData!$K$2:$K$147,"66100")</f>
        <v>0</v>
      </c>
      <c r="W16" s="58">
        <f>IF(ISERROR(IF(T16="","",T16/VLOOKUP(Occupancy!$B$65,Occupancy!$BJ$68:'Occupancy'!$B$79,1)*12/$C16)),"-",IF(T16="","",T16/VLOOKUP(Occupancy!$B$65,Occupancy!$BJ$68:'Occupancy'!$B$79,1)*12/$C16))</f>
        <v>0</v>
      </c>
      <c r="X16" s="60">
        <f>IF(ISERROR(IF(U16="","",U16/VLOOKUP(Occupancy!$B$65,Occupancy!$BJ$68:'Occupancy'!$B$79,1)*12/$C16)),"-",IF(U16="","",U16/VLOOKUP(Occupancy!$B$65,Occupancy!$BJ$68:'Occupancy'!$B$79,1)*12/$C16))</f>
        <v>0</v>
      </c>
      <c r="Y16" s="55">
        <f>SUMIFS(IncomeStatementData!$J$2:$J$829,IncomeStatementData!$B$2:$B$829,$A16,IncomeStatementData!$I$2:$I$829,"55705")+SUMIFS(IncomeStatementData!$J$2:$J$829,IncomeStatementData!$B$2:$B$829,$A16,IncomeStatementData!$I$2:$I$829,"55715")+SUMIFS(IncomeStatementData!$J$2:$J$829,IncomeStatementData!$B$2:$B$829,$A16,IncomeStatementData!$I$2:$I$829,"55720")+SUMIFS(IncomeStatementData!$J$2:$J$829,IncomeStatementData!$B$2:$B$829,$A16,IncomeStatementData!$I$2:$I$829,"55730")+SUMIFS(IncomeStatementData!$J$2:$J$829,IncomeStatementData!$B$2:$B$829,$A16,IncomeStatementData!$I$2:$I$829,"55735")+SUMIFS(IncomeStatementData!$J$2:$J$829,IncomeStatementData!$B$2:$B$829,$A16,IncomeStatementData!$I$2:$I$829,"55701")+SUMIFS(IncomeStatementData!$J$2:$J$829,IncomeStatementData!$B$2:$B$829,$A16,IncomeStatementData!$I$2:$I$829,"55750")+SUMIFS(IncomeStatementData!$J$2:$J$829,IncomeStatementData!$B$2:$B$829,$A16,IncomeStatementData!$I$2:$I$829,"55725")+SUMIFS(IncomeStatementData!$J$2:$J$829,IncomeStatementData!$B$2:$B$829,$A16,IncomeStatementData!$I$2:$I$829,"55760")+SUMIFS(IncomeStatementData!$J$2:$J$829,IncomeStatementData!$B$2:$B$829,$A16,IncomeStatementData!$I$2:$I$829,"55755")</f>
        <v>0</v>
      </c>
      <c r="Z16" s="55">
        <f>IF(ISERROR(AA16/12*Occupancy!$B$65),"-",AA16/12*Occupancy!$B$65)</f>
        <v>0</v>
      </c>
      <c r="AA16" s="56">
        <f>SUMIFS(AnnualFinancialData!$L$2:$L$147,AnnualFinancialData!$B$2:$B$147,$A16,AnnualFinancialData!$K$2:$K$147,"55705")+SUMIFS(AnnualFinancialData!$L$2:$L$147,AnnualFinancialData!$B$2:$B$147,$A16,AnnualFinancialData!$K$2:$K$147,"55715")+SUMIFS(AnnualFinancialData!$L$2:$L$147,AnnualFinancialData!$B$2:$B$147,$A16,AnnualFinancialData!$K$2:$K$147,"55720")+SUMIFS(AnnualFinancialData!$L$2:$L$147,AnnualFinancialData!$B$2:$B$147,$A16,AnnualFinancialData!$K$2:$K$147,"55730")+SUMIFS(AnnualFinancialData!$L$2:$L$147,AnnualFinancialData!$B$2:$B$147,$A16,AnnualFinancialData!$K$2:$K$147,"55735")+SUMIFS(AnnualFinancialData!$L$2:$L$147,AnnualFinancialData!$B$2:$B$147,$A16,AnnualFinancialData!$K$2:$K$147,"55701")+SUMIFS(AnnualFinancialData!$L$2:$L$147,AnnualFinancialData!$B$2:$B$147,$A16,AnnualFinancialData!$K$2:$K$147,"55750")+SUMIFS(AnnualFinancialData!$L$2:$L$147,AnnualFinancialData!$B$2:$B$147,$A16,AnnualFinancialData!$K$2:$K$147,"55725")+SUMIFS(AnnualFinancialData!$L$2:$L$147,AnnualFinancialData!$B$2:$B$147,$A16,AnnualFinancialData!$K$2:$K$147,"55760")+SUMIFS(AnnualFinancialData!$L$2:$L$147,AnnualFinancialData!$B$2:$B$147,$A16,AnnualFinancialData!$K$2:$K$147,"55755")</f>
        <v>0</v>
      </c>
      <c r="AB16" s="55">
        <f>IF(ISERROR(IF(Y16="","",Y16/VLOOKUP(Occupancy!$B$65,Occupancy!$BJ$68:'Occupancy'!$B$79,1)*12/$C16)),"-",IF(Y16="","",Y16/VLOOKUP(Occupancy!$B$65,Occupancy!$BJ$68:'Occupancy'!$B$79,1)*12/$C16))</f>
        <v>0</v>
      </c>
      <c r="AC16" s="61">
        <f>IF(ISERROR(IF(Z16="","",Z16/VLOOKUP(Occupancy!$B$65,Occupancy!$BJ$68:'Occupancy'!$B$79,1)*12/$C16)),"-",IF(Z16="","",Z16/VLOOKUP(Occupancy!$B$65,Occupancy!$BJ$68:'Occupancy'!$B$79,1)*12/$C16))</f>
        <v>0</v>
      </c>
      <c r="AD16" s="59">
        <f>SUMIFS(IncomeStatementData!$J$2:$J$829,IncomeStatementData!$B$2:$B$829,$A16,IncomeStatementData!$I$2:$I$829,"55770")</f>
        <v>0</v>
      </c>
      <c r="AE16" s="58">
        <f>IF(ISERROR(AF16/12*Occupancy!$B$65),"-",AF16/12*Occupancy!$B$65)</f>
        <v>0</v>
      </c>
      <c r="AF16" s="59">
        <f>SUMIFS(AnnualFinancialData!$L$2:$L$147,AnnualFinancialData!$B$2:$B$147,$A16,AnnualFinancialData!$K$2:$K$147,"55770")</f>
        <v>0</v>
      </c>
      <c r="AG16" s="58">
        <f>IF(ISERROR(IF(AD16="","",AD16/VLOOKUP(Occupancy!$B$65,Occupancy!$BJ$68:'Occupancy'!$B$79,1)*12/$C16)),"-",IF(AD16="","",AD16/VLOOKUP(Occupancy!$B$65,Occupancy!$BJ$68:'Occupancy'!$B$79,1)*12/$C16))</f>
        <v>0</v>
      </c>
      <c r="AH16" s="63">
        <f>IF(ISERROR(IF(AE16="","",AE16/VLOOKUP(Occupancy!$B$65,Occupancy!$BJ$68:'Occupancy'!$B$79,1)*12/$C16)),"-",IF(AE16="","",AE16/VLOOKUP(Occupancy!$B$65,Occupancy!$BJ$68:'Occupancy'!$B$79,1)*12/$C16))</f>
        <v>0</v>
      </c>
      <c r="AI16" s="56">
        <f>SUMIFS(IncomeStatementData!$J$2:$J$829,IncomeStatementData!$B$2:$B$829,$A16,IncomeStatementData!$I$2:$I$829,"55357")+SUMIFS(IncomeStatementData!$J$2:$J$829,IncomeStatementData!$B$2:$B$829,$A16,IncomeStatementData!$I$2:$I$829,"55353")+SUMIFS(IncomeStatementData!$J$2:$J$829,IncomeStatementData!$B$2:$B$829,$A16,IncomeStatementData!$I$2:$I$829,"55354")+SUMIFS(IncomeStatementData!$J$2:$J$829,IncomeStatementData!$B$2:$B$829,$A16,IncomeStatementData!$I$2:$I$829,"55351")</f>
        <v>0</v>
      </c>
      <c r="AJ16" s="55">
        <f>IF(ISERROR(AK16/12*Occupancy!$B$65),"-",AK16/12*Occupancy!$B$65)</f>
        <v>0</v>
      </c>
      <c r="AK16" s="56">
        <f>SUMIFS(AnnualFinancialData!$L$2:$L$147,AnnualFinancialData!$B$2:$B$147,$A16,AnnualFinancialData!$K$2:$K$147,"55357")+SUMIFS(AnnualFinancialData!$L$2:$L$147,AnnualFinancialData!$B$2:$B$147,$A16,AnnualFinancialData!$K$2:$K$147,"55353")+SUMIFS(AnnualFinancialData!$L$2:$L$147,AnnualFinancialData!$B$2:$B$147,$A16,AnnualFinancialData!$K$2:$K$147,"55354")+SUMIFS(AnnualFinancialData!$L$2:$L$147,AnnualFinancialData!$B$2:$B$147,$A16,AnnualFinancialData!$K$2:$K$147,"55351")</f>
        <v>0</v>
      </c>
      <c r="AL16" s="55">
        <f>IF(ISERROR(IF(AI16="","",AI16/VLOOKUP(Occupancy!$B$65,Occupancy!$BJ$68:'Occupancy'!$B$79,1)*12/$C16)),"-",IF(AI16="","",AI16/VLOOKUP(Occupancy!$B$65,Occupancy!$BJ$68:'Occupancy'!$B$79,1)*12/$C16))</f>
        <v>0</v>
      </c>
      <c r="AM16" s="64">
        <f>IF(ISERROR(IF(AJ16="","",AJ16/VLOOKUP(Occupancy!$B$65,Occupancy!$BJ$68:'Occupancy'!$B$79,1)*12/$C16)),"-",IF(AJ16="","",AJ16/VLOOKUP(Occupancy!$B$65,Occupancy!$BJ$68:'Occupancy'!$B$79,1)*12/$C16))</f>
        <v>0</v>
      </c>
      <c r="AN16" s="58">
        <f>SUMIFS(IncomeStatementData!$J$2:$J$829,IncomeStatementData!$B$2:$B$829,$A16,IncomeStatementData!$I$2:$I$829,"55355")</f>
        <v>0</v>
      </c>
      <c r="AO16" s="58">
        <f>IF(ISERROR(AP16/12*Occupancy!$B$65),"-",AP16/12*Occupancy!$B$65)</f>
        <v>0</v>
      </c>
      <c r="AP16" s="59">
        <f>SUMIFS(AnnualFinancialData!$L$2:$L$147,AnnualFinancialData!$B$2:$B$147,$A16,AnnualFinancialData!$K$2:$K$147,"55355")</f>
        <v>0</v>
      </c>
      <c r="AQ16" s="58">
        <f>IF(ISERROR(IF(AN16="","",AN16/VLOOKUP(Occupancy!$B$65,Occupancy!$BJ$68:'Occupancy'!$B$79,1)*12/$C16)),"-",IF(AN16="","",AN16/VLOOKUP(Occupancy!$B$65,Occupancy!$BJ$68:'Occupancy'!$B$79,1)*12/$C16))</f>
        <v>0</v>
      </c>
      <c r="AR16" s="60">
        <f>IF(ISERROR(IF(AO16="","",AO16/VLOOKUP(Occupancy!$B$65,Occupancy!$BJ$68:'Occupancy'!$B$79,1)*12/$C16)),"-",IF(AO16="","",AO16/VLOOKUP(Occupancy!$B$65,Occupancy!$BJ$68:'Occupancy'!$B$79,1)*12/$C16))</f>
        <v>0</v>
      </c>
      <c r="AS16" s="65">
        <f>SUMIFS(IncomeStatementData!$J$2:$J$829,IncomeStatementData!$B$2:$B$829,$A16,IncomeStatementData!$I$2:$I$829,"55301")</f>
        <v>0</v>
      </c>
      <c r="AT16" s="55">
        <f>IF(ISERROR(AU16/12*Occupancy!$B$65),"-",AU16/12*Occupancy!$B$65)</f>
        <v>0</v>
      </c>
      <c r="AU16" s="56">
        <f>SUMIFS(AnnualFinancialData!$L$2:$L$147,AnnualFinancialData!$B$2:$B$147,$A16,AnnualFinancialData!$K$2:$K$147,"55301")</f>
        <v>0</v>
      </c>
      <c r="AV16" s="55">
        <f>IF(ISERROR(IF(AS16="","",AS16/VLOOKUP(Occupancy!$B$65,Occupancy!$BJ$68:'Occupancy'!$B$79,1)*12/$C16)),"-",IF(AS16="","",AS16/VLOOKUP(Occupancy!$B$65,Occupancy!$BJ$68:'Occupancy'!$B$79,1)*12/$C16))</f>
        <v>0</v>
      </c>
      <c r="AW16" s="61">
        <f>IF(ISERROR(IF(AT16="","",AT16/VLOOKUP(Occupancy!$B$65,Occupancy!$BJ$68:'Occupancy'!$B$79,1)*12/$C16)),"-",IF(AT16="","",AT16/VLOOKUP(Occupancy!$B$65,Occupancy!$BJ$68:'Occupancy'!$B$79,1)*12/$C16))</f>
        <v>0</v>
      </c>
      <c r="AX16" s="58">
        <f>SUMIFS(IncomeStatementData!$J$2:$J$829,IncomeStatementData!$B$2:$B$829,$A16,IncomeStatementData!$I$2:$I$829,"55320")</f>
        <v>0</v>
      </c>
      <c r="AY16" s="58">
        <f>IF(ISERROR(AZ16/12*Occupancy!$B$65),"-",AZ16/12*Occupancy!$B$65)</f>
        <v>0</v>
      </c>
      <c r="AZ16" s="59">
        <f>SUMIFS(AnnualFinancialData!$L$2:$L$147,AnnualFinancialData!$B$2:$B$147,$A16,AnnualFinancialData!$K$2:$K$147,"55320")</f>
        <v>0</v>
      </c>
      <c r="BA16" s="58">
        <f>IF(ISERROR(IF(AX16="","",AX16/VLOOKUP(Occupancy!$B$65,Occupancy!$BJ$68:'Occupancy'!$B$79,1)*12/$C16)),"-",IF(AX16="","",AX16/VLOOKUP(Occupancy!$B$65,Occupancy!$BJ$68:'Occupancy'!$B$79,1)*12/$C16))</f>
        <v>0</v>
      </c>
      <c r="BB16" s="58">
        <f>IF(ISERROR(IF(AY16="","",AY16/VLOOKUP(Occupancy!$B$65,Occupancy!$BJ$68:'Occupancy'!$B$79,1)*12/$C16)),"-",IF(AY16="","",AY16/VLOOKUP(Occupancy!$B$65,Occupancy!$BJ$68:'Occupancy'!$B$79,1)*12/$C16))</f>
        <v>0</v>
      </c>
      <c r="BC16" s="66">
        <f t="shared" si="0"/>
        <v>0</v>
      </c>
      <c r="BD16" s="67">
        <f t="shared" si="1"/>
        <v>0</v>
      </c>
      <c r="BE16" s="66">
        <f t="shared" si="2"/>
        <v>0</v>
      </c>
      <c r="BF16" s="67">
        <f>IF(ISERROR(IF(BC16="","",BC16/VLOOKUP(Occupancy!$B$65,Occupancy!$BJ$68:'Occupancy'!$B$79,1)*12/$C16)),"-",IF(BC16="","",BC16/VLOOKUP(Occupancy!$B$65,Occupancy!$BJ$68:'Occupancy'!$B$79,1)*12/$C16))</f>
        <v>0</v>
      </c>
      <c r="BG16" s="68">
        <f>IF(ISERROR(IF(BD16="","",BD16/VLOOKUP(Occupancy!$B$65,Occupancy!$BJ$68:'Occupancy'!$B$79,1)*12/$C16)),"-",IF(BD16="","",BD16/VLOOKUP(Occupancy!$B$65,Occupancy!$BJ$68:'Occupancy'!$B$79,1)*12/$C16))</f>
        <v>0</v>
      </c>
    </row>
    <row r="17" spans="1:59" x14ac:dyDescent="0.25">
      <c r="A17" s="222" t="s">
        <v>239</v>
      </c>
      <c r="B17" s="98" t="str">
        <f>IF(ISERROR(INDEX(ProjectTypeData!$F$2:$F17,MATCH(Expenses!$A17,ProjectTypeData!$B$2:$B17,0),MATCH(Expenses!B$5,ProjectTypeData!$F$1))),"-",INDEX(ProjectTypeData!$F$2:$F17,MATCH(Expenses!$A17,ProjectTypeData!$B$2:$B17,0),MATCH(Expenses!B$5,ProjectTypeData!$F$1)))</f>
        <v>Homes</v>
      </c>
      <c r="C17" s="148">
        <f>Operating!C23</f>
        <v>164</v>
      </c>
      <c r="D17" s="149" t="str">
        <f>IF(ISERROR(INDEX(MgmtCompanyData!$C$2:$C$9,MATCH(A17,MgmtCompanyData!$B$2:$B$9,0),0)),"-",INDEX(MgmtCompanyData!$C$2:$C$9,MATCH(A17,MgmtCompanyData!$B$2:$B$9,0),0))</f>
        <v>R Home Property Management, LLC</v>
      </c>
      <c r="E17" s="54">
        <f>SUMIFS(IncomeStatementData!$J$2:$J$829,IncomeStatementData!$B$2:$B$829,$A17,IncomeStatementData!$I$2:$I$829,"50105")+SUMIFS(IncomeStatementData!$J$2:$J$829,IncomeStatementData!$B$2:$B$829,$A17,IncomeStatementData!$I$2:$I$829,"55745")+SUMIFS(IncomeStatementData!$J$2:$J$829,IncomeStatementData!$B$2:$B$829,$A17,IncomeStatementData!$I$2:$I$829,"55730")+SUMIFS(IncomeStatementData!$J$2:$J$829,IncomeStatementData!$B$2:$B$829,$A17,IncomeStatementData!$I$2:$I$829,"50203")+SUMIFS(IncomeStatementData!$J$2:$J$829,IncomeStatementData!$B$2:$B$829,$A17,IncomeStatementData!$I$2:$I$829,"50252")</f>
        <v>0</v>
      </c>
      <c r="F17" s="55">
        <f>IF(ISERROR(G17/12*Occupancy!$B$65),"-",G17/12*Occupancy!$B$65)</f>
        <v>0</v>
      </c>
      <c r="G17" s="56">
        <f>SUMIFS(AnnualFinancialData!$L$2:$L$147,AnnualFinancialData!$B$2:$B$147,$A17,AnnualFinancialData!$K$2:$K$147,"50105")+SUMIFS(AnnualFinancialData!$L$2:$L$147,AnnualFinancialData!$B$2:$B$147,$A17,AnnualFinancialData!$K$2:$K$147,"55745")+SUMIFS(AnnualFinancialData!$L$2:$L$147,AnnualFinancialData!$B$2:$B$147,$A17,AnnualFinancialData!$K$2:$K$147,"55730")+SUMIFS(AnnualFinancialData!$L$2:$L$147,AnnualFinancialData!$B$2:$B$147,$A17,AnnualFinancialData!$K$2:$K$147,"50203")+SUMIFS(AnnualFinancialData!$L$2:$L$147,AnnualFinancialData!$B$2:$B$147,$A17,AnnualFinancialData!$K$2:$K$147,"50252")</f>
        <v>0</v>
      </c>
      <c r="H17" s="55">
        <f>IF(ISERROR(IF(E17="","",E17/VLOOKUP(Occupancy!$B$65,Occupancy!$BJ$68:'Occupancy'!$B$79,1)*12/$C17)),"-",IF(E17="","",E17/VLOOKUP(Occupancy!$B$65,Occupancy!$BJ$68:'Occupancy'!$B$79,1)*12/$C17))</f>
        <v>0</v>
      </c>
      <c r="I17" s="57">
        <f>IF(ISERROR(IF(F17="","",F17/VLOOKUP(Occupancy!$B$65,Occupancy!$BJ$68:'Occupancy'!$B$79,1)*12/$C17)),"-",IF(F17="","",F17/VLOOKUP(Occupancy!$B$65,Occupancy!$BJ$68:'Occupancy'!$B$79,1)*12/$C17))</f>
        <v>0</v>
      </c>
      <c r="J17" s="58">
        <f>SUMIFS(IncomeStatementData!$J$2:$J$829,IncomeStatementData!$B$2:$B$829,$A17,IncomeStatementData!$I$2:$I$829,"60015")+SUMIFS(IncomeStatementData!$J$2:$J$829,IncomeStatementData!$B$2:$B$829,$A17,IncomeStatementData!$I$2:$I$829,"55342")+SUMIFS(IncomeStatementData!$J$2:$J$829,IncomeStatementData!$B$2:$B$829,$A17,IncomeStatementData!$I$2:$I$829,"55110")+SUMIFS(IncomeStatementData!$J$2:$J$829,IncomeStatementData!$B$2:$B$829,$A17,IncomeStatementData!$I$2:$I$829,"53034")+SUMIFS(IncomeStatementData!$J$2:$J$829,IncomeStatementData!$B$2:$B$829,$A17,IncomeStatementData!$I$2:$I$829,"59500")</f>
        <v>0</v>
      </c>
      <c r="K17" s="58">
        <f>IF(ISERROR(L17/12*Occupancy!$B$65),"-",L17/12*Occupancy!$B$65)</f>
        <v>0</v>
      </c>
      <c r="L17" s="59">
        <f>SUMIFS(AnnualFinancialData!$L$2:$L$147,AnnualFinancialData!$B$2:$B$147,$A17,AnnualFinancialData!$K$2:$K$147,"60015")+SUMIFS(AnnualFinancialData!$L$2:$L$147,AnnualFinancialData!$B$2:$B$147,$A17,AnnualFinancialData!$K$2:$K$147,"55342")+SUMIFS(AnnualFinancialData!$L$2:$L$147,AnnualFinancialData!$B$2:$B$147,$A17,AnnualFinancialData!$K$2:$K$147,"55110")+SUMIFS(AnnualFinancialData!$L$2:$L$147,AnnualFinancialData!$B$2:$B$147,$A17,AnnualFinancialData!$K$2:$K$147,"53034")+SUMIFS(AnnualFinancialData!$L$2:$L$147,AnnualFinancialData!$B$2:$B$147,$A17,AnnualFinancialData!$K$2:$K$147,"59500")</f>
        <v>0</v>
      </c>
      <c r="M17" s="58">
        <f>IF(ISERROR(IF(J17="","",J17/VLOOKUP(Occupancy!$B$65,Occupancy!$BJ$68:'Occupancy'!$B$79,1)*12/$C17)),"-",IF(J17="","",J17/VLOOKUP(Occupancy!$B$65,Occupancy!$BJ$68:'Occupancy'!$B$79,1)*12/$C17))</f>
        <v>0</v>
      </c>
      <c r="N17" s="58">
        <f>IF(ISERROR(IF(K17="","",K17/VLOOKUP(Occupancy!$B$65,Occupancy!$BJ$68:'Occupancy'!$B$79,1)*12/$C17)),"-",IF(K17="","",K17/VLOOKUP(Occupancy!$B$65,Occupancy!$BJ$68:'Occupancy'!$B$79,1)*12/$C17))</f>
        <v>0</v>
      </c>
      <c r="O17" s="55">
        <f>SUMIFS(IncomeStatementData!$J$2:$J$829,IncomeStatementData!$B$2:$B$829,$A17,IncomeStatementData!$I$2:$I$829,"58001")</f>
        <v>0</v>
      </c>
      <c r="P17" s="55">
        <f>IF(ISERROR(Q17/12*Occupancy!$B$65),"-",Q17/12*Occupancy!$B$65)</f>
        <v>0</v>
      </c>
      <c r="Q17" s="56">
        <f>SUMIFS(AnnualFinancialData!$L$2:$L$147,AnnualFinancialData!$B$2:$B$147,$A17,AnnualFinancialData!$K$2:$K$147,"58001")</f>
        <v>0</v>
      </c>
      <c r="R17" s="55">
        <f>IF(ISERROR(IF(O17="","",O17/VLOOKUP(Occupancy!$B$65,Occupancy!$BJ$68:'Occupancy'!$B$79,1)*12/$C17)),"-",IF(O17="","",O17/VLOOKUP(Occupancy!$B$65,Occupancy!$BJ$68:'Occupancy'!$B$79,1)*12/$C17))</f>
        <v>0</v>
      </c>
      <c r="S17" s="55">
        <f>IF(ISERROR(IF(P17="","",P17/VLOOKUP(Occupancy!$B$65,Occupancy!$BJ$68:'Occupancy'!$B$79,1)*12/$C17)),"-",IF(P17="","",P17/VLOOKUP(Occupancy!$B$65,Occupancy!$BJ$68:'Occupancy'!$B$79,1)*12/$C17))</f>
        <v>0</v>
      </c>
      <c r="T17" s="59">
        <f>SUMIFS(IncomeStatementData!$J$2:$J$829,IncomeStatementData!$B$2:$B$829,$A17,IncomeStatementData!$I$2:$I$829,"66100")</f>
        <v>0</v>
      </c>
      <c r="U17" s="58">
        <f>IF(ISERROR(V17/12*Occupancy!$B$65),"-",V17/12*Occupancy!$B$65)</f>
        <v>0</v>
      </c>
      <c r="V17" s="59">
        <f>SUMIFS(AnnualFinancialData!$L$2:$L$147,AnnualFinancialData!$B$2:$B$147,$A17,AnnualFinancialData!$K$2:$K$147,"66100")</f>
        <v>0</v>
      </c>
      <c r="W17" s="58">
        <f>IF(ISERROR(IF(T17="","",T17/VLOOKUP(Occupancy!$B$65,Occupancy!$BJ$68:'Occupancy'!$B$79,1)*12/$C17)),"-",IF(T17="","",T17/VLOOKUP(Occupancy!$B$65,Occupancy!$BJ$68:'Occupancy'!$B$79,1)*12/$C17))</f>
        <v>0</v>
      </c>
      <c r="X17" s="60">
        <f>IF(ISERROR(IF(U17="","",U17/VLOOKUP(Occupancy!$B$65,Occupancy!$BJ$68:'Occupancy'!$B$79,1)*12/$C17)),"-",IF(U17="","",U17/VLOOKUP(Occupancy!$B$65,Occupancy!$BJ$68:'Occupancy'!$B$79,1)*12/$C17))</f>
        <v>0</v>
      </c>
      <c r="Y17" s="55">
        <f>SUMIFS(IncomeStatementData!$J$2:$J$829,IncomeStatementData!$B$2:$B$829,$A17,IncomeStatementData!$I$2:$I$829,"55705")+SUMIFS(IncomeStatementData!$J$2:$J$829,IncomeStatementData!$B$2:$B$829,$A17,IncomeStatementData!$I$2:$I$829,"55715")+SUMIFS(IncomeStatementData!$J$2:$J$829,IncomeStatementData!$B$2:$B$829,$A17,IncomeStatementData!$I$2:$I$829,"55720")+SUMIFS(IncomeStatementData!$J$2:$J$829,IncomeStatementData!$B$2:$B$829,$A17,IncomeStatementData!$I$2:$I$829,"55730")+SUMIFS(IncomeStatementData!$J$2:$J$829,IncomeStatementData!$B$2:$B$829,$A17,IncomeStatementData!$I$2:$I$829,"55735")+SUMIFS(IncomeStatementData!$J$2:$J$829,IncomeStatementData!$B$2:$B$829,$A17,IncomeStatementData!$I$2:$I$829,"55701")+SUMIFS(IncomeStatementData!$J$2:$J$829,IncomeStatementData!$B$2:$B$829,$A17,IncomeStatementData!$I$2:$I$829,"55750")+SUMIFS(IncomeStatementData!$J$2:$J$829,IncomeStatementData!$B$2:$B$829,$A17,IncomeStatementData!$I$2:$I$829,"55725")+SUMIFS(IncomeStatementData!$J$2:$J$829,IncomeStatementData!$B$2:$B$829,$A17,IncomeStatementData!$I$2:$I$829,"55760")+SUMIFS(IncomeStatementData!$J$2:$J$829,IncomeStatementData!$B$2:$B$829,$A17,IncomeStatementData!$I$2:$I$829,"55755")</f>
        <v>0</v>
      </c>
      <c r="Z17" s="55">
        <f>IF(ISERROR(AA17/12*Occupancy!$B$65),"-",AA17/12*Occupancy!$B$65)</f>
        <v>0</v>
      </c>
      <c r="AA17" s="56">
        <f>SUMIFS(AnnualFinancialData!$L$2:$L$147,AnnualFinancialData!$B$2:$B$147,$A17,AnnualFinancialData!$K$2:$K$147,"55705")+SUMIFS(AnnualFinancialData!$L$2:$L$147,AnnualFinancialData!$B$2:$B$147,$A17,AnnualFinancialData!$K$2:$K$147,"55715")+SUMIFS(AnnualFinancialData!$L$2:$L$147,AnnualFinancialData!$B$2:$B$147,$A17,AnnualFinancialData!$K$2:$K$147,"55720")+SUMIFS(AnnualFinancialData!$L$2:$L$147,AnnualFinancialData!$B$2:$B$147,$A17,AnnualFinancialData!$K$2:$K$147,"55730")+SUMIFS(AnnualFinancialData!$L$2:$L$147,AnnualFinancialData!$B$2:$B$147,$A17,AnnualFinancialData!$K$2:$K$147,"55735")+SUMIFS(AnnualFinancialData!$L$2:$L$147,AnnualFinancialData!$B$2:$B$147,$A17,AnnualFinancialData!$K$2:$K$147,"55701")+SUMIFS(AnnualFinancialData!$L$2:$L$147,AnnualFinancialData!$B$2:$B$147,$A17,AnnualFinancialData!$K$2:$K$147,"55750")+SUMIFS(AnnualFinancialData!$L$2:$L$147,AnnualFinancialData!$B$2:$B$147,$A17,AnnualFinancialData!$K$2:$K$147,"55725")+SUMIFS(AnnualFinancialData!$L$2:$L$147,AnnualFinancialData!$B$2:$B$147,$A17,AnnualFinancialData!$K$2:$K$147,"55760")+SUMIFS(AnnualFinancialData!$L$2:$L$147,AnnualFinancialData!$B$2:$B$147,$A17,AnnualFinancialData!$K$2:$K$147,"55755")</f>
        <v>0</v>
      </c>
      <c r="AB17" s="55">
        <f>IF(ISERROR(IF(Y17="","",Y17/VLOOKUP(Occupancy!$B$65,Occupancy!$BJ$68:'Occupancy'!$B$79,1)*12/$C17)),"-",IF(Y17="","",Y17/VLOOKUP(Occupancy!$B$65,Occupancy!$BJ$68:'Occupancy'!$B$79,1)*12/$C17))</f>
        <v>0</v>
      </c>
      <c r="AC17" s="61">
        <f>IF(ISERROR(IF(Z17="","",Z17/VLOOKUP(Occupancy!$B$65,Occupancy!$BJ$68:'Occupancy'!$B$79,1)*12/$C17)),"-",IF(Z17="","",Z17/VLOOKUP(Occupancy!$B$65,Occupancy!$BJ$68:'Occupancy'!$B$79,1)*12/$C17))</f>
        <v>0</v>
      </c>
      <c r="AD17" s="59">
        <f>SUMIFS(IncomeStatementData!$J$2:$J$829,IncomeStatementData!$B$2:$B$829,$A17,IncomeStatementData!$I$2:$I$829,"55770")</f>
        <v>0</v>
      </c>
      <c r="AE17" s="58">
        <f>IF(ISERROR(AF17/12*Occupancy!$B$65),"-",AF17/12*Occupancy!$B$65)</f>
        <v>0</v>
      </c>
      <c r="AF17" s="59">
        <f>SUMIFS(AnnualFinancialData!$L$2:$L$147,AnnualFinancialData!$B$2:$B$147,$A17,AnnualFinancialData!$K$2:$K$147,"55770")</f>
        <v>0</v>
      </c>
      <c r="AG17" s="58">
        <f>IF(ISERROR(IF(AD17="","",AD17/VLOOKUP(Occupancy!$B$65,Occupancy!$BJ$68:'Occupancy'!$B$79,1)*12/$C17)),"-",IF(AD17="","",AD17/VLOOKUP(Occupancy!$B$65,Occupancy!$BJ$68:'Occupancy'!$B$79,1)*12/$C17))</f>
        <v>0</v>
      </c>
      <c r="AH17" s="63">
        <f>IF(ISERROR(IF(AE17="","",AE17/VLOOKUP(Occupancy!$B$65,Occupancy!$BJ$68:'Occupancy'!$B$79,1)*12/$C17)),"-",IF(AE17="","",AE17/VLOOKUP(Occupancy!$B$65,Occupancy!$BJ$68:'Occupancy'!$B$79,1)*12/$C17))</f>
        <v>0</v>
      </c>
      <c r="AI17" s="56">
        <f>SUMIFS(IncomeStatementData!$J$2:$J$829,IncomeStatementData!$B$2:$B$829,$A17,IncomeStatementData!$I$2:$I$829,"55357")+SUMIFS(IncomeStatementData!$J$2:$J$829,IncomeStatementData!$B$2:$B$829,$A17,IncomeStatementData!$I$2:$I$829,"55353")+SUMIFS(IncomeStatementData!$J$2:$J$829,IncomeStatementData!$B$2:$B$829,$A17,IncomeStatementData!$I$2:$I$829,"55354")+SUMIFS(IncomeStatementData!$J$2:$J$829,IncomeStatementData!$B$2:$B$829,$A17,IncomeStatementData!$I$2:$I$829,"55351")</f>
        <v>0</v>
      </c>
      <c r="AJ17" s="55">
        <f>IF(ISERROR(AK17/12*Occupancy!$B$65),"-",AK17/12*Occupancy!$B$65)</f>
        <v>0</v>
      </c>
      <c r="AK17" s="56">
        <f>SUMIFS(AnnualFinancialData!$L$2:$L$147,AnnualFinancialData!$B$2:$B$147,$A17,AnnualFinancialData!$K$2:$K$147,"55357")+SUMIFS(AnnualFinancialData!$L$2:$L$147,AnnualFinancialData!$B$2:$B$147,$A17,AnnualFinancialData!$K$2:$K$147,"55353")+SUMIFS(AnnualFinancialData!$L$2:$L$147,AnnualFinancialData!$B$2:$B$147,$A17,AnnualFinancialData!$K$2:$K$147,"55354")+SUMIFS(AnnualFinancialData!$L$2:$L$147,AnnualFinancialData!$B$2:$B$147,$A17,AnnualFinancialData!$K$2:$K$147,"55351")</f>
        <v>0</v>
      </c>
      <c r="AL17" s="55">
        <f>IF(ISERROR(IF(AI17="","",AI17/VLOOKUP(Occupancy!$B$65,Occupancy!$BJ$68:'Occupancy'!$B$79,1)*12/$C17)),"-",IF(AI17="","",AI17/VLOOKUP(Occupancy!$B$65,Occupancy!$BJ$68:'Occupancy'!$B$79,1)*12/$C17))</f>
        <v>0</v>
      </c>
      <c r="AM17" s="64">
        <f>IF(ISERROR(IF(AJ17="","",AJ17/VLOOKUP(Occupancy!$B$65,Occupancy!$BJ$68:'Occupancy'!$B$79,1)*12/$C17)),"-",IF(AJ17="","",AJ17/VLOOKUP(Occupancy!$B$65,Occupancy!$BJ$68:'Occupancy'!$B$79,1)*12/$C17))</f>
        <v>0</v>
      </c>
      <c r="AN17" s="58">
        <f>SUMIFS(IncomeStatementData!$J$2:$J$829,IncomeStatementData!$B$2:$B$829,$A17,IncomeStatementData!$I$2:$I$829,"55355")</f>
        <v>0</v>
      </c>
      <c r="AO17" s="58">
        <f>IF(ISERROR(AP17/12*Occupancy!$B$65),"-",AP17/12*Occupancy!$B$65)</f>
        <v>0</v>
      </c>
      <c r="AP17" s="59">
        <f>SUMIFS(AnnualFinancialData!$L$2:$L$147,AnnualFinancialData!$B$2:$B$147,$A17,AnnualFinancialData!$K$2:$K$147,"55355")</f>
        <v>0</v>
      </c>
      <c r="AQ17" s="58">
        <f>IF(ISERROR(IF(AN17="","",AN17/VLOOKUP(Occupancy!$B$65,Occupancy!$BJ$68:'Occupancy'!$B$79,1)*12/$C17)),"-",IF(AN17="","",AN17/VLOOKUP(Occupancy!$B$65,Occupancy!$BJ$68:'Occupancy'!$B$79,1)*12/$C17))</f>
        <v>0</v>
      </c>
      <c r="AR17" s="60">
        <f>IF(ISERROR(IF(AO17="","",AO17/VLOOKUP(Occupancy!$B$65,Occupancy!$BJ$68:'Occupancy'!$B$79,1)*12/$C17)),"-",IF(AO17="","",AO17/VLOOKUP(Occupancy!$B$65,Occupancy!$BJ$68:'Occupancy'!$B$79,1)*12/$C17))</f>
        <v>0</v>
      </c>
      <c r="AS17" s="65">
        <f>SUMIFS(IncomeStatementData!$J$2:$J$829,IncomeStatementData!$B$2:$B$829,$A17,IncomeStatementData!$I$2:$I$829,"55301")</f>
        <v>0</v>
      </c>
      <c r="AT17" s="55">
        <f>IF(ISERROR(AU17/12*Occupancy!$B$65),"-",AU17/12*Occupancy!$B$65)</f>
        <v>0</v>
      </c>
      <c r="AU17" s="56">
        <f>SUMIFS(AnnualFinancialData!$L$2:$L$147,AnnualFinancialData!$B$2:$B$147,$A17,AnnualFinancialData!$K$2:$K$147,"55301")</f>
        <v>0</v>
      </c>
      <c r="AV17" s="55">
        <f>IF(ISERROR(IF(AS17="","",AS17/VLOOKUP(Occupancy!$B$65,Occupancy!$BJ$68:'Occupancy'!$B$79,1)*12/$C17)),"-",IF(AS17="","",AS17/VLOOKUP(Occupancy!$B$65,Occupancy!$BJ$68:'Occupancy'!$B$79,1)*12/$C17))</f>
        <v>0</v>
      </c>
      <c r="AW17" s="61">
        <f>IF(ISERROR(IF(AT17="","",AT17/VLOOKUP(Occupancy!$B$65,Occupancy!$BJ$68:'Occupancy'!$B$79,1)*12/$C17)),"-",IF(AT17="","",AT17/VLOOKUP(Occupancy!$B$65,Occupancy!$BJ$68:'Occupancy'!$B$79,1)*12/$C17))</f>
        <v>0</v>
      </c>
      <c r="AX17" s="58">
        <f>SUMIFS(IncomeStatementData!$J$2:$J$829,IncomeStatementData!$B$2:$B$829,$A17,IncomeStatementData!$I$2:$I$829,"55320")</f>
        <v>0</v>
      </c>
      <c r="AY17" s="58">
        <f>IF(ISERROR(AZ17/12*Occupancy!$B$65),"-",AZ17/12*Occupancy!$B$65)</f>
        <v>0</v>
      </c>
      <c r="AZ17" s="59">
        <f>SUMIFS(AnnualFinancialData!$L$2:$L$147,AnnualFinancialData!$B$2:$B$147,$A17,AnnualFinancialData!$K$2:$K$147,"55320")</f>
        <v>0</v>
      </c>
      <c r="BA17" s="58">
        <f>IF(ISERROR(IF(AX17="","",AX17/VLOOKUP(Occupancy!$B$65,Occupancy!$BJ$68:'Occupancy'!$B$79,1)*12/$C17)),"-",IF(AX17="","",AX17/VLOOKUP(Occupancy!$B$65,Occupancy!$BJ$68:'Occupancy'!$B$79,1)*12/$C17))</f>
        <v>0</v>
      </c>
      <c r="BB17" s="58">
        <f>IF(ISERROR(IF(AY17="","",AY17/VLOOKUP(Occupancy!$B$65,Occupancy!$BJ$68:'Occupancy'!$B$79,1)*12/$C17)),"-",IF(AY17="","",AY17/VLOOKUP(Occupancy!$B$65,Occupancy!$BJ$68:'Occupancy'!$B$79,1)*12/$C17))</f>
        <v>0</v>
      </c>
      <c r="BC17" s="66">
        <f t="shared" si="0"/>
        <v>0</v>
      </c>
      <c r="BD17" s="67">
        <f t="shared" si="1"/>
        <v>0</v>
      </c>
      <c r="BE17" s="66">
        <f t="shared" si="2"/>
        <v>0</v>
      </c>
      <c r="BF17" s="67">
        <f>IF(ISERROR(IF(BC17="","",BC17/VLOOKUP(Occupancy!$B$65,Occupancy!$BJ$68:'Occupancy'!$B$79,1)*12/$C17)),"-",IF(BC17="","",BC17/VLOOKUP(Occupancy!$B$65,Occupancy!$BJ$68:'Occupancy'!$B$79,1)*12/$C17))</f>
        <v>0</v>
      </c>
      <c r="BG17" s="68">
        <f>IF(ISERROR(IF(BD17="","",BD17/VLOOKUP(Occupancy!$B$65,Occupancy!$BJ$68:'Occupancy'!$B$79,1)*12/$C17)),"-",IF(BD17="","",BD17/VLOOKUP(Occupancy!$B$65,Occupancy!$BJ$68:'Occupancy'!$B$79,1)*12/$C17))</f>
        <v>0</v>
      </c>
    </row>
    <row r="18" spans="1:59" x14ac:dyDescent="0.25">
      <c r="A18" s="222" t="s">
        <v>401</v>
      </c>
      <c r="B18" s="98" t="str">
        <f>IF(ISERROR(INDEX(ProjectTypeData!$F$2:$F18,MATCH(Expenses!$A18,ProjectTypeData!$B$2:$B18,0),MATCH(Expenses!B$5,ProjectTypeData!$F$1))),"-",INDEX(ProjectTypeData!$F$2:$F18,MATCH(Expenses!$A18,ProjectTypeData!$B$2:$B18,0),MATCH(Expenses!B$5,ProjectTypeData!$F$1)))</f>
        <v>Homes</v>
      </c>
      <c r="C18" s="148">
        <f>Operating!C24</f>
        <v>68</v>
      </c>
      <c r="D18" s="149" t="str">
        <f>IF(ISERROR(INDEX(MgmtCompanyData!$C$2:$C$9,MATCH(A18,MgmtCompanyData!$B$2:$B$9,0),0)),"-",INDEX(MgmtCompanyData!$C$2:$C$9,MATCH(A18,MgmtCompanyData!$B$2:$B$9,0),0))</f>
        <v>Winn Management Company LLC</v>
      </c>
      <c r="E18" s="54">
        <f>SUMIFS(IncomeStatementData!$J$2:$J$829,IncomeStatementData!$B$2:$B$829,$A18,IncomeStatementData!$I$2:$I$829,"50105")+SUMIFS(IncomeStatementData!$J$2:$J$829,IncomeStatementData!$B$2:$B$829,$A18,IncomeStatementData!$I$2:$I$829,"55745")+SUMIFS(IncomeStatementData!$J$2:$J$829,IncomeStatementData!$B$2:$B$829,$A18,IncomeStatementData!$I$2:$I$829,"55730")+SUMIFS(IncomeStatementData!$J$2:$J$829,IncomeStatementData!$B$2:$B$829,$A18,IncomeStatementData!$I$2:$I$829,"50203")+SUMIFS(IncomeStatementData!$J$2:$J$829,IncomeStatementData!$B$2:$B$829,$A18,IncomeStatementData!$I$2:$I$829,"50252")</f>
        <v>0</v>
      </c>
      <c r="F18" s="55">
        <f>IF(ISERROR(G18/12*Occupancy!$B$65),"-",G18/12*Occupancy!$B$65)</f>
        <v>0</v>
      </c>
      <c r="G18" s="56">
        <f>SUMIFS(AnnualFinancialData!$L$2:$L$147,AnnualFinancialData!$B$2:$B$147,$A18,AnnualFinancialData!$K$2:$K$147,"50105")+SUMIFS(AnnualFinancialData!$L$2:$L$147,AnnualFinancialData!$B$2:$B$147,$A18,AnnualFinancialData!$K$2:$K$147,"55745")+SUMIFS(AnnualFinancialData!$L$2:$L$147,AnnualFinancialData!$B$2:$B$147,$A18,AnnualFinancialData!$K$2:$K$147,"55730")+SUMIFS(AnnualFinancialData!$L$2:$L$147,AnnualFinancialData!$B$2:$B$147,$A18,AnnualFinancialData!$K$2:$K$147,"50203")+SUMIFS(AnnualFinancialData!$L$2:$L$147,AnnualFinancialData!$B$2:$B$147,$A18,AnnualFinancialData!$K$2:$K$147,"50252")</f>
        <v>0</v>
      </c>
      <c r="H18" s="55">
        <f>IF(ISERROR(IF(E18="","",E18/VLOOKUP(Occupancy!$B$65,Occupancy!$BJ$68:'Occupancy'!$B$79,1)*12/$C18)),"-",IF(E18="","",E18/VLOOKUP(Occupancy!$B$65,Occupancy!$BJ$68:'Occupancy'!$B$79,1)*12/$C18))</f>
        <v>0</v>
      </c>
      <c r="I18" s="57">
        <f>IF(ISERROR(IF(F18="","",F18/VLOOKUP(Occupancy!$B$65,Occupancy!$BJ$68:'Occupancy'!$B$79,1)*12/$C18)),"-",IF(F18="","",F18/VLOOKUP(Occupancy!$B$65,Occupancy!$BJ$68:'Occupancy'!$B$79,1)*12/$C18))</f>
        <v>0</v>
      </c>
      <c r="J18" s="58">
        <f>SUMIFS(IncomeStatementData!$J$2:$J$829,IncomeStatementData!$B$2:$B$829,$A18,IncomeStatementData!$I$2:$I$829,"60015")+SUMIFS(IncomeStatementData!$J$2:$J$829,IncomeStatementData!$B$2:$B$829,$A18,IncomeStatementData!$I$2:$I$829,"55342")+SUMIFS(IncomeStatementData!$J$2:$J$829,IncomeStatementData!$B$2:$B$829,$A18,IncomeStatementData!$I$2:$I$829,"55110")+SUMIFS(IncomeStatementData!$J$2:$J$829,IncomeStatementData!$B$2:$B$829,$A18,IncomeStatementData!$I$2:$I$829,"53034")+SUMIFS(IncomeStatementData!$J$2:$J$829,IncomeStatementData!$B$2:$B$829,$A18,IncomeStatementData!$I$2:$I$829,"59500")</f>
        <v>0</v>
      </c>
      <c r="K18" s="58">
        <f>IF(ISERROR(L18/12*Occupancy!$B$65),"-",L18/12*Occupancy!$B$65)</f>
        <v>0</v>
      </c>
      <c r="L18" s="59">
        <f>SUMIFS(AnnualFinancialData!$L$2:$L$147,AnnualFinancialData!$B$2:$B$147,$A18,AnnualFinancialData!$K$2:$K$147,"60015")+SUMIFS(AnnualFinancialData!$L$2:$L$147,AnnualFinancialData!$B$2:$B$147,$A18,AnnualFinancialData!$K$2:$K$147,"55342")+SUMIFS(AnnualFinancialData!$L$2:$L$147,AnnualFinancialData!$B$2:$B$147,$A18,AnnualFinancialData!$K$2:$K$147,"55110")+SUMIFS(AnnualFinancialData!$L$2:$L$147,AnnualFinancialData!$B$2:$B$147,$A18,AnnualFinancialData!$K$2:$K$147,"53034")+SUMIFS(AnnualFinancialData!$L$2:$L$147,AnnualFinancialData!$B$2:$B$147,$A18,AnnualFinancialData!$K$2:$K$147,"59500")</f>
        <v>0</v>
      </c>
      <c r="M18" s="58">
        <f>IF(ISERROR(IF(J18="","",J18/VLOOKUP(Occupancy!$B$65,Occupancy!$BJ$68:'Occupancy'!$B$79,1)*12/$C18)),"-",IF(J18="","",J18/VLOOKUP(Occupancy!$B$65,Occupancy!$BJ$68:'Occupancy'!$B$79,1)*12/$C18))</f>
        <v>0</v>
      </c>
      <c r="N18" s="58">
        <f>IF(ISERROR(IF(K18="","",K18/VLOOKUP(Occupancy!$B$65,Occupancy!$BJ$68:'Occupancy'!$B$79,1)*12/$C18)),"-",IF(K18="","",K18/VLOOKUP(Occupancy!$B$65,Occupancy!$BJ$68:'Occupancy'!$B$79,1)*12/$C18))</f>
        <v>0</v>
      </c>
      <c r="O18" s="55">
        <f>SUMIFS(IncomeStatementData!$J$2:$J$829,IncomeStatementData!$B$2:$B$829,$A18,IncomeStatementData!$I$2:$I$829,"58001")</f>
        <v>0</v>
      </c>
      <c r="P18" s="55">
        <f>IF(ISERROR(Q18/12*Occupancy!$B$65),"-",Q18/12*Occupancy!$B$65)</f>
        <v>0</v>
      </c>
      <c r="Q18" s="56">
        <f>SUMIFS(AnnualFinancialData!$L$2:$L$147,AnnualFinancialData!$B$2:$B$147,$A18,AnnualFinancialData!$K$2:$K$147,"58001")</f>
        <v>0</v>
      </c>
      <c r="R18" s="55">
        <f>IF(ISERROR(IF(O18="","",O18/VLOOKUP(Occupancy!$B$65,Occupancy!$BJ$68:'Occupancy'!$B$79,1)*12/$C18)),"-",IF(O18="","",O18/VLOOKUP(Occupancy!$B$65,Occupancy!$BJ$68:'Occupancy'!$B$79,1)*12/$C18))</f>
        <v>0</v>
      </c>
      <c r="S18" s="55">
        <f>IF(ISERROR(IF(P18="","",P18/VLOOKUP(Occupancy!$B$65,Occupancy!$BJ$68:'Occupancy'!$B$79,1)*12/$C18)),"-",IF(P18="","",P18/VLOOKUP(Occupancy!$B$65,Occupancy!$BJ$68:'Occupancy'!$B$79,1)*12/$C18))</f>
        <v>0</v>
      </c>
      <c r="T18" s="59">
        <f>SUMIFS(IncomeStatementData!$J$2:$J$829,IncomeStatementData!$B$2:$B$829,$A18,IncomeStatementData!$I$2:$I$829,"66100")</f>
        <v>0</v>
      </c>
      <c r="U18" s="58">
        <f>IF(ISERROR(V18/12*Occupancy!$B$65),"-",V18/12*Occupancy!$B$65)</f>
        <v>0</v>
      </c>
      <c r="V18" s="59">
        <f>SUMIFS(AnnualFinancialData!$L$2:$L$147,AnnualFinancialData!$B$2:$B$147,$A18,AnnualFinancialData!$K$2:$K$147,"66100")</f>
        <v>0</v>
      </c>
      <c r="W18" s="58">
        <f>IF(ISERROR(IF(T18="","",T18/VLOOKUP(Occupancy!$B$65,Occupancy!$BJ$68:'Occupancy'!$B$79,1)*12/$C18)),"-",IF(T18="","",T18/VLOOKUP(Occupancy!$B$65,Occupancy!$BJ$68:'Occupancy'!$B$79,1)*12/$C18))</f>
        <v>0</v>
      </c>
      <c r="X18" s="60">
        <f>IF(ISERROR(IF(U18="","",U18/VLOOKUP(Occupancy!$B$65,Occupancy!$BJ$68:'Occupancy'!$B$79,1)*12/$C18)),"-",IF(U18="","",U18/VLOOKUP(Occupancy!$B$65,Occupancy!$BJ$68:'Occupancy'!$B$79,1)*12/$C18))</f>
        <v>0</v>
      </c>
      <c r="Y18" s="55">
        <f>SUMIFS(IncomeStatementData!$J$2:$J$829,IncomeStatementData!$B$2:$B$829,$A18,IncomeStatementData!$I$2:$I$829,"55705")+SUMIFS(IncomeStatementData!$J$2:$J$829,IncomeStatementData!$B$2:$B$829,$A18,IncomeStatementData!$I$2:$I$829,"55715")+SUMIFS(IncomeStatementData!$J$2:$J$829,IncomeStatementData!$B$2:$B$829,$A18,IncomeStatementData!$I$2:$I$829,"55720")+SUMIFS(IncomeStatementData!$J$2:$J$829,IncomeStatementData!$B$2:$B$829,$A18,IncomeStatementData!$I$2:$I$829,"55730")+SUMIFS(IncomeStatementData!$J$2:$J$829,IncomeStatementData!$B$2:$B$829,$A18,IncomeStatementData!$I$2:$I$829,"55735")+SUMIFS(IncomeStatementData!$J$2:$J$829,IncomeStatementData!$B$2:$B$829,$A18,IncomeStatementData!$I$2:$I$829,"55701")+SUMIFS(IncomeStatementData!$J$2:$J$829,IncomeStatementData!$B$2:$B$829,$A18,IncomeStatementData!$I$2:$I$829,"55750")+SUMIFS(IncomeStatementData!$J$2:$J$829,IncomeStatementData!$B$2:$B$829,$A18,IncomeStatementData!$I$2:$I$829,"55725")+SUMIFS(IncomeStatementData!$J$2:$J$829,IncomeStatementData!$B$2:$B$829,$A18,IncomeStatementData!$I$2:$I$829,"55760")+SUMIFS(IncomeStatementData!$J$2:$J$829,IncomeStatementData!$B$2:$B$829,$A18,IncomeStatementData!$I$2:$I$829,"55755")</f>
        <v>0</v>
      </c>
      <c r="Z18" s="55">
        <f>IF(ISERROR(AA18/12*Occupancy!$B$65),"-",AA18/12*Occupancy!$B$65)</f>
        <v>0</v>
      </c>
      <c r="AA18" s="56">
        <f>SUMIFS(AnnualFinancialData!$L$2:$L$147,AnnualFinancialData!$B$2:$B$147,$A18,AnnualFinancialData!$K$2:$K$147,"55705")+SUMIFS(AnnualFinancialData!$L$2:$L$147,AnnualFinancialData!$B$2:$B$147,$A18,AnnualFinancialData!$K$2:$K$147,"55715")+SUMIFS(AnnualFinancialData!$L$2:$L$147,AnnualFinancialData!$B$2:$B$147,$A18,AnnualFinancialData!$K$2:$K$147,"55720")+SUMIFS(AnnualFinancialData!$L$2:$L$147,AnnualFinancialData!$B$2:$B$147,$A18,AnnualFinancialData!$K$2:$K$147,"55730")+SUMIFS(AnnualFinancialData!$L$2:$L$147,AnnualFinancialData!$B$2:$B$147,$A18,AnnualFinancialData!$K$2:$K$147,"55735")+SUMIFS(AnnualFinancialData!$L$2:$L$147,AnnualFinancialData!$B$2:$B$147,$A18,AnnualFinancialData!$K$2:$K$147,"55701")+SUMIFS(AnnualFinancialData!$L$2:$L$147,AnnualFinancialData!$B$2:$B$147,$A18,AnnualFinancialData!$K$2:$K$147,"55750")+SUMIFS(AnnualFinancialData!$L$2:$L$147,AnnualFinancialData!$B$2:$B$147,$A18,AnnualFinancialData!$K$2:$K$147,"55725")+SUMIFS(AnnualFinancialData!$L$2:$L$147,AnnualFinancialData!$B$2:$B$147,$A18,AnnualFinancialData!$K$2:$K$147,"55760")+SUMIFS(AnnualFinancialData!$L$2:$L$147,AnnualFinancialData!$B$2:$B$147,$A18,AnnualFinancialData!$K$2:$K$147,"55755")</f>
        <v>0</v>
      </c>
      <c r="AB18" s="55">
        <f>IF(ISERROR(IF(Y18="","",Y18/VLOOKUP(Occupancy!$B$65,Occupancy!$BJ$68:'Occupancy'!$B$79,1)*12/$C18)),"-",IF(Y18="","",Y18/VLOOKUP(Occupancy!$B$65,Occupancy!$BJ$68:'Occupancy'!$B$79,1)*12/$C18))</f>
        <v>0</v>
      </c>
      <c r="AC18" s="61">
        <f>IF(ISERROR(IF(Z18="","",Z18/VLOOKUP(Occupancy!$B$65,Occupancy!$BJ$68:'Occupancy'!$B$79,1)*12/$C18)),"-",IF(Z18="","",Z18/VLOOKUP(Occupancy!$B$65,Occupancy!$BJ$68:'Occupancy'!$B$79,1)*12/$C18))</f>
        <v>0</v>
      </c>
      <c r="AD18" s="59">
        <f>SUMIFS(IncomeStatementData!$J$2:$J$829,IncomeStatementData!$B$2:$B$829,$A18,IncomeStatementData!$I$2:$I$829,"55770")</f>
        <v>0</v>
      </c>
      <c r="AE18" s="58">
        <f>IF(ISERROR(AF18/12*Occupancy!$B$65),"-",AF18/12*Occupancy!$B$65)</f>
        <v>0</v>
      </c>
      <c r="AF18" s="59">
        <f>SUMIFS(AnnualFinancialData!$L$2:$L$147,AnnualFinancialData!$B$2:$B$147,$A18,AnnualFinancialData!$K$2:$K$147,"55770")</f>
        <v>0</v>
      </c>
      <c r="AG18" s="58">
        <f>IF(ISERROR(IF(AD18="","",AD18/VLOOKUP(Occupancy!$B$65,Occupancy!$BJ$68:'Occupancy'!$B$79,1)*12/$C18)),"-",IF(AD18="","",AD18/VLOOKUP(Occupancy!$B$65,Occupancy!$BJ$68:'Occupancy'!$B$79,1)*12/$C18))</f>
        <v>0</v>
      </c>
      <c r="AH18" s="63">
        <f>IF(ISERROR(IF(AE18="","",AE18/VLOOKUP(Occupancy!$B$65,Occupancy!$BJ$68:'Occupancy'!$B$79,1)*12/$C18)),"-",IF(AE18="","",AE18/VLOOKUP(Occupancy!$B$65,Occupancy!$BJ$68:'Occupancy'!$B$79,1)*12/$C18))</f>
        <v>0</v>
      </c>
      <c r="AI18" s="56">
        <f>SUMIFS(IncomeStatementData!$J$2:$J$829,IncomeStatementData!$B$2:$B$829,$A18,IncomeStatementData!$I$2:$I$829,"55357")+SUMIFS(IncomeStatementData!$J$2:$J$829,IncomeStatementData!$B$2:$B$829,$A18,IncomeStatementData!$I$2:$I$829,"55353")+SUMIFS(IncomeStatementData!$J$2:$J$829,IncomeStatementData!$B$2:$B$829,$A18,IncomeStatementData!$I$2:$I$829,"55354")+SUMIFS(IncomeStatementData!$J$2:$J$829,IncomeStatementData!$B$2:$B$829,$A18,IncomeStatementData!$I$2:$I$829,"55351")</f>
        <v>0</v>
      </c>
      <c r="AJ18" s="55">
        <f>IF(ISERROR(AK18/12*Occupancy!$B$65),"-",AK18/12*Occupancy!$B$65)</f>
        <v>0</v>
      </c>
      <c r="AK18" s="56">
        <f>SUMIFS(AnnualFinancialData!$L$2:$L$147,AnnualFinancialData!$B$2:$B$147,$A18,AnnualFinancialData!$K$2:$K$147,"55357")+SUMIFS(AnnualFinancialData!$L$2:$L$147,AnnualFinancialData!$B$2:$B$147,$A18,AnnualFinancialData!$K$2:$K$147,"55353")+SUMIFS(AnnualFinancialData!$L$2:$L$147,AnnualFinancialData!$B$2:$B$147,$A18,AnnualFinancialData!$K$2:$K$147,"55354")+SUMIFS(AnnualFinancialData!$L$2:$L$147,AnnualFinancialData!$B$2:$B$147,$A18,AnnualFinancialData!$K$2:$K$147,"55351")</f>
        <v>0</v>
      </c>
      <c r="AL18" s="55">
        <f>IF(ISERROR(IF(AI18="","",AI18/VLOOKUP(Occupancy!$B$65,Occupancy!$BJ$68:'Occupancy'!$B$79,1)*12/$C18)),"-",IF(AI18="","",AI18/VLOOKUP(Occupancy!$B$65,Occupancy!$BJ$68:'Occupancy'!$B$79,1)*12/$C18))</f>
        <v>0</v>
      </c>
      <c r="AM18" s="64">
        <f>IF(ISERROR(IF(AJ18="","",AJ18/VLOOKUP(Occupancy!$B$65,Occupancy!$BJ$68:'Occupancy'!$B$79,1)*12/$C18)),"-",IF(AJ18="","",AJ18/VLOOKUP(Occupancy!$B$65,Occupancy!$BJ$68:'Occupancy'!$B$79,1)*12/$C18))</f>
        <v>0</v>
      </c>
      <c r="AN18" s="58">
        <f>SUMIFS(IncomeStatementData!$J$2:$J$829,IncomeStatementData!$B$2:$B$829,$A18,IncomeStatementData!$I$2:$I$829,"55355")</f>
        <v>0</v>
      </c>
      <c r="AO18" s="58">
        <f>IF(ISERROR(AP18/12*Occupancy!$B$65),"-",AP18/12*Occupancy!$B$65)</f>
        <v>0</v>
      </c>
      <c r="AP18" s="59">
        <f>SUMIFS(AnnualFinancialData!$L$2:$L$147,AnnualFinancialData!$B$2:$B$147,$A18,AnnualFinancialData!$K$2:$K$147,"55355")</f>
        <v>0</v>
      </c>
      <c r="AQ18" s="58">
        <f>IF(ISERROR(IF(AN18="","",AN18/VLOOKUP(Occupancy!$B$65,Occupancy!$BJ$68:'Occupancy'!$B$79,1)*12/$C18)),"-",IF(AN18="","",AN18/VLOOKUP(Occupancy!$B$65,Occupancy!$BJ$68:'Occupancy'!$B$79,1)*12/$C18))</f>
        <v>0</v>
      </c>
      <c r="AR18" s="60">
        <f>IF(ISERROR(IF(AO18="","",AO18/VLOOKUP(Occupancy!$B$65,Occupancy!$BJ$68:'Occupancy'!$B$79,1)*12/$C18)),"-",IF(AO18="","",AO18/VLOOKUP(Occupancy!$B$65,Occupancy!$BJ$68:'Occupancy'!$B$79,1)*12/$C18))</f>
        <v>0</v>
      </c>
      <c r="AS18" s="65">
        <f>SUMIFS(IncomeStatementData!$J$2:$J$829,IncomeStatementData!$B$2:$B$829,$A18,IncomeStatementData!$I$2:$I$829,"55301")</f>
        <v>0</v>
      </c>
      <c r="AT18" s="55">
        <f>IF(ISERROR(AU18/12*Occupancy!$B$65),"-",AU18/12*Occupancy!$B$65)</f>
        <v>0</v>
      </c>
      <c r="AU18" s="56">
        <f>SUMIFS(AnnualFinancialData!$L$2:$L$147,AnnualFinancialData!$B$2:$B$147,$A18,AnnualFinancialData!$K$2:$K$147,"55301")</f>
        <v>0</v>
      </c>
      <c r="AV18" s="55">
        <f>IF(ISERROR(IF(AS18="","",AS18/VLOOKUP(Occupancy!$B$65,Occupancy!$BJ$68:'Occupancy'!$B$79,1)*12/$C18)),"-",IF(AS18="","",AS18/VLOOKUP(Occupancy!$B$65,Occupancy!$BJ$68:'Occupancy'!$B$79,1)*12/$C18))</f>
        <v>0</v>
      </c>
      <c r="AW18" s="61">
        <f>IF(ISERROR(IF(AT18="","",AT18/VLOOKUP(Occupancy!$B$65,Occupancy!$BJ$68:'Occupancy'!$B$79,1)*12/$C18)),"-",IF(AT18="","",AT18/VLOOKUP(Occupancy!$B$65,Occupancy!$BJ$68:'Occupancy'!$B$79,1)*12/$C18))</f>
        <v>0</v>
      </c>
      <c r="AX18" s="58">
        <f>SUMIFS(IncomeStatementData!$J$2:$J$829,IncomeStatementData!$B$2:$B$829,$A18,IncomeStatementData!$I$2:$I$829,"55320")</f>
        <v>0</v>
      </c>
      <c r="AY18" s="58">
        <f>IF(ISERROR(AZ18/12*Occupancy!$B$65),"-",AZ18/12*Occupancy!$B$65)</f>
        <v>0</v>
      </c>
      <c r="AZ18" s="59">
        <f>SUMIFS(AnnualFinancialData!$L$2:$L$147,AnnualFinancialData!$B$2:$B$147,$A18,AnnualFinancialData!$K$2:$K$147,"55320")</f>
        <v>0</v>
      </c>
      <c r="BA18" s="58">
        <f>IF(ISERROR(IF(AX18="","",AX18/VLOOKUP(Occupancy!$B$65,Occupancy!$BJ$68:'Occupancy'!$B$79,1)*12/$C18)),"-",IF(AX18="","",AX18/VLOOKUP(Occupancy!$B$65,Occupancy!$BJ$68:'Occupancy'!$B$79,1)*12/$C18))</f>
        <v>0</v>
      </c>
      <c r="BB18" s="58">
        <f>IF(ISERROR(IF(AY18="","",AY18/VLOOKUP(Occupancy!$B$65,Occupancy!$BJ$68:'Occupancy'!$B$79,1)*12/$C18)),"-",IF(AY18="","",AY18/VLOOKUP(Occupancy!$B$65,Occupancy!$BJ$68:'Occupancy'!$B$79,1)*12/$C18))</f>
        <v>0</v>
      </c>
      <c r="BC18" s="66">
        <f t="shared" si="0"/>
        <v>0</v>
      </c>
      <c r="BD18" s="67">
        <f t="shared" si="1"/>
        <v>0</v>
      </c>
      <c r="BE18" s="66">
        <f t="shared" si="2"/>
        <v>0</v>
      </c>
      <c r="BF18" s="67">
        <f>IF(ISERROR(IF(BC18="","",BC18/VLOOKUP(Occupancy!$B$65,Occupancy!$BJ$68:'Occupancy'!$B$79,1)*12/$C18)),"-",IF(BC18="","",BC18/VLOOKUP(Occupancy!$B$65,Occupancy!$BJ$68:'Occupancy'!$B$79,1)*12/$C18))</f>
        <v>0</v>
      </c>
      <c r="BG18" s="68">
        <f>IF(ISERROR(IF(BD18="","",BD18/VLOOKUP(Occupancy!$B$65,Occupancy!$BJ$68:'Occupancy'!$B$79,1)*12/$C18)),"-",IF(BD18="","",BD18/VLOOKUP(Occupancy!$B$65,Occupancy!$BJ$68:'Occupancy'!$B$79,1)*12/$C18))</f>
        <v>0</v>
      </c>
    </row>
    <row r="19" spans="1:59" x14ac:dyDescent="0.25">
      <c r="A19" s="222" t="s">
        <v>403</v>
      </c>
      <c r="B19" s="98" t="str">
        <f>IF(ISERROR(INDEX(ProjectTypeData!$F$2:$F19,MATCH(Expenses!$A19,ProjectTypeData!$B$2:$B19,0),MATCH(Expenses!B$5,ProjectTypeData!$F$1))),"-",INDEX(ProjectTypeData!$F$2:$F19,MATCH(Expenses!$A19,ProjectTypeData!$B$2:$B19,0),MATCH(Expenses!B$5,ProjectTypeData!$F$1)))</f>
        <v>Homes</v>
      </c>
      <c r="C19" s="148">
        <f>Operating!C25</f>
        <v>152</v>
      </c>
      <c r="D19" s="149" t="str">
        <f>IF(ISERROR(INDEX(MgmtCompanyData!$C$2:$C$9,MATCH(A19,MgmtCompanyData!$B$2:$B$9,0),0)),"-",INDEX(MgmtCompanyData!$C$2:$C$9,MATCH(A19,MgmtCompanyData!$B$2:$B$9,0),0))</f>
        <v>Habitat America, LLC</v>
      </c>
      <c r="E19" s="54">
        <f>SUMIFS(IncomeStatementData!$J$2:$J$829,IncomeStatementData!$B$2:$B$829,$A19,IncomeStatementData!$I$2:$I$829,"50105")+SUMIFS(IncomeStatementData!$J$2:$J$829,IncomeStatementData!$B$2:$B$829,$A19,IncomeStatementData!$I$2:$I$829,"55745")+SUMIFS(IncomeStatementData!$J$2:$J$829,IncomeStatementData!$B$2:$B$829,$A19,IncomeStatementData!$I$2:$I$829,"55730")+SUMIFS(IncomeStatementData!$J$2:$J$829,IncomeStatementData!$B$2:$B$829,$A19,IncomeStatementData!$I$2:$I$829,"50203")+SUMIFS(IncomeStatementData!$J$2:$J$829,IncomeStatementData!$B$2:$B$829,$A19,IncomeStatementData!$I$2:$I$829,"50252")</f>
        <v>0</v>
      </c>
      <c r="F19" s="55">
        <f>IF(ISERROR(G19/12*Occupancy!$B$65),"-",G19/12*Occupancy!$B$65)</f>
        <v>0</v>
      </c>
      <c r="G19" s="56">
        <f>SUMIFS(AnnualFinancialData!$L$2:$L$147,AnnualFinancialData!$B$2:$B$147,$A19,AnnualFinancialData!$K$2:$K$147,"50105")+SUMIFS(AnnualFinancialData!$L$2:$L$147,AnnualFinancialData!$B$2:$B$147,$A19,AnnualFinancialData!$K$2:$K$147,"55745")+SUMIFS(AnnualFinancialData!$L$2:$L$147,AnnualFinancialData!$B$2:$B$147,$A19,AnnualFinancialData!$K$2:$K$147,"55730")+SUMIFS(AnnualFinancialData!$L$2:$L$147,AnnualFinancialData!$B$2:$B$147,$A19,AnnualFinancialData!$K$2:$K$147,"50203")+SUMIFS(AnnualFinancialData!$L$2:$L$147,AnnualFinancialData!$B$2:$B$147,$A19,AnnualFinancialData!$K$2:$K$147,"50252")</f>
        <v>0</v>
      </c>
      <c r="H19" s="55">
        <f>IF(ISERROR(IF(E19="","",E19/VLOOKUP(Occupancy!$B$65,Occupancy!$BJ$68:'Occupancy'!$B$79,1)*12/$C19)),"-",IF(E19="","",E19/VLOOKUP(Occupancy!$B$65,Occupancy!$BJ$68:'Occupancy'!$B$79,1)*12/$C19))</f>
        <v>0</v>
      </c>
      <c r="I19" s="57">
        <f>IF(ISERROR(IF(F19="","",F19/VLOOKUP(Occupancy!$B$65,Occupancy!$BJ$68:'Occupancy'!$B$79,1)*12/$C19)),"-",IF(F19="","",F19/VLOOKUP(Occupancy!$B$65,Occupancy!$BJ$68:'Occupancy'!$B$79,1)*12/$C19))</f>
        <v>0</v>
      </c>
      <c r="J19" s="58">
        <f>SUMIFS(IncomeStatementData!$J$2:$J$829,IncomeStatementData!$B$2:$B$829,$A19,IncomeStatementData!$I$2:$I$829,"60015")+SUMIFS(IncomeStatementData!$J$2:$J$829,IncomeStatementData!$B$2:$B$829,$A19,IncomeStatementData!$I$2:$I$829,"55342")+SUMIFS(IncomeStatementData!$J$2:$J$829,IncomeStatementData!$B$2:$B$829,$A19,IncomeStatementData!$I$2:$I$829,"55110")+SUMIFS(IncomeStatementData!$J$2:$J$829,IncomeStatementData!$B$2:$B$829,$A19,IncomeStatementData!$I$2:$I$829,"53034")+SUMIFS(IncomeStatementData!$J$2:$J$829,IncomeStatementData!$B$2:$B$829,$A19,IncomeStatementData!$I$2:$I$829,"59500")</f>
        <v>0</v>
      </c>
      <c r="K19" s="58">
        <f>IF(ISERROR(L19/12*Occupancy!$B$65),"-",L19/12*Occupancy!$B$65)</f>
        <v>0</v>
      </c>
      <c r="L19" s="59">
        <f>SUMIFS(AnnualFinancialData!$L$2:$L$147,AnnualFinancialData!$B$2:$B$147,$A19,AnnualFinancialData!$K$2:$K$147,"60015")+SUMIFS(AnnualFinancialData!$L$2:$L$147,AnnualFinancialData!$B$2:$B$147,$A19,AnnualFinancialData!$K$2:$K$147,"55342")+SUMIFS(AnnualFinancialData!$L$2:$L$147,AnnualFinancialData!$B$2:$B$147,$A19,AnnualFinancialData!$K$2:$K$147,"55110")+SUMIFS(AnnualFinancialData!$L$2:$L$147,AnnualFinancialData!$B$2:$B$147,$A19,AnnualFinancialData!$K$2:$K$147,"53034")+SUMIFS(AnnualFinancialData!$L$2:$L$147,AnnualFinancialData!$B$2:$B$147,$A19,AnnualFinancialData!$K$2:$K$147,"59500")</f>
        <v>0</v>
      </c>
      <c r="M19" s="58">
        <f>IF(ISERROR(IF(J19="","",J19/VLOOKUP(Occupancy!$B$65,Occupancy!$BJ$68:'Occupancy'!$B$79,1)*12/$C19)),"-",IF(J19="","",J19/VLOOKUP(Occupancy!$B$65,Occupancy!$BJ$68:'Occupancy'!$B$79,1)*12/$C19))</f>
        <v>0</v>
      </c>
      <c r="N19" s="58">
        <f>IF(ISERROR(IF(K19="","",K19/VLOOKUP(Occupancy!$B$65,Occupancy!$BJ$68:'Occupancy'!$B$79,1)*12/$C19)),"-",IF(K19="","",K19/VLOOKUP(Occupancy!$B$65,Occupancy!$BJ$68:'Occupancy'!$B$79,1)*12/$C19))</f>
        <v>0</v>
      </c>
      <c r="O19" s="55">
        <f>SUMIFS(IncomeStatementData!$J$2:$J$829,IncomeStatementData!$B$2:$B$829,$A19,IncomeStatementData!$I$2:$I$829,"58001")</f>
        <v>0</v>
      </c>
      <c r="P19" s="55">
        <f>IF(ISERROR(Q19/12*Occupancy!$B$65),"-",Q19/12*Occupancy!$B$65)</f>
        <v>0</v>
      </c>
      <c r="Q19" s="56">
        <f>SUMIFS(AnnualFinancialData!$L$2:$L$147,AnnualFinancialData!$B$2:$B$147,$A19,AnnualFinancialData!$K$2:$K$147,"58001")</f>
        <v>0</v>
      </c>
      <c r="R19" s="55">
        <f>IF(ISERROR(IF(O19="","",O19/VLOOKUP(Occupancy!$B$65,Occupancy!$BJ$68:'Occupancy'!$B$79,1)*12/$C19)),"-",IF(O19="","",O19/VLOOKUP(Occupancy!$B$65,Occupancy!$BJ$68:'Occupancy'!$B$79,1)*12/$C19))</f>
        <v>0</v>
      </c>
      <c r="S19" s="55">
        <f>IF(ISERROR(IF(P19="","",P19/VLOOKUP(Occupancy!$B$65,Occupancy!$BJ$68:'Occupancy'!$B$79,1)*12/$C19)),"-",IF(P19="","",P19/VLOOKUP(Occupancy!$B$65,Occupancy!$BJ$68:'Occupancy'!$B$79,1)*12/$C19))</f>
        <v>0</v>
      </c>
      <c r="T19" s="59">
        <f>SUMIFS(IncomeStatementData!$J$2:$J$829,IncomeStatementData!$B$2:$B$829,$A19,IncomeStatementData!$I$2:$I$829,"66100")</f>
        <v>0</v>
      </c>
      <c r="U19" s="58">
        <f>IF(ISERROR(V19/12*Occupancy!$B$65),"-",V19/12*Occupancy!$B$65)</f>
        <v>0</v>
      </c>
      <c r="V19" s="59">
        <f>SUMIFS(AnnualFinancialData!$L$2:$L$147,AnnualFinancialData!$B$2:$B$147,$A19,AnnualFinancialData!$K$2:$K$147,"66100")</f>
        <v>0</v>
      </c>
      <c r="W19" s="58">
        <f>IF(ISERROR(IF(T19="","",T19/VLOOKUP(Occupancy!$B$65,Occupancy!$BJ$68:'Occupancy'!$B$79,1)*12/$C19)),"-",IF(T19="","",T19/VLOOKUP(Occupancy!$B$65,Occupancy!$BJ$68:'Occupancy'!$B$79,1)*12/$C19))</f>
        <v>0</v>
      </c>
      <c r="X19" s="60">
        <f>IF(ISERROR(IF(U19="","",U19/VLOOKUP(Occupancy!$B$65,Occupancy!$BJ$68:'Occupancy'!$B$79,1)*12/$C19)),"-",IF(U19="","",U19/VLOOKUP(Occupancy!$B$65,Occupancy!$BJ$68:'Occupancy'!$B$79,1)*12/$C19))</f>
        <v>0</v>
      </c>
      <c r="Y19" s="55">
        <f>SUMIFS(IncomeStatementData!$J$2:$J$829,IncomeStatementData!$B$2:$B$829,$A19,IncomeStatementData!$I$2:$I$829,"55705")+SUMIFS(IncomeStatementData!$J$2:$J$829,IncomeStatementData!$B$2:$B$829,$A19,IncomeStatementData!$I$2:$I$829,"55715")+SUMIFS(IncomeStatementData!$J$2:$J$829,IncomeStatementData!$B$2:$B$829,$A19,IncomeStatementData!$I$2:$I$829,"55720")+SUMIFS(IncomeStatementData!$J$2:$J$829,IncomeStatementData!$B$2:$B$829,$A19,IncomeStatementData!$I$2:$I$829,"55730")+SUMIFS(IncomeStatementData!$J$2:$J$829,IncomeStatementData!$B$2:$B$829,$A19,IncomeStatementData!$I$2:$I$829,"55735")+SUMIFS(IncomeStatementData!$J$2:$J$829,IncomeStatementData!$B$2:$B$829,$A19,IncomeStatementData!$I$2:$I$829,"55701")+SUMIFS(IncomeStatementData!$J$2:$J$829,IncomeStatementData!$B$2:$B$829,$A19,IncomeStatementData!$I$2:$I$829,"55750")+SUMIFS(IncomeStatementData!$J$2:$J$829,IncomeStatementData!$B$2:$B$829,$A19,IncomeStatementData!$I$2:$I$829,"55725")+SUMIFS(IncomeStatementData!$J$2:$J$829,IncomeStatementData!$B$2:$B$829,$A19,IncomeStatementData!$I$2:$I$829,"55760")+SUMIFS(IncomeStatementData!$J$2:$J$829,IncomeStatementData!$B$2:$B$829,$A19,IncomeStatementData!$I$2:$I$829,"55755")</f>
        <v>0</v>
      </c>
      <c r="Z19" s="55">
        <f>IF(ISERROR(AA19/12*Occupancy!$B$65),"-",AA19/12*Occupancy!$B$65)</f>
        <v>0</v>
      </c>
      <c r="AA19" s="56">
        <f>SUMIFS(AnnualFinancialData!$L$2:$L$147,AnnualFinancialData!$B$2:$B$147,$A19,AnnualFinancialData!$K$2:$K$147,"55705")+SUMIFS(AnnualFinancialData!$L$2:$L$147,AnnualFinancialData!$B$2:$B$147,$A19,AnnualFinancialData!$K$2:$K$147,"55715")+SUMIFS(AnnualFinancialData!$L$2:$L$147,AnnualFinancialData!$B$2:$B$147,$A19,AnnualFinancialData!$K$2:$K$147,"55720")+SUMIFS(AnnualFinancialData!$L$2:$L$147,AnnualFinancialData!$B$2:$B$147,$A19,AnnualFinancialData!$K$2:$K$147,"55730")+SUMIFS(AnnualFinancialData!$L$2:$L$147,AnnualFinancialData!$B$2:$B$147,$A19,AnnualFinancialData!$K$2:$K$147,"55735")+SUMIFS(AnnualFinancialData!$L$2:$L$147,AnnualFinancialData!$B$2:$B$147,$A19,AnnualFinancialData!$K$2:$K$147,"55701")+SUMIFS(AnnualFinancialData!$L$2:$L$147,AnnualFinancialData!$B$2:$B$147,$A19,AnnualFinancialData!$K$2:$K$147,"55750")+SUMIFS(AnnualFinancialData!$L$2:$L$147,AnnualFinancialData!$B$2:$B$147,$A19,AnnualFinancialData!$K$2:$K$147,"55725")+SUMIFS(AnnualFinancialData!$L$2:$L$147,AnnualFinancialData!$B$2:$B$147,$A19,AnnualFinancialData!$K$2:$K$147,"55760")+SUMIFS(AnnualFinancialData!$L$2:$L$147,AnnualFinancialData!$B$2:$B$147,$A19,AnnualFinancialData!$K$2:$K$147,"55755")</f>
        <v>0</v>
      </c>
      <c r="AB19" s="55">
        <f>IF(ISERROR(IF(Y19="","",Y19/VLOOKUP(Occupancy!$B$65,Occupancy!$BJ$68:'Occupancy'!$B$79,1)*12/$C19)),"-",IF(Y19="","",Y19/VLOOKUP(Occupancy!$B$65,Occupancy!$BJ$68:'Occupancy'!$B$79,1)*12/$C19))</f>
        <v>0</v>
      </c>
      <c r="AC19" s="61">
        <f>IF(ISERROR(IF(Z19="","",Z19/VLOOKUP(Occupancy!$B$65,Occupancy!$BJ$68:'Occupancy'!$B$79,1)*12/$C19)),"-",IF(Z19="","",Z19/VLOOKUP(Occupancy!$B$65,Occupancy!$BJ$68:'Occupancy'!$B$79,1)*12/$C19))</f>
        <v>0</v>
      </c>
      <c r="AD19" s="59">
        <f>SUMIFS(IncomeStatementData!$J$2:$J$829,IncomeStatementData!$B$2:$B$829,$A19,IncomeStatementData!$I$2:$I$829,"55770")</f>
        <v>0</v>
      </c>
      <c r="AE19" s="58">
        <f>IF(ISERROR(AF19/12*Occupancy!$B$65),"-",AF19/12*Occupancy!$B$65)</f>
        <v>0</v>
      </c>
      <c r="AF19" s="59">
        <f>SUMIFS(AnnualFinancialData!$L$2:$L$147,AnnualFinancialData!$B$2:$B$147,$A19,AnnualFinancialData!$K$2:$K$147,"55770")</f>
        <v>0</v>
      </c>
      <c r="AG19" s="58">
        <f>IF(ISERROR(IF(AD19="","",AD19/VLOOKUP(Occupancy!$B$65,Occupancy!$BJ$68:'Occupancy'!$B$79,1)*12/$C19)),"-",IF(AD19="","",AD19/VLOOKUP(Occupancy!$B$65,Occupancy!$BJ$68:'Occupancy'!$B$79,1)*12/$C19))</f>
        <v>0</v>
      </c>
      <c r="AH19" s="63">
        <f>IF(ISERROR(IF(AE19="","",AE19/VLOOKUP(Occupancy!$B$65,Occupancy!$BJ$68:'Occupancy'!$B$79,1)*12/$C19)),"-",IF(AE19="","",AE19/VLOOKUP(Occupancy!$B$65,Occupancy!$BJ$68:'Occupancy'!$B$79,1)*12/$C19))</f>
        <v>0</v>
      </c>
      <c r="AI19" s="56">
        <f>SUMIFS(IncomeStatementData!$J$2:$J$829,IncomeStatementData!$B$2:$B$829,$A19,IncomeStatementData!$I$2:$I$829,"55357")+SUMIFS(IncomeStatementData!$J$2:$J$829,IncomeStatementData!$B$2:$B$829,$A19,IncomeStatementData!$I$2:$I$829,"55353")+SUMIFS(IncomeStatementData!$J$2:$J$829,IncomeStatementData!$B$2:$B$829,$A19,IncomeStatementData!$I$2:$I$829,"55354")+SUMIFS(IncomeStatementData!$J$2:$J$829,IncomeStatementData!$B$2:$B$829,$A19,IncomeStatementData!$I$2:$I$829,"55351")</f>
        <v>0</v>
      </c>
      <c r="AJ19" s="55">
        <f>IF(ISERROR(AK19/12*Occupancy!$B$65),"-",AK19/12*Occupancy!$B$65)</f>
        <v>0</v>
      </c>
      <c r="AK19" s="56">
        <f>SUMIFS(AnnualFinancialData!$L$2:$L$147,AnnualFinancialData!$B$2:$B$147,$A19,AnnualFinancialData!$K$2:$K$147,"55357")+SUMIFS(AnnualFinancialData!$L$2:$L$147,AnnualFinancialData!$B$2:$B$147,$A19,AnnualFinancialData!$K$2:$K$147,"55353")+SUMIFS(AnnualFinancialData!$L$2:$L$147,AnnualFinancialData!$B$2:$B$147,$A19,AnnualFinancialData!$K$2:$K$147,"55354")+SUMIFS(AnnualFinancialData!$L$2:$L$147,AnnualFinancialData!$B$2:$B$147,$A19,AnnualFinancialData!$K$2:$K$147,"55351")</f>
        <v>0</v>
      </c>
      <c r="AL19" s="55">
        <f>IF(ISERROR(IF(AI19="","",AI19/VLOOKUP(Occupancy!$B$65,Occupancy!$BJ$68:'Occupancy'!$B$79,1)*12/$C19)),"-",IF(AI19="","",AI19/VLOOKUP(Occupancy!$B$65,Occupancy!$BJ$68:'Occupancy'!$B$79,1)*12/$C19))</f>
        <v>0</v>
      </c>
      <c r="AM19" s="64">
        <f>IF(ISERROR(IF(AJ19="","",AJ19/VLOOKUP(Occupancy!$B$65,Occupancy!$BJ$68:'Occupancy'!$B$79,1)*12/$C19)),"-",IF(AJ19="","",AJ19/VLOOKUP(Occupancy!$B$65,Occupancy!$BJ$68:'Occupancy'!$B$79,1)*12/$C19))</f>
        <v>0</v>
      </c>
      <c r="AN19" s="58">
        <f>SUMIFS(IncomeStatementData!$J$2:$J$829,IncomeStatementData!$B$2:$B$829,$A19,IncomeStatementData!$I$2:$I$829,"55355")</f>
        <v>0</v>
      </c>
      <c r="AO19" s="58">
        <f>IF(ISERROR(AP19/12*Occupancy!$B$65),"-",AP19/12*Occupancy!$B$65)</f>
        <v>0</v>
      </c>
      <c r="AP19" s="59">
        <f>SUMIFS(AnnualFinancialData!$L$2:$L$147,AnnualFinancialData!$B$2:$B$147,$A19,AnnualFinancialData!$K$2:$K$147,"55355")</f>
        <v>0</v>
      </c>
      <c r="AQ19" s="58">
        <f>IF(ISERROR(IF(AN19="","",AN19/VLOOKUP(Occupancy!$B$65,Occupancy!$BJ$68:'Occupancy'!$B$79,1)*12/$C19)),"-",IF(AN19="","",AN19/VLOOKUP(Occupancy!$B$65,Occupancy!$BJ$68:'Occupancy'!$B$79,1)*12/$C19))</f>
        <v>0</v>
      </c>
      <c r="AR19" s="60">
        <f>IF(ISERROR(IF(AO19="","",AO19/VLOOKUP(Occupancy!$B$65,Occupancy!$BJ$68:'Occupancy'!$B$79,1)*12/$C19)),"-",IF(AO19="","",AO19/VLOOKUP(Occupancy!$B$65,Occupancy!$BJ$68:'Occupancy'!$B$79,1)*12/$C19))</f>
        <v>0</v>
      </c>
      <c r="AS19" s="65">
        <f>SUMIFS(IncomeStatementData!$J$2:$J$829,IncomeStatementData!$B$2:$B$829,$A19,IncomeStatementData!$I$2:$I$829,"55301")</f>
        <v>0</v>
      </c>
      <c r="AT19" s="55">
        <f>IF(ISERROR(AU19/12*Occupancy!$B$65),"-",AU19/12*Occupancy!$B$65)</f>
        <v>0</v>
      </c>
      <c r="AU19" s="56">
        <f>SUMIFS(AnnualFinancialData!$L$2:$L$147,AnnualFinancialData!$B$2:$B$147,$A19,AnnualFinancialData!$K$2:$K$147,"55301")</f>
        <v>0</v>
      </c>
      <c r="AV19" s="55">
        <f>IF(ISERROR(IF(AS19="","",AS19/VLOOKUP(Occupancy!$B$65,Occupancy!$BJ$68:'Occupancy'!$B$79,1)*12/$C19)),"-",IF(AS19="","",AS19/VLOOKUP(Occupancy!$B$65,Occupancy!$BJ$68:'Occupancy'!$B$79,1)*12/$C19))</f>
        <v>0</v>
      </c>
      <c r="AW19" s="61">
        <f>IF(ISERROR(IF(AT19="","",AT19/VLOOKUP(Occupancy!$B$65,Occupancy!$BJ$68:'Occupancy'!$B$79,1)*12/$C19)),"-",IF(AT19="","",AT19/VLOOKUP(Occupancy!$B$65,Occupancy!$BJ$68:'Occupancy'!$B$79,1)*12/$C19))</f>
        <v>0</v>
      </c>
      <c r="AX19" s="58">
        <f>SUMIFS(IncomeStatementData!$J$2:$J$829,IncomeStatementData!$B$2:$B$829,$A19,IncomeStatementData!$I$2:$I$829,"55320")</f>
        <v>0</v>
      </c>
      <c r="AY19" s="58">
        <f>IF(ISERROR(AZ19/12*Occupancy!$B$65),"-",AZ19/12*Occupancy!$B$65)</f>
        <v>0</v>
      </c>
      <c r="AZ19" s="59">
        <f>SUMIFS(AnnualFinancialData!$L$2:$L$147,AnnualFinancialData!$B$2:$B$147,$A19,AnnualFinancialData!$K$2:$K$147,"55320")</f>
        <v>0</v>
      </c>
      <c r="BA19" s="58">
        <f>IF(ISERROR(IF(AX19="","",AX19/VLOOKUP(Occupancy!$B$65,Occupancy!$BJ$68:'Occupancy'!$B$79,1)*12/$C19)),"-",IF(AX19="","",AX19/VLOOKUP(Occupancy!$B$65,Occupancy!$BJ$68:'Occupancy'!$B$79,1)*12/$C19))</f>
        <v>0</v>
      </c>
      <c r="BB19" s="58">
        <f>IF(ISERROR(IF(AY19="","",AY19/VLOOKUP(Occupancy!$B$65,Occupancy!$BJ$68:'Occupancy'!$B$79,1)*12/$C19)),"-",IF(AY19="","",AY19/VLOOKUP(Occupancy!$B$65,Occupancy!$BJ$68:'Occupancy'!$B$79,1)*12/$C19))</f>
        <v>0</v>
      </c>
      <c r="BC19" s="66">
        <f t="shared" si="0"/>
        <v>0</v>
      </c>
      <c r="BD19" s="67">
        <f t="shared" si="1"/>
        <v>0</v>
      </c>
      <c r="BE19" s="66">
        <f t="shared" si="2"/>
        <v>0</v>
      </c>
      <c r="BF19" s="67">
        <f>IF(ISERROR(IF(BC19="","",BC19/VLOOKUP(Occupancy!$B$65,Occupancy!$BJ$68:'Occupancy'!$B$79,1)*12/$C19)),"-",IF(BC19="","",BC19/VLOOKUP(Occupancy!$B$65,Occupancy!$BJ$68:'Occupancy'!$B$79,1)*12/$C19))</f>
        <v>0</v>
      </c>
      <c r="BG19" s="68">
        <f>IF(ISERROR(IF(BD19="","",BD19/VLOOKUP(Occupancy!$B$65,Occupancy!$BJ$68:'Occupancy'!$B$79,1)*12/$C19)),"-",IF(BD19="","",BD19/VLOOKUP(Occupancy!$B$65,Occupancy!$BJ$68:'Occupancy'!$B$79,1)*12/$C19))</f>
        <v>0</v>
      </c>
    </row>
    <row r="20" spans="1:59" x14ac:dyDescent="0.25">
      <c r="A20" s="222" t="s">
        <v>405</v>
      </c>
      <c r="B20" s="98" t="str">
        <f>IF(ISERROR(INDEX(ProjectTypeData!$F$2:$F20,MATCH(Expenses!$A20,ProjectTypeData!$B$2:$B20,0),MATCH(Expenses!B$5,ProjectTypeData!$F$1))),"-",INDEX(ProjectTypeData!$F$2:$F20,MATCH(Expenses!$A20,ProjectTypeData!$B$2:$B20,0),MATCH(Expenses!B$5,ProjectTypeData!$F$1)))</f>
        <v>Homes</v>
      </c>
      <c r="C20" s="148">
        <f>Operating!C26</f>
        <v>76</v>
      </c>
      <c r="D20" s="149" t="str">
        <f>IF(ISERROR(INDEX(MgmtCompanyData!$C$2:$C$9,MATCH(A20,MgmtCompanyData!$B$2:$B$9,0),0)),"-",INDEX(MgmtCompanyData!$C$2:$C$9,MATCH(A20,MgmtCompanyData!$B$2:$B$9,0),0))</f>
        <v>-</v>
      </c>
      <c r="E20" s="54">
        <f>SUMIFS(IncomeStatementData!$J$2:$J$829,IncomeStatementData!$B$2:$B$829,$A20,IncomeStatementData!$I$2:$I$829,"50105")+SUMIFS(IncomeStatementData!$J$2:$J$829,IncomeStatementData!$B$2:$B$829,$A20,IncomeStatementData!$I$2:$I$829,"55745")+SUMIFS(IncomeStatementData!$J$2:$J$829,IncomeStatementData!$B$2:$B$829,$A20,IncomeStatementData!$I$2:$I$829,"55730")+SUMIFS(IncomeStatementData!$J$2:$J$829,IncomeStatementData!$B$2:$B$829,$A20,IncomeStatementData!$I$2:$I$829,"50203")+SUMIFS(IncomeStatementData!$J$2:$J$829,IncomeStatementData!$B$2:$B$829,$A20,IncomeStatementData!$I$2:$I$829,"50252")</f>
        <v>0</v>
      </c>
      <c r="F20" s="55">
        <f>IF(ISERROR(G20/12*Occupancy!$B$65),"-",G20/12*Occupancy!$B$65)</f>
        <v>0</v>
      </c>
      <c r="G20" s="56">
        <f>SUMIFS(AnnualFinancialData!$L$2:$L$147,AnnualFinancialData!$B$2:$B$147,$A20,AnnualFinancialData!$K$2:$K$147,"50105")+SUMIFS(AnnualFinancialData!$L$2:$L$147,AnnualFinancialData!$B$2:$B$147,$A20,AnnualFinancialData!$K$2:$K$147,"55745")+SUMIFS(AnnualFinancialData!$L$2:$L$147,AnnualFinancialData!$B$2:$B$147,$A20,AnnualFinancialData!$K$2:$K$147,"55730")+SUMIFS(AnnualFinancialData!$L$2:$L$147,AnnualFinancialData!$B$2:$B$147,$A20,AnnualFinancialData!$K$2:$K$147,"50203")+SUMIFS(AnnualFinancialData!$L$2:$L$147,AnnualFinancialData!$B$2:$B$147,$A20,AnnualFinancialData!$K$2:$K$147,"50252")</f>
        <v>0</v>
      </c>
      <c r="H20" s="55">
        <f>IF(ISERROR(IF(E20="","",E20/VLOOKUP(Occupancy!$B$65,Occupancy!$BJ$68:'Occupancy'!$B$79,1)*12/$C20)),"-",IF(E20="","",E20/VLOOKUP(Occupancy!$B$65,Occupancy!$BJ$68:'Occupancy'!$B$79,1)*12/$C20))</f>
        <v>0</v>
      </c>
      <c r="I20" s="57">
        <f>IF(ISERROR(IF(F20="","",F20/VLOOKUP(Occupancy!$B$65,Occupancy!$BJ$68:'Occupancy'!$B$79,1)*12/$C20)),"-",IF(F20="","",F20/VLOOKUP(Occupancy!$B$65,Occupancy!$BJ$68:'Occupancy'!$B$79,1)*12/$C20))</f>
        <v>0</v>
      </c>
      <c r="J20" s="58">
        <f>SUMIFS(IncomeStatementData!$J$2:$J$829,IncomeStatementData!$B$2:$B$829,$A20,IncomeStatementData!$I$2:$I$829,"60015")+SUMIFS(IncomeStatementData!$J$2:$J$829,IncomeStatementData!$B$2:$B$829,$A20,IncomeStatementData!$I$2:$I$829,"55342")+SUMIFS(IncomeStatementData!$J$2:$J$829,IncomeStatementData!$B$2:$B$829,$A20,IncomeStatementData!$I$2:$I$829,"55110")+SUMIFS(IncomeStatementData!$J$2:$J$829,IncomeStatementData!$B$2:$B$829,$A20,IncomeStatementData!$I$2:$I$829,"53034")+SUMIFS(IncomeStatementData!$J$2:$J$829,IncomeStatementData!$B$2:$B$829,$A20,IncomeStatementData!$I$2:$I$829,"59500")</f>
        <v>0</v>
      </c>
      <c r="K20" s="58">
        <f>IF(ISERROR(L20/12*Occupancy!$B$65),"-",L20/12*Occupancy!$B$65)</f>
        <v>0</v>
      </c>
      <c r="L20" s="59">
        <f>SUMIFS(AnnualFinancialData!$L$2:$L$147,AnnualFinancialData!$B$2:$B$147,$A20,AnnualFinancialData!$K$2:$K$147,"60015")+SUMIFS(AnnualFinancialData!$L$2:$L$147,AnnualFinancialData!$B$2:$B$147,$A20,AnnualFinancialData!$K$2:$K$147,"55342")+SUMIFS(AnnualFinancialData!$L$2:$L$147,AnnualFinancialData!$B$2:$B$147,$A20,AnnualFinancialData!$K$2:$K$147,"55110")+SUMIFS(AnnualFinancialData!$L$2:$L$147,AnnualFinancialData!$B$2:$B$147,$A20,AnnualFinancialData!$K$2:$K$147,"53034")+SUMIFS(AnnualFinancialData!$L$2:$L$147,AnnualFinancialData!$B$2:$B$147,$A20,AnnualFinancialData!$K$2:$K$147,"59500")</f>
        <v>0</v>
      </c>
      <c r="M20" s="58">
        <f>IF(ISERROR(IF(J20="","",J20/VLOOKUP(Occupancy!$B$65,Occupancy!$BJ$68:'Occupancy'!$B$79,1)*12/$C20)),"-",IF(J20="","",J20/VLOOKUP(Occupancy!$B$65,Occupancy!$BJ$68:'Occupancy'!$B$79,1)*12/$C20))</f>
        <v>0</v>
      </c>
      <c r="N20" s="58">
        <f>IF(ISERROR(IF(K20="","",K20/VLOOKUP(Occupancy!$B$65,Occupancy!$BJ$68:'Occupancy'!$B$79,1)*12/$C20)),"-",IF(K20="","",K20/VLOOKUP(Occupancy!$B$65,Occupancy!$BJ$68:'Occupancy'!$B$79,1)*12/$C20))</f>
        <v>0</v>
      </c>
      <c r="O20" s="55">
        <f>SUMIFS(IncomeStatementData!$J$2:$J$829,IncomeStatementData!$B$2:$B$829,$A20,IncomeStatementData!$I$2:$I$829,"58001")</f>
        <v>0</v>
      </c>
      <c r="P20" s="55">
        <f>IF(ISERROR(Q20/12*Occupancy!$B$65),"-",Q20/12*Occupancy!$B$65)</f>
        <v>0</v>
      </c>
      <c r="Q20" s="56">
        <f>SUMIFS(AnnualFinancialData!$L$2:$L$147,AnnualFinancialData!$B$2:$B$147,$A20,AnnualFinancialData!$K$2:$K$147,"58001")</f>
        <v>0</v>
      </c>
      <c r="R20" s="55">
        <f>IF(ISERROR(IF(O20="","",O20/VLOOKUP(Occupancy!$B$65,Occupancy!$BJ$68:'Occupancy'!$B$79,1)*12/$C20)),"-",IF(O20="","",O20/VLOOKUP(Occupancy!$B$65,Occupancy!$BJ$68:'Occupancy'!$B$79,1)*12/$C20))</f>
        <v>0</v>
      </c>
      <c r="S20" s="55">
        <f>IF(ISERROR(IF(P20="","",P20/VLOOKUP(Occupancy!$B$65,Occupancy!$BJ$68:'Occupancy'!$B$79,1)*12/$C20)),"-",IF(P20="","",P20/VLOOKUP(Occupancy!$B$65,Occupancy!$BJ$68:'Occupancy'!$B$79,1)*12/$C20))</f>
        <v>0</v>
      </c>
      <c r="T20" s="59">
        <f>SUMIFS(IncomeStatementData!$J$2:$J$829,IncomeStatementData!$B$2:$B$829,$A20,IncomeStatementData!$I$2:$I$829,"66100")</f>
        <v>0</v>
      </c>
      <c r="U20" s="58">
        <f>IF(ISERROR(V20/12*Occupancy!$B$65),"-",V20/12*Occupancy!$B$65)</f>
        <v>0</v>
      </c>
      <c r="V20" s="59">
        <f>SUMIFS(AnnualFinancialData!$L$2:$L$147,AnnualFinancialData!$B$2:$B$147,$A20,AnnualFinancialData!$K$2:$K$147,"66100")</f>
        <v>0</v>
      </c>
      <c r="W20" s="58">
        <f>IF(ISERROR(IF(T20="","",T20/VLOOKUP(Occupancy!$B$65,Occupancy!$BJ$68:'Occupancy'!$B$79,1)*12/$C20)),"-",IF(T20="","",T20/VLOOKUP(Occupancy!$B$65,Occupancy!$BJ$68:'Occupancy'!$B$79,1)*12/$C20))</f>
        <v>0</v>
      </c>
      <c r="X20" s="60">
        <f>IF(ISERROR(IF(U20="","",U20/VLOOKUP(Occupancy!$B$65,Occupancy!$BJ$68:'Occupancy'!$B$79,1)*12/$C20)),"-",IF(U20="","",U20/VLOOKUP(Occupancy!$B$65,Occupancy!$BJ$68:'Occupancy'!$B$79,1)*12/$C20))</f>
        <v>0</v>
      </c>
      <c r="Y20" s="55">
        <f>SUMIFS(IncomeStatementData!$J$2:$J$829,IncomeStatementData!$B$2:$B$829,$A20,IncomeStatementData!$I$2:$I$829,"55705")+SUMIFS(IncomeStatementData!$J$2:$J$829,IncomeStatementData!$B$2:$B$829,$A20,IncomeStatementData!$I$2:$I$829,"55715")+SUMIFS(IncomeStatementData!$J$2:$J$829,IncomeStatementData!$B$2:$B$829,$A20,IncomeStatementData!$I$2:$I$829,"55720")+SUMIFS(IncomeStatementData!$J$2:$J$829,IncomeStatementData!$B$2:$B$829,$A20,IncomeStatementData!$I$2:$I$829,"55730")+SUMIFS(IncomeStatementData!$J$2:$J$829,IncomeStatementData!$B$2:$B$829,$A20,IncomeStatementData!$I$2:$I$829,"55735")+SUMIFS(IncomeStatementData!$J$2:$J$829,IncomeStatementData!$B$2:$B$829,$A20,IncomeStatementData!$I$2:$I$829,"55701")+SUMIFS(IncomeStatementData!$J$2:$J$829,IncomeStatementData!$B$2:$B$829,$A20,IncomeStatementData!$I$2:$I$829,"55750")+SUMIFS(IncomeStatementData!$J$2:$J$829,IncomeStatementData!$B$2:$B$829,$A20,IncomeStatementData!$I$2:$I$829,"55725")+SUMIFS(IncomeStatementData!$J$2:$J$829,IncomeStatementData!$B$2:$B$829,$A20,IncomeStatementData!$I$2:$I$829,"55760")+SUMIFS(IncomeStatementData!$J$2:$J$829,IncomeStatementData!$B$2:$B$829,$A20,IncomeStatementData!$I$2:$I$829,"55755")</f>
        <v>0</v>
      </c>
      <c r="Z20" s="55">
        <f>IF(ISERROR(AA20/12*Occupancy!$B$65),"-",AA20/12*Occupancy!$B$65)</f>
        <v>0</v>
      </c>
      <c r="AA20" s="56">
        <f>SUMIFS(AnnualFinancialData!$L$2:$L$147,AnnualFinancialData!$B$2:$B$147,$A20,AnnualFinancialData!$K$2:$K$147,"55705")+SUMIFS(AnnualFinancialData!$L$2:$L$147,AnnualFinancialData!$B$2:$B$147,$A20,AnnualFinancialData!$K$2:$K$147,"55715")+SUMIFS(AnnualFinancialData!$L$2:$L$147,AnnualFinancialData!$B$2:$B$147,$A20,AnnualFinancialData!$K$2:$K$147,"55720")+SUMIFS(AnnualFinancialData!$L$2:$L$147,AnnualFinancialData!$B$2:$B$147,$A20,AnnualFinancialData!$K$2:$K$147,"55730")+SUMIFS(AnnualFinancialData!$L$2:$L$147,AnnualFinancialData!$B$2:$B$147,$A20,AnnualFinancialData!$K$2:$K$147,"55735")+SUMIFS(AnnualFinancialData!$L$2:$L$147,AnnualFinancialData!$B$2:$B$147,$A20,AnnualFinancialData!$K$2:$K$147,"55701")+SUMIFS(AnnualFinancialData!$L$2:$L$147,AnnualFinancialData!$B$2:$B$147,$A20,AnnualFinancialData!$K$2:$K$147,"55750")+SUMIFS(AnnualFinancialData!$L$2:$L$147,AnnualFinancialData!$B$2:$B$147,$A20,AnnualFinancialData!$K$2:$K$147,"55725")+SUMIFS(AnnualFinancialData!$L$2:$L$147,AnnualFinancialData!$B$2:$B$147,$A20,AnnualFinancialData!$K$2:$K$147,"55760")+SUMIFS(AnnualFinancialData!$L$2:$L$147,AnnualFinancialData!$B$2:$B$147,$A20,AnnualFinancialData!$K$2:$K$147,"55755")</f>
        <v>0</v>
      </c>
      <c r="AB20" s="55">
        <f>IF(ISERROR(IF(Y20="","",Y20/VLOOKUP(Occupancy!$B$65,Occupancy!$BJ$68:'Occupancy'!$B$79,1)*12/$C20)),"-",IF(Y20="","",Y20/VLOOKUP(Occupancy!$B$65,Occupancy!$BJ$68:'Occupancy'!$B$79,1)*12/$C20))</f>
        <v>0</v>
      </c>
      <c r="AC20" s="61">
        <f>IF(ISERROR(IF(Z20="","",Z20/VLOOKUP(Occupancy!$B$65,Occupancy!$BJ$68:'Occupancy'!$B$79,1)*12/$C20)),"-",IF(Z20="","",Z20/VLOOKUP(Occupancy!$B$65,Occupancy!$BJ$68:'Occupancy'!$B$79,1)*12/$C20))</f>
        <v>0</v>
      </c>
      <c r="AD20" s="59">
        <f>SUMIFS(IncomeStatementData!$J$2:$J$829,IncomeStatementData!$B$2:$B$829,$A20,IncomeStatementData!$I$2:$I$829,"55770")</f>
        <v>0</v>
      </c>
      <c r="AE20" s="58">
        <f>IF(ISERROR(AF20/12*Occupancy!$B$65),"-",AF20/12*Occupancy!$B$65)</f>
        <v>0</v>
      </c>
      <c r="AF20" s="59">
        <f>SUMIFS(AnnualFinancialData!$L$2:$L$147,AnnualFinancialData!$B$2:$B$147,$A20,AnnualFinancialData!$K$2:$K$147,"55770")</f>
        <v>0</v>
      </c>
      <c r="AG20" s="58">
        <f>IF(ISERROR(IF(AD20="","",AD20/VLOOKUP(Occupancy!$B$65,Occupancy!$BJ$68:'Occupancy'!$B$79,1)*12/$C20)),"-",IF(AD20="","",AD20/VLOOKUP(Occupancy!$B$65,Occupancy!$BJ$68:'Occupancy'!$B$79,1)*12/$C20))</f>
        <v>0</v>
      </c>
      <c r="AH20" s="63">
        <f>IF(ISERROR(IF(AE20="","",AE20/VLOOKUP(Occupancy!$B$65,Occupancy!$BJ$68:'Occupancy'!$B$79,1)*12/$C20)),"-",IF(AE20="","",AE20/VLOOKUP(Occupancy!$B$65,Occupancy!$BJ$68:'Occupancy'!$B$79,1)*12/$C20))</f>
        <v>0</v>
      </c>
      <c r="AI20" s="56">
        <f>SUMIFS(IncomeStatementData!$J$2:$J$829,IncomeStatementData!$B$2:$B$829,$A20,IncomeStatementData!$I$2:$I$829,"55357")+SUMIFS(IncomeStatementData!$J$2:$J$829,IncomeStatementData!$B$2:$B$829,$A20,IncomeStatementData!$I$2:$I$829,"55353")+SUMIFS(IncomeStatementData!$J$2:$J$829,IncomeStatementData!$B$2:$B$829,$A20,IncomeStatementData!$I$2:$I$829,"55354")+SUMIFS(IncomeStatementData!$J$2:$J$829,IncomeStatementData!$B$2:$B$829,$A20,IncomeStatementData!$I$2:$I$829,"55351")</f>
        <v>0</v>
      </c>
      <c r="AJ20" s="55">
        <f>IF(ISERROR(AK20/12*Occupancy!$B$65),"-",AK20/12*Occupancy!$B$65)</f>
        <v>0</v>
      </c>
      <c r="AK20" s="56">
        <f>SUMIFS(AnnualFinancialData!$L$2:$L$147,AnnualFinancialData!$B$2:$B$147,$A20,AnnualFinancialData!$K$2:$K$147,"55357")+SUMIFS(AnnualFinancialData!$L$2:$L$147,AnnualFinancialData!$B$2:$B$147,$A20,AnnualFinancialData!$K$2:$K$147,"55353")+SUMIFS(AnnualFinancialData!$L$2:$L$147,AnnualFinancialData!$B$2:$B$147,$A20,AnnualFinancialData!$K$2:$K$147,"55354")+SUMIFS(AnnualFinancialData!$L$2:$L$147,AnnualFinancialData!$B$2:$B$147,$A20,AnnualFinancialData!$K$2:$K$147,"55351")</f>
        <v>0</v>
      </c>
      <c r="AL20" s="55">
        <f>IF(ISERROR(IF(AI20="","",AI20/VLOOKUP(Occupancy!$B$65,Occupancy!$BJ$68:'Occupancy'!$B$79,1)*12/$C20)),"-",IF(AI20="","",AI20/VLOOKUP(Occupancy!$B$65,Occupancy!$BJ$68:'Occupancy'!$B$79,1)*12/$C20))</f>
        <v>0</v>
      </c>
      <c r="AM20" s="64">
        <f>IF(ISERROR(IF(AJ20="","",AJ20/VLOOKUP(Occupancy!$B$65,Occupancy!$BJ$68:'Occupancy'!$B$79,1)*12/$C20)),"-",IF(AJ20="","",AJ20/VLOOKUP(Occupancy!$B$65,Occupancy!$BJ$68:'Occupancy'!$B$79,1)*12/$C20))</f>
        <v>0</v>
      </c>
      <c r="AN20" s="58">
        <f>SUMIFS(IncomeStatementData!$J$2:$J$829,IncomeStatementData!$B$2:$B$829,$A20,IncomeStatementData!$I$2:$I$829,"55355")</f>
        <v>0</v>
      </c>
      <c r="AO20" s="58">
        <f>IF(ISERROR(AP20/12*Occupancy!$B$65),"-",AP20/12*Occupancy!$B$65)</f>
        <v>0</v>
      </c>
      <c r="AP20" s="59">
        <f>SUMIFS(AnnualFinancialData!$L$2:$L$147,AnnualFinancialData!$B$2:$B$147,$A20,AnnualFinancialData!$K$2:$K$147,"55355")</f>
        <v>0</v>
      </c>
      <c r="AQ20" s="58">
        <f>IF(ISERROR(IF(AN20="","",AN20/VLOOKUP(Occupancy!$B$65,Occupancy!$BJ$68:'Occupancy'!$B$79,1)*12/$C20)),"-",IF(AN20="","",AN20/VLOOKUP(Occupancy!$B$65,Occupancy!$BJ$68:'Occupancy'!$B$79,1)*12/$C20))</f>
        <v>0</v>
      </c>
      <c r="AR20" s="60">
        <f>IF(ISERROR(IF(AO20="","",AO20/VLOOKUP(Occupancy!$B$65,Occupancy!$BJ$68:'Occupancy'!$B$79,1)*12/$C20)),"-",IF(AO20="","",AO20/VLOOKUP(Occupancy!$B$65,Occupancy!$BJ$68:'Occupancy'!$B$79,1)*12/$C20))</f>
        <v>0</v>
      </c>
      <c r="AS20" s="65">
        <f>SUMIFS(IncomeStatementData!$J$2:$J$829,IncomeStatementData!$B$2:$B$829,$A20,IncomeStatementData!$I$2:$I$829,"55301")</f>
        <v>0</v>
      </c>
      <c r="AT20" s="55">
        <f>IF(ISERROR(AU20/12*Occupancy!$B$65),"-",AU20/12*Occupancy!$B$65)</f>
        <v>0</v>
      </c>
      <c r="AU20" s="56">
        <f>SUMIFS(AnnualFinancialData!$L$2:$L$147,AnnualFinancialData!$B$2:$B$147,$A20,AnnualFinancialData!$K$2:$K$147,"55301")</f>
        <v>0</v>
      </c>
      <c r="AV20" s="55">
        <f>IF(ISERROR(IF(AS20="","",AS20/VLOOKUP(Occupancy!$B$65,Occupancy!$BJ$68:'Occupancy'!$B$79,1)*12/$C20)),"-",IF(AS20="","",AS20/VLOOKUP(Occupancy!$B$65,Occupancy!$BJ$68:'Occupancy'!$B$79,1)*12/$C20))</f>
        <v>0</v>
      </c>
      <c r="AW20" s="61">
        <f>IF(ISERROR(IF(AT20="","",AT20/VLOOKUP(Occupancy!$B$65,Occupancy!$BJ$68:'Occupancy'!$B$79,1)*12/$C20)),"-",IF(AT20="","",AT20/VLOOKUP(Occupancy!$B$65,Occupancy!$BJ$68:'Occupancy'!$B$79,1)*12/$C20))</f>
        <v>0</v>
      </c>
      <c r="AX20" s="58">
        <f>SUMIFS(IncomeStatementData!$J$2:$J$829,IncomeStatementData!$B$2:$B$829,$A20,IncomeStatementData!$I$2:$I$829,"55320")</f>
        <v>0</v>
      </c>
      <c r="AY20" s="58">
        <f>IF(ISERROR(AZ20/12*Occupancy!$B$65),"-",AZ20/12*Occupancy!$B$65)</f>
        <v>0</v>
      </c>
      <c r="AZ20" s="59">
        <f>SUMIFS(AnnualFinancialData!$L$2:$L$147,AnnualFinancialData!$B$2:$B$147,$A20,AnnualFinancialData!$K$2:$K$147,"55320")</f>
        <v>0</v>
      </c>
      <c r="BA20" s="58">
        <f>IF(ISERROR(IF(AX20="","",AX20/VLOOKUP(Occupancy!$B$65,Occupancy!$BJ$68:'Occupancy'!$B$79,1)*12/$C20)),"-",IF(AX20="","",AX20/VLOOKUP(Occupancy!$B$65,Occupancy!$BJ$68:'Occupancy'!$B$79,1)*12/$C20))</f>
        <v>0</v>
      </c>
      <c r="BB20" s="58">
        <f>IF(ISERROR(IF(AY20="","",AY20/VLOOKUP(Occupancy!$B$65,Occupancy!$BJ$68:'Occupancy'!$B$79,1)*12/$C20)),"-",IF(AY20="","",AY20/VLOOKUP(Occupancy!$B$65,Occupancy!$BJ$68:'Occupancy'!$B$79,1)*12/$C20))</f>
        <v>0</v>
      </c>
      <c r="BC20" s="66">
        <f t="shared" si="0"/>
        <v>0</v>
      </c>
      <c r="BD20" s="67">
        <f t="shared" si="1"/>
        <v>0</v>
      </c>
      <c r="BE20" s="66">
        <f t="shared" si="2"/>
        <v>0</v>
      </c>
      <c r="BF20" s="67">
        <f>IF(ISERROR(IF(BC20="","",BC20/VLOOKUP(Occupancy!$B$65,Occupancy!$BJ$68:'Occupancy'!$B$79,1)*12/$C20)),"-",IF(BC20="","",BC20/VLOOKUP(Occupancy!$B$65,Occupancy!$BJ$68:'Occupancy'!$B$79,1)*12/$C20))</f>
        <v>0</v>
      </c>
      <c r="BG20" s="68">
        <f>IF(ISERROR(IF(BD20="","",BD20/VLOOKUP(Occupancy!$B$65,Occupancy!$BJ$68:'Occupancy'!$B$79,1)*12/$C20)),"-",IF(BD20="","",BD20/VLOOKUP(Occupancy!$B$65,Occupancy!$BJ$68:'Occupancy'!$B$79,1)*12/$C20))</f>
        <v>0</v>
      </c>
    </row>
    <row r="21" spans="1:59" x14ac:dyDescent="0.25">
      <c r="A21" s="222" t="s">
        <v>407</v>
      </c>
      <c r="B21" s="98" t="str">
        <f>IF(ISERROR(INDEX(ProjectTypeData!$F$2:$F21,MATCH(Expenses!$A21,ProjectTypeData!$B$2:$B21,0),MATCH(Expenses!B$5,ProjectTypeData!$F$1))),"-",INDEX(ProjectTypeData!$F$2:$F21,MATCH(Expenses!$A21,ProjectTypeData!$B$2:$B21,0),MATCH(Expenses!B$5,ProjectTypeData!$F$1)))</f>
        <v>Homes</v>
      </c>
      <c r="C21" s="148">
        <f>Operating!C27</f>
        <v>131</v>
      </c>
      <c r="D21" s="149" t="str">
        <f>IF(ISERROR(INDEX(MgmtCompanyData!$C$2:$C$9,MATCH(A21,MgmtCompanyData!$B$2:$B$9,0),0)),"-",INDEX(MgmtCompanyData!$C$2:$C$9,MATCH(A21,MgmtCompanyData!$B$2:$B$9,0),0))</f>
        <v>Habitat America, LLC</v>
      </c>
      <c r="E21" s="54">
        <f>SUMIFS(IncomeStatementData!$J$2:$J$829,IncomeStatementData!$B$2:$B$829,$A21,IncomeStatementData!$I$2:$I$829,"50105")+SUMIFS(IncomeStatementData!$J$2:$J$829,IncomeStatementData!$B$2:$B$829,$A21,IncomeStatementData!$I$2:$I$829,"55745")+SUMIFS(IncomeStatementData!$J$2:$J$829,IncomeStatementData!$B$2:$B$829,$A21,IncomeStatementData!$I$2:$I$829,"55730")+SUMIFS(IncomeStatementData!$J$2:$J$829,IncomeStatementData!$B$2:$B$829,$A21,IncomeStatementData!$I$2:$I$829,"50203")+SUMIFS(IncomeStatementData!$J$2:$J$829,IncomeStatementData!$B$2:$B$829,$A21,IncomeStatementData!$I$2:$I$829,"50252")</f>
        <v>0</v>
      </c>
      <c r="F21" s="55">
        <f>IF(ISERROR(G21/12*Occupancy!$B$65),"-",G21/12*Occupancy!$B$65)</f>
        <v>0</v>
      </c>
      <c r="G21" s="56">
        <f>SUMIFS(AnnualFinancialData!$L$2:$L$147,AnnualFinancialData!$B$2:$B$147,$A21,AnnualFinancialData!$K$2:$K$147,"50105")+SUMIFS(AnnualFinancialData!$L$2:$L$147,AnnualFinancialData!$B$2:$B$147,$A21,AnnualFinancialData!$K$2:$K$147,"55745")+SUMIFS(AnnualFinancialData!$L$2:$L$147,AnnualFinancialData!$B$2:$B$147,$A21,AnnualFinancialData!$K$2:$K$147,"55730")+SUMIFS(AnnualFinancialData!$L$2:$L$147,AnnualFinancialData!$B$2:$B$147,$A21,AnnualFinancialData!$K$2:$K$147,"50203")+SUMIFS(AnnualFinancialData!$L$2:$L$147,AnnualFinancialData!$B$2:$B$147,$A21,AnnualFinancialData!$K$2:$K$147,"50252")</f>
        <v>0</v>
      </c>
      <c r="H21" s="55">
        <f>IF(ISERROR(IF(E21="","",E21/VLOOKUP(Occupancy!$B$65,Occupancy!$BJ$68:'Occupancy'!$B$79,1)*12/$C21)),"-",IF(E21="","",E21/VLOOKUP(Occupancy!$B$65,Occupancy!$BJ$68:'Occupancy'!$B$79,1)*12/$C21))</f>
        <v>0</v>
      </c>
      <c r="I21" s="57">
        <f>IF(ISERROR(IF(F21="","",F21/VLOOKUP(Occupancy!$B$65,Occupancy!$BJ$68:'Occupancy'!$B$79,1)*12/$C21)),"-",IF(F21="","",F21/VLOOKUP(Occupancy!$B$65,Occupancy!$BJ$68:'Occupancy'!$B$79,1)*12/$C21))</f>
        <v>0</v>
      </c>
      <c r="J21" s="58">
        <f>SUMIFS(IncomeStatementData!$J$2:$J$829,IncomeStatementData!$B$2:$B$829,$A21,IncomeStatementData!$I$2:$I$829,"60015")+SUMIFS(IncomeStatementData!$J$2:$J$829,IncomeStatementData!$B$2:$B$829,$A21,IncomeStatementData!$I$2:$I$829,"55342")+SUMIFS(IncomeStatementData!$J$2:$J$829,IncomeStatementData!$B$2:$B$829,$A21,IncomeStatementData!$I$2:$I$829,"55110")+SUMIFS(IncomeStatementData!$J$2:$J$829,IncomeStatementData!$B$2:$B$829,$A21,IncomeStatementData!$I$2:$I$829,"53034")+SUMIFS(IncomeStatementData!$J$2:$J$829,IncomeStatementData!$B$2:$B$829,$A21,IncomeStatementData!$I$2:$I$829,"59500")</f>
        <v>0</v>
      </c>
      <c r="K21" s="58">
        <f>IF(ISERROR(L21/12*Occupancy!$B$65),"-",L21/12*Occupancy!$B$65)</f>
        <v>0</v>
      </c>
      <c r="L21" s="59">
        <f>SUMIFS(AnnualFinancialData!$L$2:$L$147,AnnualFinancialData!$B$2:$B$147,$A21,AnnualFinancialData!$K$2:$K$147,"60015")+SUMIFS(AnnualFinancialData!$L$2:$L$147,AnnualFinancialData!$B$2:$B$147,$A21,AnnualFinancialData!$K$2:$K$147,"55342")+SUMIFS(AnnualFinancialData!$L$2:$L$147,AnnualFinancialData!$B$2:$B$147,$A21,AnnualFinancialData!$K$2:$K$147,"55110")+SUMIFS(AnnualFinancialData!$L$2:$L$147,AnnualFinancialData!$B$2:$B$147,$A21,AnnualFinancialData!$K$2:$K$147,"53034")+SUMIFS(AnnualFinancialData!$L$2:$L$147,AnnualFinancialData!$B$2:$B$147,$A21,AnnualFinancialData!$K$2:$K$147,"59500")</f>
        <v>0</v>
      </c>
      <c r="M21" s="58">
        <f>IF(ISERROR(IF(J21="","",J21/VLOOKUP(Occupancy!$B$65,Occupancy!$BJ$68:'Occupancy'!$B$79,1)*12/$C21)),"-",IF(J21="","",J21/VLOOKUP(Occupancy!$B$65,Occupancy!$BJ$68:'Occupancy'!$B$79,1)*12/$C21))</f>
        <v>0</v>
      </c>
      <c r="N21" s="58">
        <f>IF(ISERROR(IF(K21="","",K21/VLOOKUP(Occupancy!$B$65,Occupancy!$BJ$68:'Occupancy'!$B$79,1)*12/$C21)),"-",IF(K21="","",K21/VLOOKUP(Occupancy!$B$65,Occupancy!$BJ$68:'Occupancy'!$B$79,1)*12/$C21))</f>
        <v>0</v>
      </c>
      <c r="O21" s="55">
        <f>SUMIFS(IncomeStatementData!$J$2:$J$829,IncomeStatementData!$B$2:$B$829,$A21,IncomeStatementData!$I$2:$I$829,"58001")</f>
        <v>0</v>
      </c>
      <c r="P21" s="55">
        <f>IF(ISERROR(Q21/12*Occupancy!$B$65),"-",Q21/12*Occupancy!$B$65)</f>
        <v>0</v>
      </c>
      <c r="Q21" s="56">
        <f>SUMIFS(AnnualFinancialData!$L$2:$L$147,AnnualFinancialData!$B$2:$B$147,$A21,AnnualFinancialData!$K$2:$K$147,"58001")</f>
        <v>0</v>
      </c>
      <c r="R21" s="55">
        <f>IF(ISERROR(IF(O21="","",O21/VLOOKUP(Occupancy!$B$65,Occupancy!$BJ$68:'Occupancy'!$B$79,1)*12/$C21)),"-",IF(O21="","",O21/VLOOKUP(Occupancy!$B$65,Occupancy!$BJ$68:'Occupancy'!$B$79,1)*12/$C21))</f>
        <v>0</v>
      </c>
      <c r="S21" s="55">
        <f>IF(ISERROR(IF(P21="","",P21/VLOOKUP(Occupancy!$B$65,Occupancy!$BJ$68:'Occupancy'!$B$79,1)*12/$C21)),"-",IF(P21="","",P21/VLOOKUP(Occupancy!$B$65,Occupancy!$BJ$68:'Occupancy'!$B$79,1)*12/$C21))</f>
        <v>0</v>
      </c>
      <c r="T21" s="59">
        <f>SUMIFS(IncomeStatementData!$J$2:$J$829,IncomeStatementData!$B$2:$B$829,$A21,IncomeStatementData!$I$2:$I$829,"66100")</f>
        <v>0</v>
      </c>
      <c r="U21" s="58">
        <f>IF(ISERROR(V21/12*Occupancy!$B$65),"-",V21/12*Occupancy!$B$65)</f>
        <v>0</v>
      </c>
      <c r="V21" s="59">
        <f>SUMIFS(AnnualFinancialData!$L$2:$L$147,AnnualFinancialData!$B$2:$B$147,$A21,AnnualFinancialData!$K$2:$K$147,"66100")</f>
        <v>0</v>
      </c>
      <c r="W21" s="58">
        <f>IF(ISERROR(IF(T21="","",T21/VLOOKUP(Occupancy!$B$65,Occupancy!$BJ$68:'Occupancy'!$B$79,1)*12/$C21)),"-",IF(T21="","",T21/VLOOKUP(Occupancy!$B$65,Occupancy!$BJ$68:'Occupancy'!$B$79,1)*12/$C21))</f>
        <v>0</v>
      </c>
      <c r="X21" s="60">
        <f>IF(ISERROR(IF(U21="","",U21/VLOOKUP(Occupancy!$B$65,Occupancy!$BJ$68:'Occupancy'!$B$79,1)*12/$C21)),"-",IF(U21="","",U21/VLOOKUP(Occupancy!$B$65,Occupancy!$BJ$68:'Occupancy'!$B$79,1)*12/$C21))</f>
        <v>0</v>
      </c>
      <c r="Y21" s="55">
        <f>SUMIFS(IncomeStatementData!$J$2:$J$829,IncomeStatementData!$B$2:$B$829,$A21,IncomeStatementData!$I$2:$I$829,"55705")+SUMIFS(IncomeStatementData!$J$2:$J$829,IncomeStatementData!$B$2:$B$829,$A21,IncomeStatementData!$I$2:$I$829,"55715")+SUMIFS(IncomeStatementData!$J$2:$J$829,IncomeStatementData!$B$2:$B$829,$A21,IncomeStatementData!$I$2:$I$829,"55720")+SUMIFS(IncomeStatementData!$J$2:$J$829,IncomeStatementData!$B$2:$B$829,$A21,IncomeStatementData!$I$2:$I$829,"55730")+SUMIFS(IncomeStatementData!$J$2:$J$829,IncomeStatementData!$B$2:$B$829,$A21,IncomeStatementData!$I$2:$I$829,"55735")+SUMIFS(IncomeStatementData!$J$2:$J$829,IncomeStatementData!$B$2:$B$829,$A21,IncomeStatementData!$I$2:$I$829,"55701")+SUMIFS(IncomeStatementData!$J$2:$J$829,IncomeStatementData!$B$2:$B$829,$A21,IncomeStatementData!$I$2:$I$829,"55750")+SUMIFS(IncomeStatementData!$J$2:$J$829,IncomeStatementData!$B$2:$B$829,$A21,IncomeStatementData!$I$2:$I$829,"55725")+SUMIFS(IncomeStatementData!$J$2:$J$829,IncomeStatementData!$B$2:$B$829,$A21,IncomeStatementData!$I$2:$I$829,"55760")+SUMIFS(IncomeStatementData!$J$2:$J$829,IncomeStatementData!$B$2:$B$829,$A21,IncomeStatementData!$I$2:$I$829,"55755")</f>
        <v>0</v>
      </c>
      <c r="Z21" s="55">
        <f>IF(ISERROR(AA21/12*Occupancy!$B$65),"-",AA21/12*Occupancy!$B$65)</f>
        <v>0</v>
      </c>
      <c r="AA21" s="56">
        <f>SUMIFS(AnnualFinancialData!$L$2:$L$147,AnnualFinancialData!$B$2:$B$147,$A21,AnnualFinancialData!$K$2:$K$147,"55705")+SUMIFS(AnnualFinancialData!$L$2:$L$147,AnnualFinancialData!$B$2:$B$147,$A21,AnnualFinancialData!$K$2:$K$147,"55715")+SUMIFS(AnnualFinancialData!$L$2:$L$147,AnnualFinancialData!$B$2:$B$147,$A21,AnnualFinancialData!$K$2:$K$147,"55720")+SUMIFS(AnnualFinancialData!$L$2:$L$147,AnnualFinancialData!$B$2:$B$147,$A21,AnnualFinancialData!$K$2:$K$147,"55730")+SUMIFS(AnnualFinancialData!$L$2:$L$147,AnnualFinancialData!$B$2:$B$147,$A21,AnnualFinancialData!$K$2:$K$147,"55735")+SUMIFS(AnnualFinancialData!$L$2:$L$147,AnnualFinancialData!$B$2:$B$147,$A21,AnnualFinancialData!$K$2:$K$147,"55701")+SUMIFS(AnnualFinancialData!$L$2:$L$147,AnnualFinancialData!$B$2:$B$147,$A21,AnnualFinancialData!$K$2:$K$147,"55750")+SUMIFS(AnnualFinancialData!$L$2:$L$147,AnnualFinancialData!$B$2:$B$147,$A21,AnnualFinancialData!$K$2:$K$147,"55725")+SUMIFS(AnnualFinancialData!$L$2:$L$147,AnnualFinancialData!$B$2:$B$147,$A21,AnnualFinancialData!$K$2:$K$147,"55760")+SUMIFS(AnnualFinancialData!$L$2:$L$147,AnnualFinancialData!$B$2:$B$147,$A21,AnnualFinancialData!$K$2:$K$147,"55755")</f>
        <v>0</v>
      </c>
      <c r="AB21" s="55">
        <f>IF(ISERROR(IF(Y21="","",Y21/VLOOKUP(Occupancy!$B$65,Occupancy!$BJ$68:'Occupancy'!$B$79,1)*12/$C21)),"-",IF(Y21="","",Y21/VLOOKUP(Occupancy!$B$65,Occupancy!$BJ$68:'Occupancy'!$B$79,1)*12/$C21))</f>
        <v>0</v>
      </c>
      <c r="AC21" s="61">
        <f>IF(ISERROR(IF(Z21="","",Z21/VLOOKUP(Occupancy!$B$65,Occupancy!$BJ$68:'Occupancy'!$B$79,1)*12/$C21)),"-",IF(Z21="","",Z21/VLOOKUP(Occupancy!$B$65,Occupancy!$BJ$68:'Occupancy'!$B$79,1)*12/$C21))</f>
        <v>0</v>
      </c>
      <c r="AD21" s="59">
        <f>SUMIFS(IncomeStatementData!$J$2:$J$829,IncomeStatementData!$B$2:$B$829,$A21,IncomeStatementData!$I$2:$I$829,"55770")</f>
        <v>0</v>
      </c>
      <c r="AE21" s="58">
        <f>IF(ISERROR(AF21/12*Occupancy!$B$65),"-",AF21/12*Occupancy!$B$65)</f>
        <v>0</v>
      </c>
      <c r="AF21" s="59">
        <f>SUMIFS(AnnualFinancialData!$L$2:$L$147,AnnualFinancialData!$B$2:$B$147,$A21,AnnualFinancialData!$K$2:$K$147,"55770")</f>
        <v>0</v>
      </c>
      <c r="AG21" s="58">
        <f>IF(ISERROR(IF(AD21="","",AD21/VLOOKUP(Occupancy!$B$65,Occupancy!$BJ$68:'Occupancy'!$B$79,1)*12/$C21)),"-",IF(AD21="","",AD21/VLOOKUP(Occupancy!$B$65,Occupancy!$BJ$68:'Occupancy'!$B$79,1)*12/$C21))</f>
        <v>0</v>
      </c>
      <c r="AH21" s="63">
        <f>IF(ISERROR(IF(AE21="","",AE21/VLOOKUP(Occupancy!$B$65,Occupancy!$BJ$68:'Occupancy'!$B$79,1)*12/$C21)),"-",IF(AE21="","",AE21/VLOOKUP(Occupancy!$B$65,Occupancy!$BJ$68:'Occupancy'!$B$79,1)*12/$C21))</f>
        <v>0</v>
      </c>
      <c r="AI21" s="56">
        <f>SUMIFS(IncomeStatementData!$J$2:$J$829,IncomeStatementData!$B$2:$B$829,$A21,IncomeStatementData!$I$2:$I$829,"55357")+SUMIFS(IncomeStatementData!$J$2:$J$829,IncomeStatementData!$B$2:$B$829,$A21,IncomeStatementData!$I$2:$I$829,"55353")+SUMIFS(IncomeStatementData!$J$2:$J$829,IncomeStatementData!$B$2:$B$829,$A21,IncomeStatementData!$I$2:$I$829,"55354")+SUMIFS(IncomeStatementData!$J$2:$J$829,IncomeStatementData!$B$2:$B$829,$A21,IncomeStatementData!$I$2:$I$829,"55351")</f>
        <v>0</v>
      </c>
      <c r="AJ21" s="55">
        <f>IF(ISERROR(AK21/12*Occupancy!$B$65),"-",AK21/12*Occupancy!$B$65)</f>
        <v>0</v>
      </c>
      <c r="AK21" s="56">
        <f>SUMIFS(AnnualFinancialData!$L$2:$L$147,AnnualFinancialData!$B$2:$B$147,$A21,AnnualFinancialData!$K$2:$K$147,"55357")+SUMIFS(AnnualFinancialData!$L$2:$L$147,AnnualFinancialData!$B$2:$B$147,$A21,AnnualFinancialData!$K$2:$K$147,"55353")+SUMIFS(AnnualFinancialData!$L$2:$L$147,AnnualFinancialData!$B$2:$B$147,$A21,AnnualFinancialData!$K$2:$K$147,"55354")+SUMIFS(AnnualFinancialData!$L$2:$L$147,AnnualFinancialData!$B$2:$B$147,$A21,AnnualFinancialData!$K$2:$K$147,"55351")</f>
        <v>0</v>
      </c>
      <c r="AL21" s="55">
        <f>IF(ISERROR(IF(AI21="","",AI21/VLOOKUP(Occupancy!$B$65,Occupancy!$BJ$68:'Occupancy'!$B$79,1)*12/$C21)),"-",IF(AI21="","",AI21/VLOOKUP(Occupancy!$B$65,Occupancy!$BJ$68:'Occupancy'!$B$79,1)*12/$C21))</f>
        <v>0</v>
      </c>
      <c r="AM21" s="64">
        <f>IF(ISERROR(IF(AJ21="","",AJ21/VLOOKUP(Occupancy!$B$65,Occupancy!$BJ$68:'Occupancy'!$B$79,1)*12/$C21)),"-",IF(AJ21="","",AJ21/VLOOKUP(Occupancy!$B$65,Occupancy!$BJ$68:'Occupancy'!$B$79,1)*12/$C21))</f>
        <v>0</v>
      </c>
      <c r="AN21" s="58">
        <f>SUMIFS(IncomeStatementData!$J$2:$J$829,IncomeStatementData!$B$2:$B$829,$A21,IncomeStatementData!$I$2:$I$829,"55355")</f>
        <v>0</v>
      </c>
      <c r="AO21" s="58">
        <f>IF(ISERROR(AP21/12*Occupancy!$B$65),"-",AP21/12*Occupancy!$B$65)</f>
        <v>0</v>
      </c>
      <c r="AP21" s="59">
        <f>SUMIFS(AnnualFinancialData!$L$2:$L$147,AnnualFinancialData!$B$2:$B$147,$A21,AnnualFinancialData!$K$2:$K$147,"55355")</f>
        <v>0</v>
      </c>
      <c r="AQ21" s="58">
        <f>IF(ISERROR(IF(AN21="","",AN21/VLOOKUP(Occupancy!$B$65,Occupancy!$BJ$68:'Occupancy'!$B$79,1)*12/$C21)),"-",IF(AN21="","",AN21/VLOOKUP(Occupancy!$B$65,Occupancy!$BJ$68:'Occupancy'!$B$79,1)*12/$C21))</f>
        <v>0</v>
      </c>
      <c r="AR21" s="60">
        <f>IF(ISERROR(IF(AO21="","",AO21/VLOOKUP(Occupancy!$B$65,Occupancy!$BJ$68:'Occupancy'!$B$79,1)*12/$C21)),"-",IF(AO21="","",AO21/VLOOKUP(Occupancy!$B$65,Occupancy!$BJ$68:'Occupancy'!$B$79,1)*12/$C21))</f>
        <v>0</v>
      </c>
      <c r="AS21" s="65">
        <f>SUMIFS(IncomeStatementData!$J$2:$J$829,IncomeStatementData!$B$2:$B$829,$A21,IncomeStatementData!$I$2:$I$829,"55301")</f>
        <v>0</v>
      </c>
      <c r="AT21" s="55">
        <f>IF(ISERROR(AU21/12*Occupancy!$B$65),"-",AU21/12*Occupancy!$B$65)</f>
        <v>0</v>
      </c>
      <c r="AU21" s="56">
        <f>SUMIFS(AnnualFinancialData!$L$2:$L$147,AnnualFinancialData!$B$2:$B$147,$A21,AnnualFinancialData!$K$2:$K$147,"55301")</f>
        <v>0</v>
      </c>
      <c r="AV21" s="55">
        <f>IF(ISERROR(IF(AS21="","",AS21/VLOOKUP(Occupancy!$B$65,Occupancy!$BJ$68:'Occupancy'!$B$79,1)*12/$C21)),"-",IF(AS21="","",AS21/VLOOKUP(Occupancy!$B$65,Occupancy!$BJ$68:'Occupancy'!$B$79,1)*12/$C21))</f>
        <v>0</v>
      </c>
      <c r="AW21" s="61">
        <f>IF(ISERROR(IF(AT21="","",AT21/VLOOKUP(Occupancy!$B$65,Occupancy!$BJ$68:'Occupancy'!$B$79,1)*12/$C21)),"-",IF(AT21="","",AT21/VLOOKUP(Occupancy!$B$65,Occupancy!$BJ$68:'Occupancy'!$B$79,1)*12/$C21))</f>
        <v>0</v>
      </c>
      <c r="AX21" s="58">
        <f>SUMIFS(IncomeStatementData!$J$2:$J$829,IncomeStatementData!$B$2:$B$829,$A21,IncomeStatementData!$I$2:$I$829,"55320")</f>
        <v>0</v>
      </c>
      <c r="AY21" s="58">
        <f>IF(ISERROR(AZ21/12*Occupancy!$B$65),"-",AZ21/12*Occupancy!$B$65)</f>
        <v>0</v>
      </c>
      <c r="AZ21" s="59">
        <f>SUMIFS(AnnualFinancialData!$L$2:$L$147,AnnualFinancialData!$B$2:$B$147,$A21,AnnualFinancialData!$K$2:$K$147,"55320")</f>
        <v>0</v>
      </c>
      <c r="BA21" s="58">
        <f>IF(ISERROR(IF(AX21="","",AX21/VLOOKUP(Occupancy!$B$65,Occupancy!$BJ$68:'Occupancy'!$B$79,1)*12/$C21)),"-",IF(AX21="","",AX21/VLOOKUP(Occupancy!$B$65,Occupancy!$BJ$68:'Occupancy'!$B$79,1)*12/$C21))</f>
        <v>0</v>
      </c>
      <c r="BB21" s="58">
        <f>IF(ISERROR(IF(AY21="","",AY21/VLOOKUP(Occupancy!$B$65,Occupancy!$BJ$68:'Occupancy'!$B$79,1)*12/$C21)),"-",IF(AY21="","",AY21/VLOOKUP(Occupancy!$B$65,Occupancy!$BJ$68:'Occupancy'!$B$79,1)*12/$C21))</f>
        <v>0</v>
      </c>
      <c r="BC21" s="66">
        <f t="shared" si="0"/>
        <v>0</v>
      </c>
      <c r="BD21" s="67">
        <f t="shared" si="1"/>
        <v>0</v>
      </c>
      <c r="BE21" s="66">
        <f t="shared" si="2"/>
        <v>0</v>
      </c>
      <c r="BF21" s="67">
        <f>IF(ISERROR(IF(BC21="","",BC21/VLOOKUP(Occupancy!$B$65,Occupancy!$BJ$68:'Occupancy'!$B$79,1)*12/$C21)),"-",IF(BC21="","",BC21/VLOOKUP(Occupancy!$B$65,Occupancy!$BJ$68:'Occupancy'!$B$79,1)*12/$C21))</f>
        <v>0</v>
      </c>
      <c r="BG21" s="68">
        <f>IF(ISERROR(IF(BD21="","",BD21/VLOOKUP(Occupancy!$B$65,Occupancy!$BJ$68:'Occupancy'!$B$79,1)*12/$C21)),"-",IF(BD21="","",BD21/VLOOKUP(Occupancy!$B$65,Occupancy!$BJ$68:'Occupancy'!$B$79,1)*12/$C21))</f>
        <v>0</v>
      </c>
    </row>
    <row r="22" spans="1:59" x14ac:dyDescent="0.25">
      <c r="A22" s="222" t="s">
        <v>409</v>
      </c>
      <c r="B22" s="98" t="str">
        <f>IF(ISERROR(INDEX(ProjectTypeData!$F$2:$F22,MATCH(Expenses!$A22,ProjectTypeData!$B$2:$B22,0),MATCH(Expenses!B$5,ProjectTypeData!$F$1))),"-",INDEX(ProjectTypeData!$F$2:$F22,MATCH(Expenses!$A22,ProjectTypeData!$B$2:$B22,0),MATCH(Expenses!B$5,ProjectTypeData!$F$1)))</f>
        <v>Homes</v>
      </c>
      <c r="C22" s="148">
        <f>Operating!C28</f>
        <v>98</v>
      </c>
      <c r="D22" s="149" t="str">
        <f>IF(ISERROR(INDEX(MgmtCompanyData!$C$2:$C$9,MATCH(A22,MgmtCompanyData!$B$2:$B$9,0),0)),"-",INDEX(MgmtCompanyData!$C$2:$C$9,MATCH(A22,MgmtCompanyData!$B$2:$B$9,0),0))</f>
        <v>Habitat America, LLC</v>
      </c>
      <c r="E22" s="54">
        <f>SUMIFS(IncomeStatementData!$J$2:$J$829,IncomeStatementData!$B$2:$B$829,$A22,IncomeStatementData!$I$2:$I$829,"50105")+SUMIFS(IncomeStatementData!$J$2:$J$829,IncomeStatementData!$B$2:$B$829,$A22,IncomeStatementData!$I$2:$I$829,"55745")+SUMIFS(IncomeStatementData!$J$2:$J$829,IncomeStatementData!$B$2:$B$829,$A22,IncomeStatementData!$I$2:$I$829,"55730")+SUMIFS(IncomeStatementData!$J$2:$J$829,IncomeStatementData!$B$2:$B$829,$A22,IncomeStatementData!$I$2:$I$829,"50203")+SUMIFS(IncomeStatementData!$J$2:$J$829,IncomeStatementData!$B$2:$B$829,$A22,IncomeStatementData!$I$2:$I$829,"50252")</f>
        <v>0</v>
      </c>
      <c r="F22" s="55">
        <f>IF(ISERROR(G22/12*Occupancy!$B$65),"-",G22/12*Occupancy!$B$65)</f>
        <v>0</v>
      </c>
      <c r="G22" s="56">
        <f>SUMIFS(AnnualFinancialData!$L$2:$L$147,AnnualFinancialData!$B$2:$B$147,$A22,AnnualFinancialData!$K$2:$K$147,"50105")+SUMIFS(AnnualFinancialData!$L$2:$L$147,AnnualFinancialData!$B$2:$B$147,$A22,AnnualFinancialData!$K$2:$K$147,"55745")+SUMIFS(AnnualFinancialData!$L$2:$L$147,AnnualFinancialData!$B$2:$B$147,$A22,AnnualFinancialData!$K$2:$K$147,"55730")+SUMIFS(AnnualFinancialData!$L$2:$L$147,AnnualFinancialData!$B$2:$B$147,$A22,AnnualFinancialData!$K$2:$K$147,"50203")+SUMIFS(AnnualFinancialData!$L$2:$L$147,AnnualFinancialData!$B$2:$B$147,$A22,AnnualFinancialData!$K$2:$K$147,"50252")</f>
        <v>0</v>
      </c>
      <c r="H22" s="55">
        <f>IF(ISERROR(IF(E22="","",E22/VLOOKUP(Occupancy!$B$65,Occupancy!$BJ$68:'Occupancy'!$B$79,1)*12/$C22)),"-",IF(E22="","",E22/VLOOKUP(Occupancy!$B$65,Occupancy!$BJ$68:'Occupancy'!$B$79,1)*12/$C22))</f>
        <v>0</v>
      </c>
      <c r="I22" s="57">
        <f>IF(ISERROR(IF(F22="","",F22/VLOOKUP(Occupancy!$B$65,Occupancy!$BJ$68:'Occupancy'!$B$79,1)*12/$C22)),"-",IF(F22="","",F22/VLOOKUP(Occupancy!$B$65,Occupancy!$BJ$68:'Occupancy'!$B$79,1)*12/$C22))</f>
        <v>0</v>
      </c>
      <c r="J22" s="58">
        <f>SUMIFS(IncomeStatementData!$J$2:$J$829,IncomeStatementData!$B$2:$B$829,$A22,IncomeStatementData!$I$2:$I$829,"60015")+SUMIFS(IncomeStatementData!$J$2:$J$829,IncomeStatementData!$B$2:$B$829,$A22,IncomeStatementData!$I$2:$I$829,"55342")+SUMIFS(IncomeStatementData!$J$2:$J$829,IncomeStatementData!$B$2:$B$829,$A22,IncomeStatementData!$I$2:$I$829,"55110")+SUMIFS(IncomeStatementData!$J$2:$J$829,IncomeStatementData!$B$2:$B$829,$A22,IncomeStatementData!$I$2:$I$829,"53034")+SUMIFS(IncomeStatementData!$J$2:$J$829,IncomeStatementData!$B$2:$B$829,$A22,IncomeStatementData!$I$2:$I$829,"59500")</f>
        <v>0</v>
      </c>
      <c r="K22" s="58">
        <f>IF(ISERROR(L22/12*Occupancy!$B$65),"-",L22/12*Occupancy!$B$65)</f>
        <v>0</v>
      </c>
      <c r="L22" s="59">
        <f>SUMIFS(AnnualFinancialData!$L$2:$L$147,AnnualFinancialData!$B$2:$B$147,$A22,AnnualFinancialData!$K$2:$K$147,"60015")+SUMIFS(AnnualFinancialData!$L$2:$L$147,AnnualFinancialData!$B$2:$B$147,$A22,AnnualFinancialData!$K$2:$K$147,"55342")+SUMIFS(AnnualFinancialData!$L$2:$L$147,AnnualFinancialData!$B$2:$B$147,$A22,AnnualFinancialData!$K$2:$K$147,"55110")+SUMIFS(AnnualFinancialData!$L$2:$L$147,AnnualFinancialData!$B$2:$B$147,$A22,AnnualFinancialData!$K$2:$K$147,"53034")+SUMIFS(AnnualFinancialData!$L$2:$L$147,AnnualFinancialData!$B$2:$B$147,$A22,AnnualFinancialData!$K$2:$K$147,"59500")</f>
        <v>0</v>
      </c>
      <c r="M22" s="58">
        <f>IF(ISERROR(IF(J22="","",J22/VLOOKUP(Occupancy!$B$65,Occupancy!$BJ$68:'Occupancy'!$B$79,1)*12/$C22)),"-",IF(J22="","",J22/VLOOKUP(Occupancy!$B$65,Occupancy!$BJ$68:'Occupancy'!$B$79,1)*12/$C22))</f>
        <v>0</v>
      </c>
      <c r="N22" s="58">
        <f>IF(ISERROR(IF(K22="","",K22/VLOOKUP(Occupancy!$B$65,Occupancy!$BJ$68:'Occupancy'!$B$79,1)*12/$C22)),"-",IF(K22="","",K22/VLOOKUP(Occupancy!$B$65,Occupancy!$BJ$68:'Occupancy'!$B$79,1)*12/$C22))</f>
        <v>0</v>
      </c>
      <c r="O22" s="55">
        <f>SUMIFS(IncomeStatementData!$J$2:$J$829,IncomeStatementData!$B$2:$B$829,$A22,IncomeStatementData!$I$2:$I$829,"58001")</f>
        <v>0</v>
      </c>
      <c r="P22" s="55">
        <f>IF(ISERROR(Q22/12*Occupancy!$B$65),"-",Q22/12*Occupancy!$B$65)</f>
        <v>0</v>
      </c>
      <c r="Q22" s="56">
        <f>SUMIFS(AnnualFinancialData!$L$2:$L$147,AnnualFinancialData!$B$2:$B$147,$A22,AnnualFinancialData!$K$2:$K$147,"58001")</f>
        <v>0</v>
      </c>
      <c r="R22" s="55">
        <f>IF(ISERROR(IF(O22="","",O22/VLOOKUP(Occupancy!$B$65,Occupancy!$BJ$68:'Occupancy'!$B$79,1)*12/$C22)),"-",IF(O22="","",O22/VLOOKUP(Occupancy!$B$65,Occupancy!$BJ$68:'Occupancy'!$B$79,1)*12/$C22))</f>
        <v>0</v>
      </c>
      <c r="S22" s="55">
        <f>IF(ISERROR(IF(P22="","",P22/VLOOKUP(Occupancy!$B$65,Occupancy!$BJ$68:'Occupancy'!$B$79,1)*12/$C22)),"-",IF(P22="","",P22/VLOOKUP(Occupancy!$B$65,Occupancy!$BJ$68:'Occupancy'!$B$79,1)*12/$C22))</f>
        <v>0</v>
      </c>
      <c r="T22" s="59">
        <f>SUMIFS(IncomeStatementData!$J$2:$J$829,IncomeStatementData!$B$2:$B$829,$A22,IncomeStatementData!$I$2:$I$829,"66100")</f>
        <v>0</v>
      </c>
      <c r="U22" s="58">
        <f>IF(ISERROR(V22/12*Occupancy!$B$65),"-",V22/12*Occupancy!$B$65)</f>
        <v>0</v>
      </c>
      <c r="V22" s="59">
        <f>SUMIFS(AnnualFinancialData!$L$2:$L$147,AnnualFinancialData!$B$2:$B$147,$A22,AnnualFinancialData!$K$2:$K$147,"66100")</f>
        <v>0</v>
      </c>
      <c r="W22" s="58">
        <f>IF(ISERROR(IF(T22="","",T22/VLOOKUP(Occupancy!$B$65,Occupancy!$BJ$68:'Occupancy'!$B$79,1)*12/$C22)),"-",IF(T22="","",T22/VLOOKUP(Occupancy!$B$65,Occupancy!$BJ$68:'Occupancy'!$B$79,1)*12/$C22))</f>
        <v>0</v>
      </c>
      <c r="X22" s="60">
        <f>IF(ISERROR(IF(U22="","",U22/VLOOKUP(Occupancy!$B$65,Occupancy!$BJ$68:'Occupancy'!$B$79,1)*12/$C22)),"-",IF(U22="","",U22/VLOOKUP(Occupancy!$B$65,Occupancy!$BJ$68:'Occupancy'!$B$79,1)*12/$C22))</f>
        <v>0</v>
      </c>
      <c r="Y22" s="55">
        <f>SUMIFS(IncomeStatementData!$J$2:$J$829,IncomeStatementData!$B$2:$B$829,$A22,IncomeStatementData!$I$2:$I$829,"55705")+SUMIFS(IncomeStatementData!$J$2:$J$829,IncomeStatementData!$B$2:$B$829,$A22,IncomeStatementData!$I$2:$I$829,"55715")+SUMIFS(IncomeStatementData!$J$2:$J$829,IncomeStatementData!$B$2:$B$829,$A22,IncomeStatementData!$I$2:$I$829,"55720")+SUMIFS(IncomeStatementData!$J$2:$J$829,IncomeStatementData!$B$2:$B$829,$A22,IncomeStatementData!$I$2:$I$829,"55730")+SUMIFS(IncomeStatementData!$J$2:$J$829,IncomeStatementData!$B$2:$B$829,$A22,IncomeStatementData!$I$2:$I$829,"55735")+SUMIFS(IncomeStatementData!$J$2:$J$829,IncomeStatementData!$B$2:$B$829,$A22,IncomeStatementData!$I$2:$I$829,"55701")+SUMIFS(IncomeStatementData!$J$2:$J$829,IncomeStatementData!$B$2:$B$829,$A22,IncomeStatementData!$I$2:$I$829,"55750")+SUMIFS(IncomeStatementData!$J$2:$J$829,IncomeStatementData!$B$2:$B$829,$A22,IncomeStatementData!$I$2:$I$829,"55725")+SUMIFS(IncomeStatementData!$J$2:$J$829,IncomeStatementData!$B$2:$B$829,$A22,IncomeStatementData!$I$2:$I$829,"55760")+SUMIFS(IncomeStatementData!$J$2:$J$829,IncomeStatementData!$B$2:$B$829,$A22,IncomeStatementData!$I$2:$I$829,"55755")</f>
        <v>0</v>
      </c>
      <c r="Z22" s="55">
        <f>IF(ISERROR(AA22/12*Occupancy!$B$65),"-",AA22/12*Occupancy!$B$65)</f>
        <v>0</v>
      </c>
      <c r="AA22" s="56">
        <f>SUMIFS(AnnualFinancialData!$L$2:$L$147,AnnualFinancialData!$B$2:$B$147,$A22,AnnualFinancialData!$K$2:$K$147,"55705")+SUMIFS(AnnualFinancialData!$L$2:$L$147,AnnualFinancialData!$B$2:$B$147,$A22,AnnualFinancialData!$K$2:$K$147,"55715")+SUMIFS(AnnualFinancialData!$L$2:$L$147,AnnualFinancialData!$B$2:$B$147,$A22,AnnualFinancialData!$K$2:$K$147,"55720")+SUMIFS(AnnualFinancialData!$L$2:$L$147,AnnualFinancialData!$B$2:$B$147,$A22,AnnualFinancialData!$K$2:$K$147,"55730")+SUMIFS(AnnualFinancialData!$L$2:$L$147,AnnualFinancialData!$B$2:$B$147,$A22,AnnualFinancialData!$K$2:$K$147,"55735")+SUMIFS(AnnualFinancialData!$L$2:$L$147,AnnualFinancialData!$B$2:$B$147,$A22,AnnualFinancialData!$K$2:$K$147,"55701")+SUMIFS(AnnualFinancialData!$L$2:$L$147,AnnualFinancialData!$B$2:$B$147,$A22,AnnualFinancialData!$K$2:$K$147,"55750")+SUMIFS(AnnualFinancialData!$L$2:$L$147,AnnualFinancialData!$B$2:$B$147,$A22,AnnualFinancialData!$K$2:$K$147,"55725")+SUMIFS(AnnualFinancialData!$L$2:$L$147,AnnualFinancialData!$B$2:$B$147,$A22,AnnualFinancialData!$K$2:$K$147,"55760")+SUMIFS(AnnualFinancialData!$L$2:$L$147,AnnualFinancialData!$B$2:$B$147,$A22,AnnualFinancialData!$K$2:$K$147,"55755")</f>
        <v>0</v>
      </c>
      <c r="AB22" s="55">
        <f>IF(ISERROR(IF(Y22="","",Y22/VLOOKUP(Occupancy!$B$65,Occupancy!$BJ$68:'Occupancy'!$B$79,1)*12/$C22)),"-",IF(Y22="","",Y22/VLOOKUP(Occupancy!$B$65,Occupancy!$BJ$68:'Occupancy'!$B$79,1)*12/$C22))</f>
        <v>0</v>
      </c>
      <c r="AC22" s="61">
        <f>IF(ISERROR(IF(Z22="","",Z22/VLOOKUP(Occupancy!$B$65,Occupancy!$BJ$68:'Occupancy'!$B$79,1)*12/$C22)),"-",IF(Z22="","",Z22/VLOOKUP(Occupancy!$B$65,Occupancy!$BJ$68:'Occupancy'!$B$79,1)*12/$C22))</f>
        <v>0</v>
      </c>
      <c r="AD22" s="59">
        <f>SUMIFS(IncomeStatementData!$J$2:$J$829,IncomeStatementData!$B$2:$B$829,$A22,IncomeStatementData!$I$2:$I$829,"55770")</f>
        <v>0</v>
      </c>
      <c r="AE22" s="58">
        <f>IF(ISERROR(AF22/12*Occupancy!$B$65),"-",AF22/12*Occupancy!$B$65)</f>
        <v>0</v>
      </c>
      <c r="AF22" s="59">
        <f>SUMIFS(AnnualFinancialData!$L$2:$L$147,AnnualFinancialData!$B$2:$B$147,$A22,AnnualFinancialData!$K$2:$K$147,"55770")</f>
        <v>0</v>
      </c>
      <c r="AG22" s="58">
        <f>IF(ISERROR(IF(AD22="","",AD22/VLOOKUP(Occupancy!$B$65,Occupancy!$BJ$68:'Occupancy'!$B$79,1)*12/$C22)),"-",IF(AD22="","",AD22/VLOOKUP(Occupancy!$B$65,Occupancy!$BJ$68:'Occupancy'!$B$79,1)*12/$C22))</f>
        <v>0</v>
      </c>
      <c r="AH22" s="63">
        <f>IF(ISERROR(IF(AE22="","",AE22/VLOOKUP(Occupancy!$B$65,Occupancy!$BJ$68:'Occupancy'!$B$79,1)*12/$C22)),"-",IF(AE22="","",AE22/VLOOKUP(Occupancy!$B$65,Occupancy!$BJ$68:'Occupancy'!$B$79,1)*12/$C22))</f>
        <v>0</v>
      </c>
      <c r="AI22" s="56">
        <f>SUMIFS(IncomeStatementData!$J$2:$J$829,IncomeStatementData!$B$2:$B$829,$A22,IncomeStatementData!$I$2:$I$829,"55357")+SUMIFS(IncomeStatementData!$J$2:$J$829,IncomeStatementData!$B$2:$B$829,$A22,IncomeStatementData!$I$2:$I$829,"55353")+SUMIFS(IncomeStatementData!$J$2:$J$829,IncomeStatementData!$B$2:$B$829,$A22,IncomeStatementData!$I$2:$I$829,"55354")+SUMIFS(IncomeStatementData!$J$2:$J$829,IncomeStatementData!$B$2:$B$829,$A22,IncomeStatementData!$I$2:$I$829,"55351")</f>
        <v>0</v>
      </c>
      <c r="AJ22" s="55">
        <f>IF(ISERROR(AK22/12*Occupancy!$B$65),"-",AK22/12*Occupancy!$B$65)</f>
        <v>0</v>
      </c>
      <c r="AK22" s="56">
        <f>SUMIFS(AnnualFinancialData!$L$2:$L$147,AnnualFinancialData!$B$2:$B$147,$A22,AnnualFinancialData!$K$2:$K$147,"55357")+SUMIFS(AnnualFinancialData!$L$2:$L$147,AnnualFinancialData!$B$2:$B$147,$A22,AnnualFinancialData!$K$2:$K$147,"55353")+SUMIFS(AnnualFinancialData!$L$2:$L$147,AnnualFinancialData!$B$2:$B$147,$A22,AnnualFinancialData!$K$2:$K$147,"55354")+SUMIFS(AnnualFinancialData!$L$2:$L$147,AnnualFinancialData!$B$2:$B$147,$A22,AnnualFinancialData!$K$2:$K$147,"55351")</f>
        <v>0</v>
      </c>
      <c r="AL22" s="55">
        <f>IF(ISERROR(IF(AI22="","",AI22/VLOOKUP(Occupancy!$B$65,Occupancy!$BJ$68:'Occupancy'!$B$79,1)*12/$C22)),"-",IF(AI22="","",AI22/VLOOKUP(Occupancy!$B$65,Occupancy!$BJ$68:'Occupancy'!$B$79,1)*12/$C22))</f>
        <v>0</v>
      </c>
      <c r="AM22" s="64">
        <f>IF(ISERROR(IF(AJ22="","",AJ22/VLOOKUP(Occupancy!$B$65,Occupancy!$BJ$68:'Occupancy'!$B$79,1)*12/$C22)),"-",IF(AJ22="","",AJ22/VLOOKUP(Occupancy!$B$65,Occupancy!$BJ$68:'Occupancy'!$B$79,1)*12/$C22))</f>
        <v>0</v>
      </c>
      <c r="AN22" s="58">
        <f>SUMIFS(IncomeStatementData!$J$2:$J$829,IncomeStatementData!$B$2:$B$829,$A22,IncomeStatementData!$I$2:$I$829,"55355")</f>
        <v>0</v>
      </c>
      <c r="AO22" s="58">
        <f>IF(ISERROR(AP22/12*Occupancy!$B$65),"-",AP22/12*Occupancy!$B$65)</f>
        <v>0</v>
      </c>
      <c r="AP22" s="59">
        <f>SUMIFS(AnnualFinancialData!$L$2:$L$147,AnnualFinancialData!$B$2:$B$147,$A22,AnnualFinancialData!$K$2:$K$147,"55355")</f>
        <v>0</v>
      </c>
      <c r="AQ22" s="58">
        <f>IF(ISERROR(IF(AN22="","",AN22/VLOOKUP(Occupancy!$B$65,Occupancy!$BJ$68:'Occupancy'!$B$79,1)*12/$C22)),"-",IF(AN22="","",AN22/VLOOKUP(Occupancy!$B$65,Occupancy!$BJ$68:'Occupancy'!$B$79,1)*12/$C22))</f>
        <v>0</v>
      </c>
      <c r="AR22" s="60">
        <f>IF(ISERROR(IF(AO22="","",AO22/VLOOKUP(Occupancy!$B$65,Occupancy!$BJ$68:'Occupancy'!$B$79,1)*12/$C22)),"-",IF(AO22="","",AO22/VLOOKUP(Occupancy!$B$65,Occupancy!$BJ$68:'Occupancy'!$B$79,1)*12/$C22))</f>
        <v>0</v>
      </c>
      <c r="AS22" s="65">
        <f>SUMIFS(IncomeStatementData!$J$2:$J$829,IncomeStatementData!$B$2:$B$829,$A22,IncomeStatementData!$I$2:$I$829,"55301")</f>
        <v>0</v>
      </c>
      <c r="AT22" s="55">
        <f>IF(ISERROR(AU22/12*Occupancy!$B$65),"-",AU22/12*Occupancy!$B$65)</f>
        <v>0</v>
      </c>
      <c r="AU22" s="56">
        <f>SUMIFS(AnnualFinancialData!$L$2:$L$147,AnnualFinancialData!$B$2:$B$147,$A22,AnnualFinancialData!$K$2:$K$147,"55301")</f>
        <v>0</v>
      </c>
      <c r="AV22" s="55">
        <f>IF(ISERROR(IF(AS22="","",AS22/VLOOKUP(Occupancy!$B$65,Occupancy!$BJ$68:'Occupancy'!$B$79,1)*12/$C22)),"-",IF(AS22="","",AS22/VLOOKUP(Occupancy!$B$65,Occupancy!$BJ$68:'Occupancy'!$B$79,1)*12/$C22))</f>
        <v>0</v>
      </c>
      <c r="AW22" s="61">
        <f>IF(ISERROR(IF(AT22="","",AT22/VLOOKUP(Occupancy!$B$65,Occupancy!$BJ$68:'Occupancy'!$B$79,1)*12/$C22)),"-",IF(AT22="","",AT22/VLOOKUP(Occupancy!$B$65,Occupancy!$BJ$68:'Occupancy'!$B$79,1)*12/$C22))</f>
        <v>0</v>
      </c>
      <c r="AX22" s="58">
        <f>SUMIFS(IncomeStatementData!$J$2:$J$829,IncomeStatementData!$B$2:$B$829,$A22,IncomeStatementData!$I$2:$I$829,"55320")</f>
        <v>0</v>
      </c>
      <c r="AY22" s="58">
        <f>IF(ISERROR(AZ22/12*Occupancy!$B$65),"-",AZ22/12*Occupancy!$B$65)</f>
        <v>0</v>
      </c>
      <c r="AZ22" s="59">
        <f>SUMIFS(AnnualFinancialData!$L$2:$L$147,AnnualFinancialData!$B$2:$B$147,$A22,AnnualFinancialData!$K$2:$K$147,"55320")</f>
        <v>0</v>
      </c>
      <c r="BA22" s="58">
        <f>IF(ISERROR(IF(AX22="","",AX22/VLOOKUP(Occupancy!$B$65,Occupancy!$BJ$68:'Occupancy'!$B$79,1)*12/$C22)),"-",IF(AX22="","",AX22/VLOOKUP(Occupancy!$B$65,Occupancy!$BJ$68:'Occupancy'!$B$79,1)*12/$C22))</f>
        <v>0</v>
      </c>
      <c r="BB22" s="58">
        <f>IF(ISERROR(IF(AY22="","",AY22/VLOOKUP(Occupancy!$B$65,Occupancy!$BJ$68:'Occupancy'!$B$79,1)*12/$C22)),"-",IF(AY22="","",AY22/VLOOKUP(Occupancy!$B$65,Occupancy!$BJ$68:'Occupancy'!$B$79,1)*12/$C22))</f>
        <v>0</v>
      </c>
      <c r="BC22" s="66">
        <f t="shared" si="0"/>
        <v>0</v>
      </c>
      <c r="BD22" s="67">
        <f t="shared" si="1"/>
        <v>0</v>
      </c>
      <c r="BE22" s="66">
        <f t="shared" si="2"/>
        <v>0</v>
      </c>
      <c r="BF22" s="67">
        <f>IF(ISERROR(IF(BC22="","",BC22/VLOOKUP(Occupancy!$B$65,Occupancy!$BJ$68:'Occupancy'!$B$79,1)*12/$C22)),"-",IF(BC22="","",BC22/VLOOKUP(Occupancy!$B$65,Occupancy!$BJ$68:'Occupancy'!$B$79,1)*12/$C22))</f>
        <v>0</v>
      </c>
      <c r="BG22" s="68">
        <f>IF(ISERROR(IF(BD22="","",BD22/VLOOKUP(Occupancy!$B$65,Occupancy!$BJ$68:'Occupancy'!$B$79,1)*12/$C22)),"-",IF(BD22="","",BD22/VLOOKUP(Occupancy!$B$65,Occupancy!$BJ$68:'Occupancy'!$B$79,1)*12/$C22))</f>
        <v>0</v>
      </c>
    </row>
    <row r="23" spans="1:59" x14ac:dyDescent="0.25">
      <c r="A23" s="222" t="s">
        <v>411</v>
      </c>
      <c r="B23" s="98" t="str">
        <f>IF(ISERROR(INDEX(ProjectTypeData!$F$2:$F23,MATCH(Expenses!$A23,ProjectTypeData!$B$2:$B23,0),MATCH(Expenses!B$5,ProjectTypeData!$F$1))),"-",INDEX(ProjectTypeData!$F$2:$F23,MATCH(Expenses!$A23,ProjectTypeData!$B$2:$B23,0),MATCH(Expenses!B$5,ProjectTypeData!$F$1)))</f>
        <v>Homes</v>
      </c>
      <c r="C23" s="148">
        <f>Operating!C29</f>
        <v>75</v>
      </c>
      <c r="D23" s="149" t="str">
        <f>IF(ISERROR(INDEX(MgmtCompanyData!$C$2:$C$9,MATCH(A23,MgmtCompanyData!$B$2:$B$9,0),0)),"-",INDEX(MgmtCompanyData!$C$2:$C$9,MATCH(A23,MgmtCompanyData!$B$2:$B$9,0),0))</f>
        <v>Habitat America, LLC</v>
      </c>
      <c r="E23" s="54">
        <f>SUMIFS(IncomeStatementData!$J$2:$J$829,IncomeStatementData!$B$2:$B$829,$A23,IncomeStatementData!$I$2:$I$829,"50105")+SUMIFS(IncomeStatementData!$J$2:$J$829,IncomeStatementData!$B$2:$B$829,$A23,IncomeStatementData!$I$2:$I$829,"55745")+SUMIFS(IncomeStatementData!$J$2:$J$829,IncomeStatementData!$B$2:$B$829,$A23,IncomeStatementData!$I$2:$I$829,"55730")+SUMIFS(IncomeStatementData!$J$2:$J$829,IncomeStatementData!$B$2:$B$829,$A23,IncomeStatementData!$I$2:$I$829,"50203")+SUMIFS(IncomeStatementData!$J$2:$J$829,IncomeStatementData!$B$2:$B$829,$A23,IncomeStatementData!$I$2:$I$829,"50252")</f>
        <v>0</v>
      </c>
      <c r="F23" s="55">
        <f>IF(ISERROR(G23/12*Occupancy!$B$65),"-",G23/12*Occupancy!$B$65)</f>
        <v>0</v>
      </c>
      <c r="G23" s="56">
        <f>SUMIFS(AnnualFinancialData!$L$2:$L$147,AnnualFinancialData!$B$2:$B$147,$A23,AnnualFinancialData!$K$2:$K$147,"50105")+SUMIFS(AnnualFinancialData!$L$2:$L$147,AnnualFinancialData!$B$2:$B$147,$A23,AnnualFinancialData!$K$2:$K$147,"55745")+SUMIFS(AnnualFinancialData!$L$2:$L$147,AnnualFinancialData!$B$2:$B$147,$A23,AnnualFinancialData!$K$2:$K$147,"55730")+SUMIFS(AnnualFinancialData!$L$2:$L$147,AnnualFinancialData!$B$2:$B$147,$A23,AnnualFinancialData!$K$2:$K$147,"50203")+SUMIFS(AnnualFinancialData!$L$2:$L$147,AnnualFinancialData!$B$2:$B$147,$A23,AnnualFinancialData!$K$2:$K$147,"50252")</f>
        <v>0</v>
      </c>
      <c r="H23" s="55">
        <f>IF(ISERROR(IF(E23="","",E23/VLOOKUP(Occupancy!$B$65,Occupancy!$BJ$68:'Occupancy'!$B$79,1)*12/$C23)),"-",IF(E23="","",E23/VLOOKUP(Occupancy!$B$65,Occupancy!$BJ$68:'Occupancy'!$B$79,1)*12/$C23))</f>
        <v>0</v>
      </c>
      <c r="I23" s="57">
        <f>IF(ISERROR(IF(F23="","",F23/VLOOKUP(Occupancy!$B$65,Occupancy!$BJ$68:'Occupancy'!$B$79,1)*12/$C23)),"-",IF(F23="","",F23/VLOOKUP(Occupancy!$B$65,Occupancy!$BJ$68:'Occupancy'!$B$79,1)*12/$C23))</f>
        <v>0</v>
      </c>
      <c r="J23" s="58">
        <f>SUMIFS(IncomeStatementData!$J$2:$J$829,IncomeStatementData!$B$2:$B$829,$A23,IncomeStatementData!$I$2:$I$829,"60015")+SUMIFS(IncomeStatementData!$J$2:$J$829,IncomeStatementData!$B$2:$B$829,$A23,IncomeStatementData!$I$2:$I$829,"55342")+SUMIFS(IncomeStatementData!$J$2:$J$829,IncomeStatementData!$B$2:$B$829,$A23,IncomeStatementData!$I$2:$I$829,"55110")+SUMIFS(IncomeStatementData!$J$2:$J$829,IncomeStatementData!$B$2:$B$829,$A23,IncomeStatementData!$I$2:$I$829,"53034")+SUMIFS(IncomeStatementData!$J$2:$J$829,IncomeStatementData!$B$2:$B$829,$A23,IncomeStatementData!$I$2:$I$829,"59500")</f>
        <v>0</v>
      </c>
      <c r="K23" s="58">
        <f>IF(ISERROR(L23/12*Occupancy!$B$65),"-",L23/12*Occupancy!$B$65)</f>
        <v>0</v>
      </c>
      <c r="L23" s="59">
        <f>SUMIFS(AnnualFinancialData!$L$2:$L$147,AnnualFinancialData!$B$2:$B$147,$A23,AnnualFinancialData!$K$2:$K$147,"60015")+SUMIFS(AnnualFinancialData!$L$2:$L$147,AnnualFinancialData!$B$2:$B$147,$A23,AnnualFinancialData!$K$2:$K$147,"55342")+SUMIFS(AnnualFinancialData!$L$2:$L$147,AnnualFinancialData!$B$2:$B$147,$A23,AnnualFinancialData!$K$2:$K$147,"55110")+SUMIFS(AnnualFinancialData!$L$2:$L$147,AnnualFinancialData!$B$2:$B$147,$A23,AnnualFinancialData!$K$2:$K$147,"53034")+SUMIFS(AnnualFinancialData!$L$2:$L$147,AnnualFinancialData!$B$2:$B$147,$A23,AnnualFinancialData!$K$2:$K$147,"59500")</f>
        <v>0</v>
      </c>
      <c r="M23" s="58">
        <f>IF(ISERROR(IF(J23="","",J23/VLOOKUP(Occupancy!$B$65,Occupancy!$BJ$68:'Occupancy'!$B$79,1)*12/$C23)),"-",IF(J23="","",J23/VLOOKUP(Occupancy!$B$65,Occupancy!$BJ$68:'Occupancy'!$B$79,1)*12/$C23))</f>
        <v>0</v>
      </c>
      <c r="N23" s="58">
        <f>IF(ISERROR(IF(K23="","",K23/VLOOKUP(Occupancy!$B$65,Occupancy!$BJ$68:'Occupancy'!$B$79,1)*12/$C23)),"-",IF(K23="","",K23/VLOOKUP(Occupancy!$B$65,Occupancy!$BJ$68:'Occupancy'!$B$79,1)*12/$C23))</f>
        <v>0</v>
      </c>
      <c r="O23" s="55">
        <f>SUMIFS(IncomeStatementData!$J$2:$J$829,IncomeStatementData!$B$2:$B$829,$A23,IncomeStatementData!$I$2:$I$829,"58001")</f>
        <v>0</v>
      </c>
      <c r="P23" s="55">
        <f>IF(ISERROR(Q23/12*Occupancy!$B$65),"-",Q23/12*Occupancy!$B$65)</f>
        <v>0</v>
      </c>
      <c r="Q23" s="56">
        <f>SUMIFS(AnnualFinancialData!$L$2:$L$147,AnnualFinancialData!$B$2:$B$147,$A23,AnnualFinancialData!$K$2:$K$147,"58001")</f>
        <v>0</v>
      </c>
      <c r="R23" s="55">
        <f>IF(ISERROR(IF(O23="","",O23/VLOOKUP(Occupancy!$B$65,Occupancy!$BJ$68:'Occupancy'!$B$79,1)*12/$C23)),"-",IF(O23="","",O23/VLOOKUP(Occupancy!$B$65,Occupancy!$BJ$68:'Occupancy'!$B$79,1)*12/$C23))</f>
        <v>0</v>
      </c>
      <c r="S23" s="55">
        <f>IF(ISERROR(IF(P23="","",P23/VLOOKUP(Occupancy!$B$65,Occupancy!$BJ$68:'Occupancy'!$B$79,1)*12/$C23)),"-",IF(P23="","",P23/VLOOKUP(Occupancy!$B$65,Occupancy!$BJ$68:'Occupancy'!$B$79,1)*12/$C23))</f>
        <v>0</v>
      </c>
      <c r="T23" s="59">
        <f>SUMIFS(IncomeStatementData!$J$2:$J$829,IncomeStatementData!$B$2:$B$829,$A23,IncomeStatementData!$I$2:$I$829,"66100")</f>
        <v>0</v>
      </c>
      <c r="U23" s="58">
        <f>IF(ISERROR(V23/12*Occupancy!$B$65),"-",V23/12*Occupancy!$B$65)</f>
        <v>0</v>
      </c>
      <c r="V23" s="59">
        <f>SUMIFS(AnnualFinancialData!$L$2:$L$147,AnnualFinancialData!$B$2:$B$147,$A23,AnnualFinancialData!$K$2:$K$147,"66100")</f>
        <v>0</v>
      </c>
      <c r="W23" s="58">
        <f>IF(ISERROR(IF(T23="","",T23/VLOOKUP(Occupancy!$B$65,Occupancy!$BJ$68:'Occupancy'!$B$79,1)*12/$C23)),"-",IF(T23="","",T23/VLOOKUP(Occupancy!$B$65,Occupancy!$BJ$68:'Occupancy'!$B$79,1)*12/$C23))</f>
        <v>0</v>
      </c>
      <c r="X23" s="60">
        <f>IF(ISERROR(IF(U23="","",U23/VLOOKUP(Occupancy!$B$65,Occupancy!$BJ$68:'Occupancy'!$B$79,1)*12/$C23)),"-",IF(U23="","",U23/VLOOKUP(Occupancy!$B$65,Occupancy!$BJ$68:'Occupancy'!$B$79,1)*12/$C23))</f>
        <v>0</v>
      </c>
      <c r="Y23" s="55">
        <f>SUMIFS(IncomeStatementData!$J$2:$J$829,IncomeStatementData!$B$2:$B$829,$A23,IncomeStatementData!$I$2:$I$829,"55705")+SUMIFS(IncomeStatementData!$J$2:$J$829,IncomeStatementData!$B$2:$B$829,$A23,IncomeStatementData!$I$2:$I$829,"55715")+SUMIFS(IncomeStatementData!$J$2:$J$829,IncomeStatementData!$B$2:$B$829,$A23,IncomeStatementData!$I$2:$I$829,"55720")+SUMIFS(IncomeStatementData!$J$2:$J$829,IncomeStatementData!$B$2:$B$829,$A23,IncomeStatementData!$I$2:$I$829,"55730")+SUMIFS(IncomeStatementData!$J$2:$J$829,IncomeStatementData!$B$2:$B$829,$A23,IncomeStatementData!$I$2:$I$829,"55735")+SUMIFS(IncomeStatementData!$J$2:$J$829,IncomeStatementData!$B$2:$B$829,$A23,IncomeStatementData!$I$2:$I$829,"55701")+SUMIFS(IncomeStatementData!$J$2:$J$829,IncomeStatementData!$B$2:$B$829,$A23,IncomeStatementData!$I$2:$I$829,"55750")+SUMIFS(IncomeStatementData!$J$2:$J$829,IncomeStatementData!$B$2:$B$829,$A23,IncomeStatementData!$I$2:$I$829,"55725")+SUMIFS(IncomeStatementData!$J$2:$J$829,IncomeStatementData!$B$2:$B$829,$A23,IncomeStatementData!$I$2:$I$829,"55760")+SUMIFS(IncomeStatementData!$J$2:$J$829,IncomeStatementData!$B$2:$B$829,$A23,IncomeStatementData!$I$2:$I$829,"55755")</f>
        <v>0</v>
      </c>
      <c r="Z23" s="55">
        <f>IF(ISERROR(AA23/12*Occupancy!$B$65),"-",AA23/12*Occupancy!$B$65)</f>
        <v>0</v>
      </c>
      <c r="AA23" s="56">
        <f>SUMIFS(AnnualFinancialData!$L$2:$L$147,AnnualFinancialData!$B$2:$B$147,$A23,AnnualFinancialData!$K$2:$K$147,"55705")+SUMIFS(AnnualFinancialData!$L$2:$L$147,AnnualFinancialData!$B$2:$B$147,$A23,AnnualFinancialData!$K$2:$K$147,"55715")+SUMIFS(AnnualFinancialData!$L$2:$L$147,AnnualFinancialData!$B$2:$B$147,$A23,AnnualFinancialData!$K$2:$K$147,"55720")+SUMIFS(AnnualFinancialData!$L$2:$L$147,AnnualFinancialData!$B$2:$B$147,$A23,AnnualFinancialData!$K$2:$K$147,"55730")+SUMIFS(AnnualFinancialData!$L$2:$L$147,AnnualFinancialData!$B$2:$B$147,$A23,AnnualFinancialData!$K$2:$K$147,"55735")+SUMIFS(AnnualFinancialData!$L$2:$L$147,AnnualFinancialData!$B$2:$B$147,$A23,AnnualFinancialData!$K$2:$K$147,"55701")+SUMIFS(AnnualFinancialData!$L$2:$L$147,AnnualFinancialData!$B$2:$B$147,$A23,AnnualFinancialData!$K$2:$K$147,"55750")+SUMIFS(AnnualFinancialData!$L$2:$L$147,AnnualFinancialData!$B$2:$B$147,$A23,AnnualFinancialData!$K$2:$K$147,"55725")+SUMIFS(AnnualFinancialData!$L$2:$L$147,AnnualFinancialData!$B$2:$B$147,$A23,AnnualFinancialData!$K$2:$K$147,"55760")+SUMIFS(AnnualFinancialData!$L$2:$L$147,AnnualFinancialData!$B$2:$B$147,$A23,AnnualFinancialData!$K$2:$K$147,"55755")</f>
        <v>0</v>
      </c>
      <c r="AB23" s="55">
        <f>IF(ISERROR(IF(Y23="","",Y23/VLOOKUP(Occupancy!$B$65,Occupancy!$BJ$68:'Occupancy'!$B$79,1)*12/$C23)),"-",IF(Y23="","",Y23/VLOOKUP(Occupancy!$B$65,Occupancy!$BJ$68:'Occupancy'!$B$79,1)*12/$C23))</f>
        <v>0</v>
      </c>
      <c r="AC23" s="61">
        <f>IF(ISERROR(IF(Z23="","",Z23/VLOOKUP(Occupancy!$B$65,Occupancy!$BJ$68:'Occupancy'!$B$79,1)*12/$C23)),"-",IF(Z23="","",Z23/VLOOKUP(Occupancy!$B$65,Occupancy!$BJ$68:'Occupancy'!$B$79,1)*12/$C23))</f>
        <v>0</v>
      </c>
      <c r="AD23" s="59">
        <f>SUMIFS(IncomeStatementData!$J$2:$J$829,IncomeStatementData!$B$2:$B$829,$A23,IncomeStatementData!$I$2:$I$829,"55770")</f>
        <v>0</v>
      </c>
      <c r="AE23" s="58">
        <f>IF(ISERROR(AF23/12*Occupancy!$B$65),"-",AF23/12*Occupancy!$B$65)</f>
        <v>0</v>
      </c>
      <c r="AF23" s="59">
        <f>SUMIFS(AnnualFinancialData!$L$2:$L$147,AnnualFinancialData!$B$2:$B$147,$A23,AnnualFinancialData!$K$2:$K$147,"55770")</f>
        <v>0</v>
      </c>
      <c r="AG23" s="58">
        <f>IF(ISERROR(IF(AD23="","",AD23/VLOOKUP(Occupancy!$B$65,Occupancy!$BJ$68:'Occupancy'!$B$79,1)*12/$C23)),"-",IF(AD23="","",AD23/VLOOKUP(Occupancy!$B$65,Occupancy!$BJ$68:'Occupancy'!$B$79,1)*12/$C23))</f>
        <v>0</v>
      </c>
      <c r="AH23" s="63">
        <f>IF(ISERROR(IF(AE23="","",AE23/VLOOKUP(Occupancy!$B$65,Occupancy!$BJ$68:'Occupancy'!$B$79,1)*12/$C23)),"-",IF(AE23="","",AE23/VLOOKUP(Occupancy!$B$65,Occupancy!$BJ$68:'Occupancy'!$B$79,1)*12/$C23))</f>
        <v>0</v>
      </c>
      <c r="AI23" s="56">
        <f>SUMIFS(IncomeStatementData!$J$2:$J$829,IncomeStatementData!$B$2:$B$829,$A23,IncomeStatementData!$I$2:$I$829,"55357")+SUMIFS(IncomeStatementData!$J$2:$J$829,IncomeStatementData!$B$2:$B$829,$A23,IncomeStatementData!$I$2:$I$829,"55353")+SUMIFS(IncomeStatementData!$J$2:$J$829,IncomeStatementData!$B$2:$B$829,$A23,IncomeStatementData!$I$2:$I$829,"55354")+SUMIFS(IncomeStatementData!$J$2:$J$829,IncomeStatementData!$B$2:$B$829,$A23,IncomeStatementData!$I$2:$I$829,"55351")</f>
        <v>0</v>
      </c>
      <c r="AJ23" s="55">
        <f>IF(ISERROR(AK23/12*Occupancy!$B$65),"-",AK23/12*Occupancy!$B$65)</f>
        <v>0</v>
      </c>
      <c r="AK23" s="56">
        <f>SUMIFS(AnnualFinancialData!$L$2:$L$147,AnnualFinancialData!$B$2:$B$147,$A23,AnnualFinancialData!$K$2:$K$147,"55357")+SUMIFS(AnnualFinancialData!$L$2:$L$147,AnnualFinancialData!$B$2:$B$147,$A23,AnnualFinancialData!$K$2:$K$147,"55353")+SUMIFS(AnnualFinancialData!$L$2:$L$147,AnnualFinancialData!$B$2:$B$147,$A23,AnnualFinancialData!$K$2:$K$147,"55354")+SUMIFS(AnnualFinancialData!$L$2:$L$147,AnnualFinancialData!$B$2:$B$147,$A23,AnnualFinancialData!$K$2:$K$147,"55351")</f>
        <v>0</v>
      </c>
      <c r="AL23" s="55">
        <f>IF(ISERROR(IF(AI23="","",AI23/VLOOKUP(Occupancy!$B$65,Occupancy!$BJ$68:'Occupancy'!$B$79,1)*12/$C23)),"-",IF(AI23="","",AI23/VLOOKUP(Occupancy!$B$65,Occupancy!$BJ$68:'Occupancy'!$B$79,1)*12/$C23))</f>
        <v>0</v>
      </c>
      <c r="AM23" s="64">
        <f>IF(ISERROR(IF(AJ23="","",AJ23/VLOOKUP(Occupancy!$B$65,Occupancy!$BJ$68:'Occupancy'!$B$79,1)*12/$C23)),"-",IF(AJ23="","",AJ23/VLOOKUP(Occupancy!$B$65,Occupancy!$BJ$68:'Occupancy'!$B$79,1)*12/$C23))</f>
        <v>0</v>
      </c>
      <c r="AN23" s="58">
        <f>SUMIFS(IncomeStatementData!$J$2:$J$829,IncomeStatementData!$B$2:$B$829,$A23,IncomeStatementData!$I$2:$I$829,"55355")</f>
        <v>0</v>
      </c>
      <c r="AO23" s="58">
        <f>IF(ISERROR(AP23/12*Occupancy!$B$65),"-",AP23/12*Occupancy!$B$65)</f>
        <v>0</v>
      </c>
      <c r="AP23" s="59">
        <f>SUMIFS(AnnualFinancialData!$L$2:$L$147,AnnualFinancialData!$B$2:$B$147,$A23,AnnualFinancialData!$K$2:$K$147,"55355")</f>
        <v>0</v>
      </c>
      <c r="AQ23" s="58">
        <f>IF(ISERROR(IF(AN23="","",AN23/VLOOKUP(Occupancy!$B$65,Occupancy!$BJ$68:'Occupancy'!$B$79,1)*12/$C23)),"-",IF(AN23="","",AN23/VLOOKUP(Occupancy!$B$65,Occupancy!$BJ$68:'Occupancy'!$B$79,1)*12/$C23))</f>
        <v>0</v>
      </c>
      <c r="AR23" s="60">
        <f>IF(ISERROR(IF(AO23="","",AO23/VLOOKUP(Occupancy!$B$65,Occupancy!$BJ$68:'Occupancy'!$B$79,1)*12/$C23)),"-",IF(AO23="","",AO23/VLOOKUP(Occupancy!$B$65,Occupancy!$BJ$68:'Occupancy'!$B$79,1)*12/$C23))</f>
        <v>0</v>
      </c>
      <c r="AS23" s="65">
        <f>SUMIFS(IncomeStatementData!$J$2:$J$829,IncomeStatementData!$B$2:$B$829,$A23,IncomeStatementData!$I$2:$I$829,"55301")</f>
        <v>0</v>
      </c>
      <c r="AT23" s="55">
        <f>IF(ISERROR(AU23/12*Occupancy!$B$65),"-",AU23/12*Occupancy!$B$65)</f>
        <v>0</v>
      </c>
      <c r="AU23" s="56">
        <f>SUMIFS(AnnualFinancialData!$L$2:$L$147,AnnualFinancialData!$B$2:$B$147,$A23,AnnualFinancialData!$K$2:$K$147,"55301")</f>
        <v>0</v>
      </c>
      <c r="AV23" s="55">
        <f>IF(ISERROR(IF(AS23="","",AS23/VLOOKUP(Occupancy!$B$65,Occupancy!$BJ$68:'Occupancy'!$B$79,1)*12/$C23)),"-",IF(AS23="","",AS23/VLOOKUP(Occupancy!$B$65,Occupancy!$BJ$68:'Occupancy'!$B$79,1)*12/$C23))</f>
        <v>0</v>
      </c>
      <c r="AW23" s="61">
        <f>IF(ISERROR(IF(AT23="","",AT23/VLOOKUP(Occupancy!$B$65,Occupancy!$BJ$68:'Occupancy'!$B$79,1)*12/$C23)),"-",IF(AT23="","",AT23/VLOOKUP(Occupancy!$B$65,Occupancy!$BJ$68:'Occupancy'!$B$79,1)*12/$C23))</f>
        <v>0</v>
      </c>
      <c r="AX23" s="58">
        <f>SUMIFS(IncomeStatementData!$J$2:$J$829,IncomeStatementData!$B$2:$B$829,$A23,IncomeStatementData!$I$2:$I$829,"55320")</f>
        <v>0</v>
      </c>
      <c r="AY23" s="58">
        <f>IF(ISERROR(AZ23/12*Occupancy!$B$65),"-",AZ23/12*Occupancy!$B$65)</f>
        <v>0</v>
      </c>
      <c r="AZ23" s="59">
        <f>SUMIFS(AnnualFinancialData!$L$2:$L$147,AnnualFinancialData!$B$2:$B$147,$A23,AnnualFinancialData!$K$2:$K$147,"55320")</f>
        <v>0</v>
      </c>
      <c r="BA23" s="58">
        <f>IF(ISERROR(IF(AX23="","",AX23/VLOOKUP(Occupancy!$B$65,Occupancy!$BJ$68:'Occupancy'!$B$79,1)*12/$C23)),"-",IF(AX23="","",AX23/VLOOKUP(Occupancy!$B$65,Occupancy!$BJ$68:'Occupancy'!$B$79,1)*12/$C23))</f>
        <v>0</v>
      </c>
      <c r="BB23" s="58">
        <f>IF(ISERROR(IF(AY23="","",AY23/VLOOKUP(Occupancy!$B$65,Occupancy!$BJ$68:'Occupancy'!$B$79,1)*12/$C23)),"-",IF(AY23="","",AY23/VLOOKUP(Occupancy!$B$65,Occupancy!$BJ$68:'Occupancy'!$B$79,1)*12/$C23))</f>
        <v>0</v>
      </c>
      <c r="BC23" s="66">
        <f t="shared" si="0"/>
        <v>0</v>
      </c>
      <c r="BD23" s="67">
        <f t="shared" si="1"/>
        <v>0</v>
      </c>
      <c r="BE23" s="66">
        <f t="shared" si="2"/>
        <v>0</v>
      </c>
      <c r="BF23" s="67">
        <f>IF(ISERROR(IF(BC23="","",BC23/VLOOKUP(Occupancy!$B$65,Occupancy!$BJ$68:'Occupancy'!$B$79,1)*12/$C23)),"-",IF(BC23="","",BC23/VLOOKUP(Occupancy!$B$65,Occupancy!$BJ$68:'Occupancy'!$B$79,1)*12/$C23))</f>
        <v>0</v>
      </c>
      <c r="BG23" s="68">
        <f>IF(ISERROR(IF(BD23="","",BD23/VLOOKUP(Occupancy!$B$65,Occupancy!$BJ$68:'Occupancy'!$B$79,1)*12/$C23)),"-",IF(BD23="","",BD23/VLOOKUP(Occupancy!$B$65,Occupancy!$BJ$68:'Occupancy'!$B$79,1)*12/$C23))</f>
        <v>0</v>
      </c>
    </row>
    <row r="24" spans="1:59" x14ac:dyDescent="0.25">
      <c r="A24" s="222" t="s">
        <v>413</v>
      </c>
      <c r="B24" s="98" t="str">
        <f>IF(ISERROR(INDEX(ProjectTypeData!$F$2:$F24,MATCH(Expenses!$A24,ProjectTypeData!$B$2:$B24,0),MATCH(Expenses!B$5,ProjectTypeData!$F$1))),"-",INDEX(ProjectTypeData!$F$2:$F24,MATCH(Expenses!$A24,ProjectTypeData!$B$2:$B24,0),MATCH(Expenses!B$5,ProjectTypeData!$F$1)))</f>
        <v>Homes</v>
      </c>
      <c r="C24" s="148">
        <f>Operating!C30</f>
        <v>0</v>
      </c>
      <c r="D24" s="149" t="str">
        <f>IF(ISERROR(INDEX(MgmtCompanyData!$C$2:$C$9,MATCH(A24,MgmtCompanyData!$B$2:$B$9,0),0)),"-",INDEX(MgmtCompanyData!$C$2:$C$9,MATCH(A24,MgmtCompanyData!$B$2:$B$9,0),0))</f>
        <v>-</v>
      </c>
      <c r="E24" s="54">
        <f>SUMIFS(IncomeStatementData!$J$2:$J$829,IncomeStatementData!$B$2:$B$829,$A24,IncomeStatementData!$I$2:$I$829,"50105")+SUMIFS(IncomeStatementData!$J$2:$J$829,IncomeStatementData!$B$2:$B$829,$A24,IncomeStatementData!$I$2:$I$829,"55745")+SUMIFS(IncomeStatementData!$J$2:$J$829,IncomeStatementData!$B$2:$B$829,$A24,IncomeStatementData!$I$2:$I$829,"55730")+SUMIFS(IncomeStatementData!$J$2:$J$829,IncomeStatementData!$B$2:$B$829,$A24,IncomeStatementData!$I$2:$I$829,"50203")+SUMIFS(IncomeStatementData!$J$2:$J$829,IncomeStatementData!$B$2:$B$829,$A24,IncomeStatementData!$I$2:$I$829,"50252")</f>
        <v>0</v>
      </c>
      <c r="F24" s="55">
        <f>IF(ISERROR(G24/12*Occupancy!$B$65),"-",G24/12*Occupancy!$B$65)</f>
        <v>0</v>
      </c>
      <c r="G24" s="56">
        <f>SUMIFS(AnnualFinancialData!$L$2:$L$147,AnnualFinancialData!$B$2:$B$147,$A24,AnnualFinancialData!$K$2:$K$147,"50105")+SUMIFS(AnnualFinancialData!$L$2:$L$147,AnnualFinancialData!$B$2:$B$147,$A24,AnnualFinancialData!$K$2:$K$147,"55745")+SUMIFS(AnnualFinancialData!$L$2:$L$147,AnnualFinancialData!$B$2:$B$147,$A24,AnnualFinancialData!$K$2:$K$147,"55730")+SUMIFS(AnnualFinancialData!$L$2:$L$147,AnnualFinancialData!$B$2:$B$147,$A24,AnnualFinancialData!$K$2:$K$147,"50203")+SUMIFS(AnnualFinancialData!$L$2:$L$147,AnnualFinancialData!$B$2:$B$147,$A24,AnnualFinancialData!$K$2:$K$147,"50252")</f>
        <v>0</v>
      </c>
      <c r="H24" s="55" t="str">
        <f>IF(ISERROR(IF(E24="","",E24/VLOOKUP(Occupancy!$B$65,Occupancy!$BJ$68:'Occupancy'!$B$79,1)*12/$C24)),"-",IF(E24="","",E24/VLOOKUP(Occupancy!$B$65,Occupancy!$BJ$68:'Occupancy'!$B$79,1)*12/$C24))</f>
        <v>-</v>
      </c>
      <c r="I24" s="57" t="str">
        <f>IF(ISERROR(IF(F24="","",F24/VLOOKUP(Occupancy!$B$65,Occupancy!$BJ$68:'Occupancy'!$B$79,1)*12/$C24)),"-",IF(F24="","",F24/VLOOKUP(Occupancy!$B$65,Occupancy!$BJ$68:'Occupancy'!$B$79,1)*12/$C24))</f>
        <v>-</v>
      </c>
      <c r="J24" s="58">
        <f>SUMIFS(IncomeStatementData!$J$2:$J$829,IncomeStatementData!$B$2:$B$829,$A24,IncomeStatementData!$I$2:$I$829,"60015")+SUMIFS(IncomeStatementData!$J$2:$J$829,IncomeStatementData!$B$2:$B$829,$A24,IncomeStatementData!$I$2:$I$829,"55342")+SUMIFS(IncomeStatementData!$J$2:$J$829,IncomeStatementData!$B$2:$B$829,$A24,IncomeStatementData!$I$2:$I$829,"55110")+SUMIFS(IncomeStatementData!$J$2:$J$829,IncomeStatementData!$B$2:$B$829,$A24,IncomeStatementData!$I$2:$I$829,"53034")+SUMIFS(IncomeStatementData!$J$2:$J$829,IncomeStatementData!$B$2:$B$829,$A24,IncomeStatementData!$I$2:$I$829,"59500")</f>
        <v>0</v>
      </c>
      <c r="K24" s="58">
        <f>IF(ISERROR(L24/12*Occupancy!$B$65),"-",L24/12*Occupancy!$B$65)</f>
        <v>0</v>
      </c>
      <c r="L24" s="59">
        <f>SUMIFS(AnnualFinancialData!$L$2:$L$147,AnnualFinancialData!$B$2:$B$147,$A24,AnnualFinancialData!$K$2:$K$147,"60015")+SUMIFS(AnnualFinancialData!$L$2:$L$147,AnnualFinancialData!$B$2:$B$147,$A24,AnnualFinancialData!$K$2:$K$147,"55342")+SUMIFS(AnnualFinancialData!$L$2:$L$147,AnnualFinancialData!$B$2:$B$147,$A24,AnnualFinancialData!$K$2:$K$147,"55110")+SUMIFS(AnnualFinancialData!$L$2:$L$147,AnnualFinancialData!$B$2:$B$147,$A24,AnnualFinancialData!$K$2:$K$147,"53034")+SUMIFS(AnnualFinancialData!$L$2:$L$147,AnnualFinancialData!$B$2:$B$147,$A24,AnnualFinancialData!$K$2:$K$147,"59500")</f>
        <v>0</v>
      </c>
      <c r="M24" s="58" t="str">
        <f>IF(ISERROR(IF(J24="","",J24/VLOOKUP(Occupancy!$B$65,Occupancy!$BJ$68:'Occupancy'!$B$79,1)*12/$C24)),"-",IF(J24="","",J24/VLOOKUP(Occupancy!$B$65,Occupancy!$BJ$68:'Occupancy'!$B$79,1)*12/$C24))</f>
        <v>-</v>
      </c>
      <c r="N24" s="58" t="str">
        <f>IF(ISERROR(IF(K24="","",K24/VLOOKUP(Occupancy!$B$65,Occupancy!$BJ$68:'Occupancy'!$B$79,1)*12/$C24)),"-",IF(K24="","",K24/VLOOKUP(Occupancy!$B$65,Occupancy!$BJ$68:'Occupancy'!$B$79,1)*12/$C24))</f>
        <v>-</v>
      </c>
      <c r="O24" s="55">
        <f>SUMIFS(IncomeStatementData!$J$2:$J$829,IncomeStatementData!$B$2:$B$829,$A24,IncomeStatementData!$I$2:$I$829,"58001")</f>
        <v>0</v>
      </c>
      <c r="P24" s="55">
        <f>IF(ISERROR(Q24/12*Occupancy!$B$65),"-",Q24/12*Occupancy!$B$65)</f>
        <v>0</v>
      </c>
      <c r="Q24" s="56">
        <f>SUMIFS(AnnualFinancialData!$L$2:$L$147,AnnualFinancialData!$B$2:$B$147,$A24,AnnualFinancialData!$K$2:$K$147,"58001")</f>
        <v>0</v>
      </c>
      <c r="R24" s="55" t="str">
        <f>IF(ISERROR(IF(O24="","",O24/VLOOKUP(Occupancy!$B$65,Occupancy!$BJ$68:'Occupancy'!$B$79,1)*12/$C24)),"-",IF(O24="","",O24/VLOOKUP(Occupancy!$B$65,Occupancy!$BJ$68:'Occupancy'!$B$79,1)*12/$C24))</f>
        <v>-</v>
      </c>
      <c r="S24" s="55" t="str">
        <f>IF(ISERROR(IF(P24="","",P24/VLOOKUP(Occupancy!$B$65,Occupancy!$BJ$68:'Occupancy'!$B$79,1)*12/$C24)),"-",IF(P24="","",P24/VLOOKUP(Occupancy!$B$65,Occupancy!$BJ$68:'Occupancy'!$B$79,1)*12/$C24))</f>
        <v>-</v>
      </c>
      <c r="T24" s="59">
        <f>SUMIFS(IncomeStatementData!$J$2:$J$829,IncomeStatementData!$B$2:$B$829,$A24,IncomeStatementData!$I$2:$I$829,"66100")</f>
        <v>0</v>
      </c>
      <c r="U24" s="58">
        <f>IF(ISERROR(V24/12*Occupancy!$B$65),"-",V24/12*Occupancy!$B$65)</f>
        <v>0</v>
      </c>
      <c r="V24" s="59">
        <f>SUMIFS(AnnualFinancialData!$L$2:$L$147,AnnualFinancialData!$B$2:$B$147,$A24,AnnualFinancialData!$K$2:$K$147,"66100")</f>
        <v>0</v>
      </c>
      <c r="W24" s="58" t="str">
        <f>IF(ISERROR(IF(T24="","",T24/VLOOKUP(Occupancy!$B$65,Occupancy!$BJ$68:'Occupancy'!$B$79,1)*12/$C24)),"-",IF(T24="","",T24/VLOOKUP(Occupancy!$B$65,Occupancy!$BJ$68:'Occupancy'!$B$79,1)*12/$C24))</f>
        <v>-</v>
      </c>
      <c r="X24" s="60" t="str">
        <f>IF(ISERROR(IF(U24="","",U24/VLOOKUP(Occupancy!$B$65,Occupancy!$BJ$68:'Occupancy'!$B$79,1)*12/$C24)),"-",IF(U24="","",U24/VLOOKUP(Occupancy!$B$65,Occupancy!$BJ$68:'Occupancy'!$B$79,1)*12/$C24))</f>
        <v>-</v>
      </c>
      <c r="Y24" s="55">
        <f>SUMIFS(IncomeStatementData!$J$2:$J$829,IncomeStatementData!$B$2:$B$829,$A24,IncomeStatementData!$I$2:$I$829,"55705")+SUMIFS(IncomeStatementData!$J$2:$J$829,IncomeStatementData!$B$2:$B$829,$A24,IncomeStatementData!$I$2:$I$829,"55715")+SUMIFS(IncomeStatementData!$J$2:$J$829,IncomeStatementData!$B$2:$B$829,$A24,IncomeStatementData!$I$2:$I$829,"55720")+SUMIFS(IncomeStatementData!$J$2:$J$829,IncomeStatementData!$B$2:$B$829,$A24,IncomeStatementData!$I$2:$I$829,"55730")+SUMIFS(IncomeStatementData!$J$2:$J$829,IncomeStatementData!$B$2:$B$829,$A24,IncomeStatementData!$I$2:$I$829,"55735")+SUMIFS(IncomeStatementData!$J$2:$J$829,IncomeStatementData!$B$2:$B$829,$A24,IncomeStatementData!$I$2:$I$829,"55701")+SUMIFS(IncomeStatementData!$J$2:$J$829,IncomeStatementData!$B$2:$B$829,$A24,IncomeStatementData!$I$2:$I$829,"55750")+SUMIFS(IncomeStatementData!$J$2:$J$829,IncomeStatementData!$B$2:$B$829,$A24,IncomeStatementData!$I$2:$I$829,"55725")+SUMIFS(IncomeStatementData!$J$2:$J$829,IncomeStatementData!$B$2:$B$829,$A24,IncomeStatementData!$I$2:$I$829,"55760")+SUMIFS(IncomeStatementData!$J$2:$J$829,IncomeStatementData!$B$2:$B$829,$A24,IncomeStatementData!$I$2:$I$829,"55755")</f>
        <v>0</v>
      </c>
      <c r="Z24" s="55">
        <f>IF(ISERROR(AA24/12*Occupancy!$B$65),"-",AA24/12*Occupancy!$B$65)</f>
        <v>0</v>
      </c>
      <c r="AA24" s="56">
        <f>SUMIFS(AnnualFinancialData!$L$2:$L$147,AnnualFinancialData!$B$2:$B$147,$A24,AnnualFinancialData!$K$2:$K$147,"55705")+SUMIFS(AnnualFinancialData!$L$2:$L$147,AnnualFinancialData!$B$2:$B$147,$A24,AnnualFinancialData!$K$2:$K$147,"55715")+SUMIFS(AnnualFinancialData!$L$2:$L$147,AnnualFinancialData!$B$2:$B$147,$A24,AnnualFinancialData!$K$2:$K$147,"55720")+SUMIFS(AnnualFinancialData!$L$2:$L$147,AnnualFinancialData!$B$2:$B$147,$A24,AnnualFinancialData!$K$2:$K$147,"55730")+SUMIFS(AnnualFinancialData!$L$2:$L$147,AnnualFinancialData!$B$2:$B$147,$A24,AnnualFinancialData!$K$2:$K$147,"55735")+SUMIFS(AnnualFinancialData!$L$2:$L$147,AnnualFinancialData!$B$2:$B$147,$A24,AnnualFinancialData!$K$2:$K$147,"55701")+SUMIFS(AnnualFinancialData!$L$2:$L$147,AnnualFinancialData!$B$2:$B$147,$A24,AnnualFinancialData!$K$2:$K$147,"55750")+SUMIFS(AnnualFinancialData!$L$2:$L$147,AnnualFinancialData!$B$2:$B$147,$A24,AnnualFinancialData!$K$2:$K$147,"55725")+SUMIFS(AnnualFinancialData!$L$2:$L$147,AnnualFinancialData!$B$2:$B$147,$A24,AnnualFinancialData!$K$2:$K$147,"55760")+SUMIFS(AnnualFinancialData!$L$2:$L$147,AnnualFinancialData!$B$2:$B$147,$A24,AnnualFinancialData!$K$2:$K$147,"55755")</f>
        <v>0</v>
      </c>
      <c r="AB24" s="55" t="str">
        <f>IF(ISERROR(IF(Y24="","",Y24/VLOOKUP(Occupancy!$B$65,Occupancy!$BJ$68:'Occupancy'!$B$79,1)*12/$C24)),"-",IF(Y24="","",Y24/VLOOKUP(Occupancy!$B$65,Occupancy!$BJ$68:'Occupancy'!$B$79,1)*12/$C24))</f>
        <v>-</v>
      </c>
      <c r="AC24" s="61" t="str">
        <f>IF(ISERROR(IF(Z24="","",Z24/VLOOKUP(Occupancy!$B$65,Occupancy!$BJ$68:'Occupancy'!$B$79,1)*12/$C24)),"-",IF(Z24="","",Z24/VLOOKUP(Occupancy!$B$65,Occupancy!$BJ$68:'Occupancy'!$B$79,1)*12/$C24))</f>
        <v>-</v>
      </c>
      <c r="AD24" s="59">
        <f>SUMIFS(IncomeStatementData!$J$2:$J$829,IncomeStatementData!$B$2:$B$829,$A24,IncomeStatementData!$I$2:$I$829,"55770")</f>
        <v>0</v>
      </c>
      <c r="AE24" s="58">
        <f>IF(ISERROR(AF24/12*Occupancy!$B$65),"-",AF24/12*Occupancy!$B$65)</f>
        <v>0</v>
      </c>
      <c r="AF24" s="59">
        <f>SUMIFS(AnnualFinancialData!$L$2:$L$147,AnnualFinancialData!$B$2:$B$147,$A24,AnnualFinancialData!$K$2:$K$147,"55770")</f>
        <v>0</v>
      </c>
      <c r="AG24" s="58" t="str">
        <f>IF(ISERROR(IF(AD24="","",AD24/VLOOKUP(Occupancy!$B$65,Occupancy!$BJ$68:'Occupancy'!$B$79,1)*12/$C24)),"-",IF(AD24="","",AD24/VLOOKUP(Occupancy!$B$65,Occupancy!$BJ$68:'Occupancy'!$B$79,1)*12/$C24))</f>
        <v>-</v>
      </c>
      <c r="AH24" s="63" t="str">
        <f>IF(ISERROR(IF(AE24="","",AE24/VLOOKUP(Occupancy!$B$65,Occupancy!$BJ$68:'Occupancy'!$B$79,1)*12/$C24)),"-",IF(AE24="","",AE24/VLOOKUP(Occupancy!$B$65,Occupancy!$BJ$68:'Occupancy'!$B$79,1)*12/$C24))</f>
        <v>-</v>
      </c>
      <c r="AI24" s="56">
        <f>SUMIFS(IncomeStatementData!$J$2:$J$829,IncomeStatementData!$B$2:$B$829,$A24,IncomeStatementData!$I$2:$I$829,"55357")+SUMIFS(IncomeStatementData!$J$2:$J$829,IncomeStatementData!$B$2:$B$829,$A24,IncomeStatementData!$I$2:$I$829,"55353")+SUMIFS(IncomeStatementData!$J$2:$J$829,IncomeStatementData!$B$2:$B$829,$A24,IncomeStatementData!$I$2:$I$829,"55354")+SUMIFS(IncomeStatementData!$J$2:$J$829,IncomeStatementData!$B$2:$B$829,$A24,IncomeStatementData!$I$2:$I$829,"55351")</f>
        <v>0</v>
      </c>
      <c r="AJ24" s="55">
        <f>IF(ISERROR(AK24/12*Occupancy!$B$65),"-",AK24/12*Occupancy!$B$65)</f>
        <v>0</v>
      </c>
      <c r="AK24" s="56">
        <f>SUMIFS(AnnualFinancialData!$L$2:$L$147,AnnualFinancialData!$B$2:$B$147,$A24,AnnualFinancialData!$K$2:$K$147,"55357")+SUMIFS(AnnualFinancialData!$L$2:$L$147,AnnualFinancialData!$B$2:$B$147,$A24,AnnualFinancialData!$K$2:$K$147,"55353")+SUMIFS(AnnualFinancialData!$L$2:$L$147,AnnualFinancialData!$B$2:$B$147,$A24,AnnualFinancialData!$K$2:$K$147,"55354")+SUMIFS(AnnualFinancialData!$L$2:$L$147,AnnualFinancialData!$B$2:$B$147,$A24,AnnualFinancialData!$K$2:$K$147,"55351")</f>
        <v>0</v>
      </c>
      <c r="AL24" s="55" t="str">
        <f>IF(ISERROR(IF(AI24="","",AI24/VLOOKUP(Occupancy!$B$65,Occupancy!$BJ$68:'Occupancy'!$B$79,1)*12/$C24)),"-",IF(AI24="","",AI24/VLOOKUP(Occupancy!$B$65,Occupancy!$BJ$68:'Occupancy'!$B$79,1)*12/$C24))</f>
        <v>-</v>
      </c>
      <c r="AM24" s="64" t="str">
        <f>IF(ISERROR(IF(AJ24="","",AJ24/VLOOKUP(Occupancy!$B$65,Occupancy!$BJ$68:'Occupancy'!$B$79,1)*12/$C24)),"-",IF(AJ24="","",AJ24/VLOOKUP(Occupancy!$B$65,Occupancy!$BJ$68:'Occupancy'!$B$79,1)*12/$C24))</f>
        <v>-</v>
      </c>
      <c r="AN24" s="58">
        <f>SUMIFS(IncomeStatementData!$J$2:$J$829,IncomeStatementData!$B$2:$B$829,$A24,IncomeStatementData!$I$2:$I$829,"55355")</f>
        <v>0</v>
      </c>
      <c r="AO24" s="58">
        <f>IF(ISERROR(AP24/12*Occupancy!$B$65),"-",AP24/12*Occupancy!$B$65)</f>
        <v>0</v>
      </c>
      <c r="AP24" s="59">
        <f>SUMIFS(AnnualFinancialData!$L$2:$L$147,AnnualFinancialData!$B$2:$B$147,$A24,AnnualFinancialData!$K$2:$K$147,"55355")</f>
        <v>0</v>
      </c>
      <c r="AQ24" s="58" t="str">
        <f>IF(ISERROR(IF(AN24="","",AN24/VLOOKUP(Occupancy!$B$65,Occupancy!$BJ$68:'Occupancy'!$B$79,1)*12/$C24)),"-",IF(AN24="","",AN24/VLOOKUP(Occupancy!$B$65,Occupancy!$BJ$68:'Occupancy'!$B$79,1)*12/$C24))</f>
        <v>-</v>
      </c>
      <c r="AR24" s="60" t="str">
        <f>IF(ISERROR(IF(AO24="","",AO24/VLOOKUP(Occupancy!$B$65,Occupancy!$BJ$68:'Occupancy'!$B$79,1)*12/$C24)),"-",IF(AO24="","",AO24/VLOOKUP(Occupancy!$B$65,Occupancy!$BJ$68:'Occupancy'!$B$79,1)*12/$C24))</f>
        <v>-</v>
      </c>
      <c r="AS24" s="65">
        <f>SUMIFS(IncomeStatementData!$J$2:$J$829,IncomeStatementData!$B$2:$B$829,$A24,IncomeStatementData!$I$2:$I$829,"55301")</f>
        <v>0</v>
      </c>
      <c r="AT24" s="55">
        <f>IF(ISERROR(AU24/12*Occupancy!$B$65),"-",AU24/12*Occupancy!$B$65)</f>
        <v>0</v>
      </c>
      <c r="AU24" s="56">
        <f>SUMIFS(AnnualFinancialData!$L$2:$L$147,AnnualFinancialData!$B$2:$B$147,$A24,AnnualFinancialData!$K$2:$K$147,"55301")</f>
        <v>0</v>
      </c>
      <c r="AV24" s="55" t="str">
        <f>IF(ISERROR(IF(AS24="","",AS24/VLOOKUP(Occupancy!$B$65,Occupancy!$BJ$68:'Occupancy'!$B$79,1)*12/$C24)),"-",IF(AS24="","",AS24/VLOOKUP(Occupancy!$B$65,Occupancy!$BJ$68:'Occupancy'!$B$79,1)*12/$C24))</f>
        <v>-</v>
      </c>
      <c r="AW24" s="61" t="str">
        <f>IF(ISERROR(IF(AT24="","",AT24/VLOOKUP(Occupancy!$B$65,Occupancy!$BJ$68:'Occupancy'!$B$79,1)*12/$C24)),"-",IF(AT24="","",AT24/VLOOKUP(Occupancy!$B$65,Occupancy!$BJ$68:'Occupancy'!$B$79,1)*12/$C24))</f>
        <v>-</v>
      </c>
      <c r="AX24" s="58">
        <f>SUMIFS(IncomeStatementData!$J$2:$J$829,IncomeStatementData!$B$2:$B$829,$A24,IncomeStatementData!$I$2:$I$829,"55320")</f>
        <v>0</v>
      </c>
      <c r="AY24" s="58">
        <f>IF(ISERROR(AZ24/12*Occupancy!$B$65),"-",AZ24/12*Occupancy!$B$65)</f>
        <v>0</v>
      </c>
      <c r="AZ24" s="59">
        <f>SUMIFS(AnnualFinancialData!$L$2:$L$147,AnnualFinancialData!$B$2:$B$147,$A24,AnnualFinancialData!$K$2:$K$147,"55320")</f>
        <v>0</v>
      </c>
      <c r="BA24" s="58" t="str">
        <f>IF(ISERROR(IF(AX24="","",AX24/VLOOKUP(Occupancy!$B$65,Occupancy!$BJ$68:'Occupancy'!$B$79,1)*12/$C24)),"-",IF(AX24="","",AX24/VLOOKUP(Occupancy!$B$65,Occupancy!$BJ$68:'Occupancy'!$B$79,1)*12/$C24))</f>
        <v>-</v>
      </c>
      <c r="BB24" s="58" t="str">
        <f>IF(ISERROR(IF(AY24="","",AY24/VLOOKUP(Occupancy!$B$65,Occupancy!$BJ$68:'Occupancy'!$B$79,1)*12/$C24)),"-",IF(AY24="","",AY24/VLOOKUP(Occupancy!$B$65,Occupancy!$BJ$68:'Occupancy'!$B$79,1)*12/$C24))</f>
        <v>-</v>
      </c>
      <c r="BC24" s="66">
        <f t="shared" si="0"/>
        <v>0</v>
      </c>
      <c r="BD24" s="67">
        <f t="shared" si="1"/>
        <v>0</v>
      </c>
      <c r="BE24" s="66">
        <f t="shared" si="2"/>
        <v>0</v>
      </c>
      <c r="BF24" s="67" t="str">
        <f>IF(ISERROR(IF(BC24="","",BC24/VLOOKUP(Occupancy!$B$65,Occupancy!$BJ$68:'Occupancy'!$B$79,1)*12/$C24)),"-",IF(BC24="","",BC24/VLOOKUP(Occupancy!$B$65,Occupancy!$BJ$68:'Occupancy'!$B$79,1)*12/$C24))</f>
        <v>-</v>
      </c>
      <c r="BG24" s="68" t="str">
        <f>IF(ISERROR(IF(BD24="","",BD24/VLOOKUP(Occupancy!$B$65,Occupancy!$BJ$68:'Occupancy'!$B$79,1)*12/$C24)),"-",IF(BD24="","",BD24/VLOOKUP(Occupancy!$B$65,Occupancy!$BJ$68:'Occupancy'!$B$79,1)*12/$C24))</f>
        <v>-</v>
      </c>
    </row>
    <row r="25" spans="1:59" x14ac:dyDescent="0.25">
      <c r="A25" s="222" t="s">
        <v>415</v>
      </c>
      <c r="B25" s="98" t="str">
        <f>IF(ISERROR(INDEX(ProjectTypeData!$F$2:$F25,MATCH(Expenses!$A25,ProjectTypeData!$B$2:$B25,0),MATCH(Expenses!B$5,ProjectTypeData!$F$1))),"-",INDEX(ProjectTypeData!$F$2:$F25,MATCH(Expenses!$A25,ProjectTypeData!$B$2:$B25,0),MATCH(Expenses!B$5,ProjectTypeData!$F$1)))</f>
        <v>Homes</v>
      </c>
      <c r="C25" s="148">
        <f>Operating!C31</f>
        <v>0</v>
      </c>
      <c r="D25" s="149" t="str">
        <f>IF(ISERROR(INDEX(MgmtCompanyData!$C$2:$C$9,MATCH(A25,MgmtCompanyData!$B$2:$B$9,0),0)),"-",INDEX(MgmtCompanyData!$C$2:$C$9,MATCH(A25,MgmtCompanyData!$B$2:$B$9,0),0))</f>
        <v>-</v>
      </c>
      <c r="E25" s="54">
        <f>SUMIFS(IncomeStatementData!$J$2:$J$829,IncomeStatementData!$B$2:$B$829,$A25,IncomeStatementData!$I$2:$I$829,"50105")+SUMIFS(IncomeStatementData!$J$2:$J$829,IncomeStatementData!$B$2:$B$829,$A25,IncomeStatementData!$I$2:$I$829,"55745")+SUMIFS(IncomeStatementData!$J$2:$J$829,IncomeStatementData!$B$2:$B$829,$A25,IncomeStatementData!$I$2:$I$829,"55730")+SUMIFS(IncomeStatementData!$J$2:$J$829,IncomeStatementData!$B$2:$B$829,$A25,IncomeStatementData!$I$2:$I$829,"50203")+SUMIFS(IncomeStatementData!$J$2:$J$829,IncomeStatementData!$B$2:$B$829,$A25,IncomeStatementData!$I$2:$I$829,"50252")</f>
        <v>0</v>
      </c>
      <c r="F25" s="55">
        <f>IF(ISERROR(G25/12*Occupancy!$B$65),"-",G25/12*Occupancy!$B$65)</f>
        <v>0</v>
      </c>
      <c r="G25" s="56">
        <f>SUMIFS(AnnualFinancialData!$L$2:$L$147,AnnualFinancialData!$B$2:$B$147,$A25,AnnualFinancialData!$K$2:$K$147,"50105")+SUMIFS(AnnualFinancialData!$L$2:$L$147,AnnualFinancialData!$B$2:$B$147,$A25,AnnualFinancialData!$K$2:$K$147,"55745")+SUMIFS(AnnualFinancialData!$L$2:$L$147,AnnualFinancialData!$B$2:$B$147,$A25,AnnualFinancialData!$K$2:$K$147,"55730")+SUMIFS(AnnualFinancialData!$L$2:$L$147,AnnualFinancialData!$B$2:$B$147,$A25,AnnualFinancialData!$K$2:$K$147,"50203")+SUMIFS(AnnualFinancialData!$L$2:$L$147,AnnualFinancialData!$B$2:$B$147,$A25,AnnualFinancialData!$K$2:$K$147,"50252")</f>
        <v>0</v>
      </c>
      <c r="H25" s="55" t="str">
        <f>IF(ISERROR(IF(E25="","",E25/VLOOKUP(Occupancy!$B$65,Occupancy!$BJ$68:'Occupancy'!$B$79,1)*12/$C25)),"-",IF(E25="","",E25/VLOOKUP(Occupancy!$B$65,Occupancy!$BJ$68:'Occupancy'!$B$79,1)*12/$C25))</f>
        <v>-</v>
      </c>
      <c r="I25" s="57" t="str">
        <f>IF(ISERROR(IF(F25="","",F25/VLOOKUP(Occupancy!$B$65,Occupancy!$BJ$68:'Occupancy'!$B$79,1)*12/$C25)),"-",IF(F25="","",F25/VLOOKUP(Occupancy!$B$65,Occupancy!$BJ$68:'Occupancy'!$B$79,1)*12/$C25))</f>
        <v>-</v>
      </c>
      <c r="J25" s="58">
        <f>SUMIFS(IncomeStatementData!$J$2:$J$829,IncomeStatementData!$B$2:$B$829,$A25,IncomeStatementData!$I$2:$I$829,"60015")+SUMIFS(IncomeStatementData!$J$2:$J$829,IncomeStatementData!$B$2:$B$829,$A25,IncomeStatementData!$I$2:$I$829,"55342")+SUMIFS(IncomeStatementData!$J$2:$J$829,IncomeStatementData!$B$2:$B$829,$A25,IncomeStatementData!$I$2:$I$829,"55110")+SUMIFS(IncomeStatementData!$J$2:$J$829,IncomeStatementData!$B$2:$B$829,$A25,IncomeStatementData!$I$2:$I$829,"53034")+SUMIFS(IncomeStatementData!$J$2:$J$829,IncomeStatementData!$B$2:$B$829,$A25,IncomeStatementData!$I$2:$I$829,"59500")</f>
        <v>0</v>
      </c>
      <c r="K25" s="58">
        <f>IF(ISERROR(L25/12*Occupancy!$B$65),"-",L25/12*Occupancy!$B$65)</f>
        <v>0</v>
      </c>
      <c r="L25" s="59">
        <f>SUMIFS(AnnualFinancialData!$L$2:$L$147,AnnualFinancialData!$B$2:$B$147,$A25,AnnualFinancialData!$K$2:$K$147,"60015")+SUMIFS(AnnualFinancialData!$L$2:$L$147,AnnualFinancialData!$B$2:$B$147,$A25,AnnualFinancialData!$K$2:$K$147,"55342")+SUMIFS(AnnualFinancialData!$L$2:$L$147,AnnualFinancialData!$B$2:$B$147,$A25,AnnualFinancialData!$K$2:$K$147,"55110")+SUMIFS(AnnualFinancialData!$L$2:$L$147,AnnualFinancialData!$B$2:$B$147,$A25,AnnualFinancialData!$K$2:$K$147,"53034")+SUMIFS(AnnualFinancialData!$L$2:$L$147,AnnualFinancialData!$B$2:$B$147,$A25,AnnualFinancialData!$K$2:$K$147,"59500")</f>
        <v>0</v>
      </c>
      <c r="M25" s="58" t="str">
        <f>IF(ISERROR(IF(J25="","",J25/VLOOKUP(Occupancy!$B$65,Occupancy!$BJ$68:'Occupancy'!$B$79,1)*12/$C25)),"-",IF(J25="","",J25/VLOOKUP(Occupancy!$B$65,Occupancy!$BJ$68:'Occupancy'!$B$79,1)*12/$C25))</f>
        <v>-</v>
      </c>
      <c r="N25" s="58" t="str">
        <f>IF(ISERROR(IF(K25="","",K25/VLOOKUP(Occupancy!$B$65,Occupancy!$BJ$68:'Occupancy'!$B$79,1)*12/$C25)),"-",IF(K25="","",K25/VLOOKUP(Occupancy!$B$65,Occupancy!$BJ$68:'Occupancy'!$B$79,1)*12/$C25))</f>
        <v>-</v>
      </c>
      <c r="O25" s="55">
        <f>SUMIFS(IncomeStatementData!$J$2:$J$829,IncomeStatementData!$B$2:$B$829,$A25,IncomeStatementData!$I$2:$I$829,"58001")</f>
        <v>0</v>
      </c>
      <c r="P25" s="55">
        <f>IF(ISERROR(Q25/12*Occupancy!$B$65),"-",Q25/12*Occupancy!$B$65)</f>
        <v>0</v>
      </c>
      <c r="Q25" s="56">
        <f>SUMIFS(AnnualFinancialData!$L$2:$L$147,AnnualFinancialData!$B$2:$B$147,$A25,AnnualFinancialData!$K$2:$K$147,"58001")</f>
        <v>0</v>
      </c>
      <c r="R25" s="55" t="str">
        <f>IF(ISERROR(IF(O25="","",O25/VLOOKUP(Occupancy!$B$65,Occupancy!$BJ$68:'Occupancy'!$B$79,1)*12/$C25)),"-",IF(O25="","",O25/VLOOKUP(Occupancy!$B$65,Occupancy!$BJ$68:'Occupancy'!$B$79,1)*12/$C25))</f>
        <v>-</v>
      </c>
      <c r="S25" s="55" t="str">
        <f>IF(ISERROR(IF(P25="","",P25/VLOOKUP(Occupancy!$B$65,Occupancy!$BJ$68:'Occupancy'!$B$79,1)*12/$C25)),"-",IF(P25="","",P25/VLOOKUP(Occupancy!$B$65,Occupancy!$BJ$68:'Occupancy'!$B$79,1)*12/$C25))</f>
        <v>-</v>
      </c>
      <c r="T25" s="59">
        <f>SUMIFS(IncomeStatementData!$J$2:$J$829,IncomeStatementData!$B$2:$B$829,$A25,IncomeStatementData!$I$2:$I$829,"66100")</f>
        <v>0</v>
      </c>
      <c r="U25" s="58">
        <f>IF(ISERROR(V25/12*Occupancy!$B$65),"-",V25/12*Occupancy!$B$65)</f>
        <v>0</v>
      </c>
      <c r="V25" s="59">
        <f>SUMIFS(AnnualFinancialData!$L$2:$L$147,AnnualFinancialData!$B$2:$B$147,$A25,AnnualFinancialData!$K$2:$K$147,"66100")</f>
        <v>0</v>
      </c>
      <c r="W25" s="58" t="str">
        <f>IF(ISERROR(IF(T25="","",T25/VLOOKUP(Occupancy!$B$65,Occupancy!$BJ$68:'Occupancy'!$B$79,1)*12/$C25)),"-",IF(T25="","",T25/VLOOKUP(Occupancy!$B$65,Occupancy!$BJ$68:'Occupancy'!$B$79,1)*12/$C25))</f>
        <v>-</v>
      </c>
      <c r="X25" s="60" t="str">
        <f>IF(ISERROR(IF(U25="","",U25/VLOOKUP(Occupancy!$B$65,Occupancy!$BJ$68:'Occupancy'!$B$79,1)*12/$C25)),"-",IF(U25="","",U25/VLOOKUP(Occupancy!$B$65,Occupancy!$BJ$68:'Occupancy'!$B$79,1)*12/$C25))</f>
        <v>-</v>
      </c>
      <c r="Y25" s="55">
        <f>SUMIFS(IncomeStatementData!$J$2:$J$829,IncomeStatementData!$B$2:$B$829,$A25,IncomeStatementData!$I$2:$I$829,"55705")+SUMIFS(IncomeStatementData!$J$2:$J$829,IncomeStatementData!$B$2:$B$829,$A25,IncomeStatementData!$I$2:$I$829,"55715")+SUMIFS(IncomeStatementData!$J$2:$J$829,IncomeStatementData!$B$2:$B$829,$A25,IncomeStatementData!$I$2:$I$829,"55720")+SUMIFS(IncomeStatementData!$J$2:$J$829,IncomeStatementData!$B$2:$B$829,$A25,IncomeStatementData!$I$2:$I$829,"55730")+SUMIFS(IncomeStatementData!$J$2:$J$829,IncomeStatementData!$B$2:$B$829,$A25,IncomeStatementData!$I$2:$I$829,"55735")+SUMIFS(IncomeStatementData!$J$2:$J$829,IncomeStatementData!$B$2:$B$829,$A25,IncomeStatementData!$I$2:$I$829,"55701")+SUMIFS(IncomeStatementData!$J$2:$J$829,IncomeStatementData!$B$2:$B$829,$A25,IncomeStatementData!$I$2:$I$829,"55750")+SUMIFS(IncomeStatementData!$J$2:$J$829,IncomeStatementData!$B$2:$B$829,$A25,IncomeStatementData!$I$2:$I$829,"55725")+SUMIFS(IncomeStatementData!$J$2:$J$829,IncomeStatementData!$B$2:$B$829,$A25,IncomeStatementData!$I$2:$I$829,"55760")+SUMIFS(IncomeStatementData!$J$2:$J$829,IncomeStatementData!$B$2:$B$829,$A25,IncomeStatementData!$I$2:$I$829,"55755")</f>
        <v>0</v>
      </c>
      <c r="Z25" s="55">
        <f>IF(ISERROR(AA25/12*Occupancy!$B$65),"-",AA25/12*Occupancy!$B$65)</f>
        <v>0</v>
      </c>
      <c r="AA25" s="56">
        <f>SUMIFS(AnnualFinancialData!$L$2:$L$147,AnnualFinancialData!$B$2:$B$147,$A25,AnnualFinancialData!$K$2:$K$147,"55705")+SUMIFS(AnnualFinancialData!$L$2:$L$147,AnnualFinancialData!$B$2:$B$147,$A25,AnnualFinancialData!$K$2:$K$147,"55715")+SUMIFS(AnnualFinancialData!$L$2:$L$147,AnnualFinancialData!$B$2:$B$147,$A25,AnnualFinancialData!$K$2:$K$147,"55720")+SUMIFS(AnnualFinancialData!$L$2:$L$147,AnnualFinancialData!$B$2:$B$147,$A25,AnnualFinancialData!$K$2:$K$147,"55730")+SUMIFS(AnnualFinancialData!$L$2:$L$147,AnnualFinancialData!$B$2:$B$147,$A25,AnnualFinancialData!$K$2:$K$147,"55735")+SUMIFS(AnnualFinancialData!$L$2:$L$147,AnnualFinancialData!$B$2:$B$147,$A25,AnnualFinancialData!$K$2:$K$147,"55701")+SUMIFS(AnnualFinancialData!$L$2:$L$147,AnnualFinancialData!$B$2:$B$147,$A25,AnnualFinancialData!$K$2:$K$147,"55750")+SUMIFS(AnnualFinancialData!$L$2:$L$147,AnnualFinancialData!$B$2:$B$147,$A25,AnnualFinancialData!$K$2:$K$147,"55725")+SUMIFS(AnnualFinancialData!$L$2:$L$147,AnnualFinancialData!$B$2:$B$147,$A25,AnnualFinancialData!$K$2:$K$147,"55760")+SUMIFS(AnnualFinancialData!$L$2:$L$147,AnnualFinancialData!$B$2:$B$147,$A25,AnnualFinancialData!$K$2:$K$147,"55755")</f>
        <v>0</v>
      </c>
      <c r="AB25" s="55" t="str">
        <f>IF(ISERROR(IF(Y25="","",Y25/VLOOKUP(Occupancy!$B$65,Occupancy!$BJ$68:'Occupancy'!$B$79,1)*12/$C25)),"-",IF(Y25="","",Y25/VLOOKUP(Occupancy!$B$65,Occupancy!$BJ$68:'Occupancy'!$B$79,1)*12/$C25))</f>
        <v>-</v>
      </c>
      <c r="AC25" s="61" t="str">
        <f>IF(ISERROR(IF(Z25="","",Z25/VLOOKUP(Occupancy!$B$65,Occupancy!$BJ$68:'Occupancy'!$B$79,1)*12/$C25)),"-",IF(Z25="","",Z25/VLOOKUP(Occupancy!$B$65,Occupancy!$BJ$68:'Occupancy'!$B$79,1)*12/$C25))</f>
        <v>-</v>
      </c>
      <c r="AD25" s="59">
        <f>SUMIFS(IncomeStatementData!$J$2:$J$829,IncomeStatementData!$B$2:$B$829,$A25,IncomeStatementData!$I$2:$I$829,"55770")</f>
        <v>0</v>
      </c>
      <c r="AE25" s="58">
        <f>IF(ISERROR(AF25/12*Occupancy!$B$65),"-",AF25/12*Occupancy!$B$65)</f>
        <v>0</v>
      </c>
      <c r="AF25" s="59">
        <f>SUMIFS(AnnualFinancialData!$L$2:$L$147,AnnualFinancialData!$B$2:$B$147,$A25,AnnualFinancialData!$K$2:$K$147,"55770")</f>
        <v>0</v>
      </c>
      <c r="AG25" s="58" t="str">
        <f>IF(ISERROR(IF(AD25="","",AD25/VLOOKUP(Occupancy!$B$65,Occupancy!$BJ$68:'Occupancy'!$B$79,1)*12/$C25)),"-",IF(AD25="","",AD25/VLOOKUP(Occupancy!$B$65,Occupancy!$BJ$68:'Occupancy'!$B$79,1)*12/$C25))</f>
        <v>-</v>
      </c>
      <c r="AH25" s="63" t="str">
        <f>IF(ISERROR(IF(AE25="","",AE25/VLOOKUP(Occupancy!$B$65,Occupancy!$BJ$68:'Occupancy'!$B$79,1)*12/$C25)),"-",IF(AE25="","",AE25/VLOOKUP(Occupancy!$B$65,Occupancy!$BJ$68:'Occupancy'!$B$79,1)*12/$C25))</f>
        <v>-</v>
      </c>
      <c r="AI25" s="56">
        <f>SUMIFS(IncomeStatementData!$J$2:$J$829,IncomeStatementData!$B$2:$B$829,$A25,IncomeStatementData!$I$2:$I$829,"55357")+SUMIFS(IncomeStatementData!$J$2:$J$829,IncomeStatementData!$B$2:$B$829,$A25,IncomeStatementData!$I$2:$I$829,"55353")+SUMIFS(IncomeStatementData!$J$2:$J$829,IncomeStatementData!$B$2:$B$829,$A25,IncomeStatementData!$I$2:$I$829,"55354")+SUMIFS(IncomeStatementData!$J$2:$J$829,IncomeStatementData!$B$2:$B$829,$A25,IncomeStatementData!$I$2:$I$829,"55351")</f>
        <v>0</v>
      </c>
      <c r="AJ25" s="55">
        <f>IF(ISERROR(AK25/12*Occupancy!$B$65),"-",AK25/12*Occupancy!$B$65)</f>
        <v>0</v>
      </c>
      <c r="AK25" s="56">
        <f>SUMIFS(AnnualFinancialData!$L$2:$L$147,AnnualFinancialData!$B$2:$B$147,$A25,AnnualFinancialData!$K$2:$K$147,"55357")+SUMIFS(AnnualFinancialData!$L$2:$L$147,AnnualFinancialData!$B$2:$B$147,$A25,AnnualFinancialData!$K$2:$K$147,"55353")+SUMIFS(AnnualFinancialData!$L$2:$L$147,AnnualFinancialData!$B$2:$B$147,$A25,AnnualFinancialData!$K$2:$K$147,"55354")+SUMIFS(AnnualFinancialData!$L$2:$L$147,AnnualFinancialData!$B$2:$B$147,$A25,AnnualFinancialData!$K$2:$K$147,"55351")</f>
        <v>0</v>
      </c>
      <c r="AL25" s="55" t="str">
        <f>IF(ISERROR(IF(AI25="","",AI25/VLOOKUP(Occupancy!$B$65,Occupancy!$BJ$68:'Occupancy'!$B$79,1)*12/$C25)),"-",IF(AI25="","",AI25/VLOOKUP(Occupancy!$B$65,Occupancy!$BJ$68:'Occupancy'!$B$79,1)*12/$C25))</f>
        <v>-</v>
      </c>
      <c r="AM25" s="64" t="str">
        <f>IF(ISERROR(IF(AJ25="","",AJ25/VLOOKUP(Occupancy!$B$65,Occupancy!$BJ$68:'Occupancy'!$B$79,1)*12/$C25)),"-",IF(AJ25="","",AJ25/VLOOKUP(Occupancy!$B$65,Occupancy!$BJ$68:'Occupancy'!$B$79,1)*12/$C25))</f>
        <v>-</v>
      </c>
      <c r="AN25" s="58">
        <f>SUMIFS(IncomeStatementData!$J$2:$J$829,IncomeStatementData!$B$2:$B$829,$A25,IncomeStatementData!$I$2:$I$829,"55355")</f>
        <v>0</v>
      </c>
      <c r="AO25" s="58">
        <f>IF(ISERROR(AP25/12*Occupancy!$B$65),"-",AP25/12*Occupancy!$B$65)</f>
        <v>0</v>
      </c>
      <c r="AP25" s="59">
        <f>SUMIFS(AnnualFinancialData!$L$2:$L$147,AnnualFinancialData!$B$2:$B$147,$A25,AnnualFinancialData!$K$2:$K$147,"55355")</f>
        <v>0</v>
      </c>
      <c r="AQ25" s="58" t="str">
        <f>IF(ISERROR(IF(AN25="","",AN25/VLOOKUP(Occupancy!$B$65,Occupancy!$BJ$68:'Occupancy'!$B$79,1)*12/$C25)),"-",IF(AN25="","",AN25/VLOOKUP(Occupancy!$B$65,Occupancy!$BJ$68:'Occupancy'!$B$79,1)*12/$C25))</f>
        <v>-</v>
      </c>
      <c r="AR25" s="60" t="str">
        <f>IF(ISERROR(IF(AO25="","",AO25/VLOOKUP(Occupancy!$B$65,Occupancy!$BJ$68:'Occupancy'!$B$79,1)*12/$C25)),"-",IF(AO25="","",AO25/VLOOKUP(Occupancy!$B$65,Occupancy!$BJ$68:'Occupancy'!$B$79,1)*12/$C25))</f>
        <v>-</v>
      </c>
      <c r="AS25" s="65">
        <f>SUMIFS(IncomeStatementData!$J$2:$J$829,IncomeStatementData!$B$2:$B$829,$A25,IncomeStatementData!$I$2:$I$829,"55301")</f>
        <v>0</v>
      </c>
      <c r="AT25" s="55">
        <f>IF(ISERROR(AU25/12*Occupancy!$B$65),"-",AU25/12*Occupancy!$B$65)</f>
        <v>0</v>
      </c>
      <c r="AU25" s="56">
        <f>SUMIFS(AnnualFinancialData!$L$2:$L$147,AnnualFinancialData!$B$2:$B$147,$A25,AnnualFinancialData!$K$2:$K$147,"55301")</f>
        <v>0</v>
      </c>
      <c r="AV25" s="55" t="str">
        <f>IF(ISERROR(IF(AS25="","",AS25/VLOOKUP(Occupancy!$B$65,Occupancy!$BJ$68:'Occupancy'!$B$79,1)*12/$C25)),"-",IF(AS25="","",AS25/VLOOKUP(Occupancy!$B$65,Occupancy!$BJ$68:'Occupancy'!$B$79,1)*12/$C25))</f>
        <v>-</v>
      </c>
      <c r="AW25" s="61" t="str">
        <f>IF(ISERROR(IF(AT25="","",AT25/VLOOKUP(Occupancy!$B$65,Occupancy!$BJ$68:'Occupancy'!$B$79,1)*12/$C25)),"-",IF(AT25="","",AT25/VLOOKUP(Occupancy!$B$65,Occupancy!$BJ$68:'Occupancy'!$B$79,1)*12/$C25))</f>
        <v>-</v>
      </c>
      <c r="AX25" s="58">
        <f>SUMIFS(IncomeStatementData!$J$2:$J$829,IncomeStatementData!$B$2:$B$829,$A25,IncomeStatementData!$I$2:$I$829,"55320")</f>
        <v>0</v>
      </c>
      <c r="AY25" s="58">
        <f>IF(ISERROR(AZ25/12*Occupancy!$B$65),"-",AZ25/12*Occupancy!$B$65)</f>
        <v>0</v>
      </c>
      <c r="AZ25" s="59">
        <f>SUMIFS(AnnualFinancialData!$L$2:$L$147,AnnualFinancialData!$B$2:$B$147,$A25,AnnualFinancialData!$K$2:$K$147,"55320")</f>
        <v>0</v>
      </c>
      <c r="BA25" s="58" t="str">
        <f>IF(ISERROR(IF(AX25="","",AX25/VLOOKUP(Occupancy!$B$65,Occupancy!$BJ$68:'Occupancy'!$B$79,1)*12/$C25)),"-",IF(AX25="","",AX25/VLOOKUP(Occupancy!$B$65,Occupancy!$BJ$68:'Occupancy'!$B$79,1)*12/$C25))</f>
        <v>-</v>
      </c>
      <c r="BB25" s="58" t="str">
        <f>IF(ISERROR(IF(AY25="","",AY25/VLOOKUP(Occupancy!$B$65,Occupancy!$BJ$68:'Occupancy'!$B$79,1)*12/$C25)),"-",IF(AY25="","",AY25/VLOOKUP(Occupancy!$B$65,Occupancy!$BJ$68:'Occupancy'!$B$79,1)*12/$C25))</f>
        <v>-</v>
      </c>
      <c r="BC25" s="66">
        <f t="shared" si="0"/>
        <v>0</v>
      </c>
      <c r="BD25" s="67">
        <f t="shared" si="1"/>
        <v>0</v>
      </c>
      <c r="BE25" s="66">
        <f t="shared" si="2"/>
        <v>0</v>
      </c>
      <c r="BF25" s="67" t="str">
        <f>IF(ISERROR(IF(BC25="","",BC25/VLOOKUP(Occupancy!$B$65,Occupancy!$BJ$68:'Occupancy'!$B$79,1)*12/$C25)),"-",IF(BC25="","",BC25/VLOOKUP(Occupancy!$B$65,Occupancy!$BJ$68:'Occupancy'!$B$79,1)*12/$C25))</f>
        <v>-</v>
      </c>
      <c r="BG25" s="68" t="str">
        <f>IF(ISERROR(IF(BD25="","",BD25/VLOOKUP(Occupancy!$B$65,Occupancy!$BJ$68:'Occupancy'!$B$79,1)*12/$C25)),"-",IF(BD25="","",BD25/VLOOKUP(Occupancy!$B$65,Occupancy!$BJ$68:'Occupancy'!$B$79,1)*12/$C25))</f>
        <v>-</v>
      </c>
    </row>
    <row r="26" spans="1:59" x14ac:dyDescent="0.25">
      <c r="A26" s="222" t="s">
        <v>417</v>
      </c>
      <c r="B26" s="98" t="str">
        <f>IF(ISERROR(INDEX(ProjectTypeData!$F$2:$F26,MATCH(Expenses!$A26,ProjectTypeData!$B$2:$B26,0),MATCH(Expenses!B$5,ProjectTypeData!$F$1))),"-",INDEX(ProjectTypeData!$F$2:$F26,MATCH(Expenses!$A26,ProjectTypeData!$B$2:$B26,0),MATCH(Expenses!B$5,ProjectTypeData!$F$1)))</f>
        <v>Homes</v>
      </c>
      <c r="C26" s="148">
        <f>Operating!C32</f>
        <v>0</v>
      </c>
      <c r="D26" s="149" t="str">
        <f>IF(ISERROR(INDEX(MgmtCompanyData!$C$2:$C$9,MATCH(A26,MgmtCompanyData!$B$2:$B$9,0),0)),"-",INDEX(MgmtCompanyData!$C$2:$C$9,MATCH(A26,MgmtCompanyData!$B$2:$B$9,0),0))</f>
        <v>-</v>
      </c>
      <c r="E26" s="54">
        <f>SUMIFS(IncomeStatementData!$J$2:$J$829,IncomeStatementData!$B$2:$B$829,$A26,IncomeStatementData!$I$2:$I$829,"50105")+SUMIFS(IncomeStatementData!$J$2:$J$829,IncomeStatementData!$B$2:$B$829,$A26,IncomeStatementData!$I$2:$I$829,"55745")+SUMIFS(IncomeStatementData!$J$2:$J$829,IncomeStatementData!$B$2:$B$829,$A26,IncomeStatementData!$I$2:$I$829,"55730")+SUMIFS(IncomeStatementData!$J$2:$J$829,IncomeStatementData!$B$2:$B$829,$A26,IncomeStatementData!$I$2:$I$829,"50203")+SUMIFS(IncomeStatementData!$J$2:$J$829,IncomeStatementData!$B$2:$B$829,$A26,IncomeStatementData!$I$2:$I$829,"50252")</f>
        <v>0</v>
      </c>
      <c r="F26" s="55">
        <f>IF(ISERROR(G26/12*Occupancy!$B$65),"-",G26/12*Occupancy!$B$65)</f>
        <v>0</v>
      </c>
      <c r="G26" s="56">
        <f>SUMIFS(AnnualFinancialData!$L$2:$L$147,AnnualFinancialData!$B$2:$B$147,$A26,AnnualFinancialData!$K$2:$K$147,"50105")+SUMIFS(AnnualFinancialData!$L$2:$L$147,AnnualFinancialData!$B$2:$B$147,$A26,AnnualFinancialData!$K$2:$K$147,"55745")+SUMIFS(AnnualFinancialData!$L$2:$L$147,AnnualFinancialData!$B$2:$B$147,$A26,AnnualFinancialData!$K$2:$K$147,"55730")+SUMIFS(AnnualFinancialData!$L$2:$L$147,AnnualFinancialData!$B$2:$B$147,$A26,AnnualFinancialData!$K$2:$K$147,"50203")+SUMIFS(AnnualFinancialData!$L$2:$L$147,AnnualFinancialData!$B$2:$B$147,$A26,AnnualFinancialData!$K$2:$K$147,"50252")</f>
        <v>0</v>
      </c>
      <c r="H26" s="55" t="str">
        <f>IF(ISERROR(IF(E26="","",E26/VLOOKUP(Occupancy!$B$65,Occupancy!$BJ$68:'Occupancy'!$B$79,1)*12/$C26)),"-",IF(E26="","",E26/VLOOKUP(Occupancy!$B$65,Occupancy!$BJ$68:'Occupancy'!$B$79,1)*12/$C26))</f>
        <v>-</v>
      </c>
      <c r="I26" s="57" t="str">
        <f>IF(ISERROR(IF(F26="","",F26/VLOOKUP(Occupancy!$B$65,Occupancy!$BJ$68:'Occupancy'!$B$79,1)*12/$C26)),"-",IF(F26="","",F26/VLOOKUP(Occupancy!$B$65,Occupancy!$BJ$68:'Occupancy'!$B$79,1)*12/$C26))</f>
        <v>-</v>
      </c>
      <c r="J26" s="58">
        <f>SUMIFS(IncomeStatementData!$J$2:$J$829,IncomeStatementData!$B$2:$B$829,$A26,IncomeStatementData!$I$2:$I$829,"60015")+SUMIFS(IncomeStatementData!$J$2:$J$829,IncomeStatementData!$B$2:$B$829,$A26,IncomeStatementData!$I$2:$I$829,"55342")+SUMIFS(IncomeStatementData!$J$2:$J$829,IncomeStatementData!$B$2:$B$829,$A26,IncomeStatementData!$I$2:$I$829,"55110")+SUMIFS(IncomeStatementData!$J$2:$J$829,IncomeStatementData!$B$2:$B$829,$A26,IncomeStatementData!$I$2:$I$829,"53034")+SUMIFS(IncomeStatementData!$J$2:$J$829,IncomeStatementData!$B$2:$B$829,$A26,IncomeStatementData!$I$2:$I$829,"59500")</f>
        <v>0</v>
      </c>
      <c r="K26" s="58">
        <f>IF(ISERROR(L26/12*Occupancy!$B$65),"-",L26/12*Occupancy!$B$65)</f>
        <v>0</v>
      </c>
      <c r="L26" s="59">
        <f>SUMIFS(AnnualFinancialData!$L$2:$L$147,AnnualFinancialData!$B$2:$B$147,$A26,AnnualFinancialData!$K$2:$K$147,"60015")+SUMIFS(AnnualFinancialData!$L$2:$L$147,AnnualFinancialData!$B$2:$B$147,$A26,AnnualFinancialData!$K$2:$K$147,"55342")+SUMIFS(AnnualFinancialData!$L$2:$L$147,AnnualFinancialData!$B$2:$B$147,$A26,AnnualFinancialData!$K$2:$K$147,"55110")+SUMIFS(AnnualFinancialData!$L$2:$L$147,AnnualFinancialData!$B$2:$B$147,$A26,AnnualFinancialData!$K$2:$K$147,"53034")+SUMIFS(AnnualFinancialData!$L$2:$L$147,AnnualFinancialData!$B$2:$B$147,$A26,AnnualFinancialData!$K$2:$K$147,"59500")</f>
        <v>0</v>
      </c>
      <c r="M26" s="58" t="str">
        <f>IF(ISERROR(IF(J26="","",J26/VLOOKUP(Occupancy!$B$65,Occupancy!$BJ$68:'Occupancy'!$B$79,1)*12/$C26)),"-",IF(J26="","",J26/VLOOKUP(Occupancy!$B$65,Occupancy!$BJ$68:'Occupancy'!$B$79,1)*12/$C26))</f>
        <v>-</v>
      </c>
      <c r="N26" s="58" t="str">
        <f>IF(ISERROR(IF(K26="","",K26/VLOOKUP(Occupancy!$B$65,Occupancy!$BJ$68:'Occupancy'!$B$79,1)*12/$C26)),"-",IF(K26="","",K26/VLOOKUP(Occupancy!$B$65,Occupancy!$BJ$68:'Occupancy'!$B$79,1)*12/$C26))</f>
        <v>-</v>
      </c>
      <c r="O26" s="55">
        <f>SUMIFS(IncomeStatementData!$J$2:$J$829,IncomeStatementData!$B$2:$B$829,$A26,IncomeStatementData!$I$2:$I$829,"58001")</f>
        <v>0</v>
      </c>
      <c r="P26" s="55">
        <f>IF(ISERROR(Q26/12*Occupancy!$B$65),"-",Q26/12*Occupancy!$B$65)</f>
        <v>0</v>
      </c>
      <c r="Q26" s="56">
        <f>SUMIFS(AnnualFinancialData!$L$2:$L$147,AnnualFinancialData!$B$2:$B$147,$A26,AnnualFinancialData!$K$2:$K$147,"58001")</f>
        <v>0</v>
      </c>
      <c r="R26" s="55" t="str">
        <f>IF(ISERROR(IF(O26="","",O26/VLOOKUP(Occupancy!$B$65,Occupancy!$BJ$68:'Occupancy'!$B$79,1)*12/$C26)),"-",IF(O26="","",O26/VLOOKUP(Occupancy!$B$65,Occupancy!$BJ$68:'Occupancy'!$B$79,1)*12/$C26))</f>
        <v>-</v>
      </c>
      <c r="S26" s="55" t="str">
        <f>IF(ISERROR(IF(P26="","",P26/VLOOKUP(Occupancy!$B$65,Occupancy!$BJ$68:'Occupancy'!$B$79,1)*12/$C26)),"-",IF(P26="","",P26/VLOOKUP(Occupancy!$B$65,Occupancy!$BJ$68:'Occupancy'!$B$79,1)*12/$C26))</f>
        <v>-</v>
      </c>
      <c r="T26" s="59">
        <f>SUMIFS(IncomeStatementData!$J$2:$J$829,IncomeStatementData!$B$2:$B$829,$A26,IncomeStatementData!$I$2:$I$829,"66100")</f>
        <v>0</v>
      </c>
      <c r="U26" s="58">
        <f>IF(ISERROR(V26/12*Occupancy!$B$65),"-",V26/12*Occupancy!$B$65)</f>
        <v>0</v>
      </c>
      <c r="V26" s="59">
        <f>SUMIFS(AnnualFinancialData!$L$2:$L$147,AnnualFinancialData!$B$2:$B$147,$A26,AnnualFinancialData!$K$2:$K$147,"66100")</f>
        <v>0</v>
      </c>
      <c r="W26" s="58" t="str">
        <f>IF(ISERROR(IF(T26="","",T26/VLOOKUP(Occupancy!$B$65,Occupancy!$BJ$68:'Occupancy'!$B$79,1)*12/$C26)),"-",IF(T26="","",T26/VLOOKUP(Occupancy!$B$65,Occupancy!$BJ$68:'Occupancy'!$B$79,1)*12/$C26))</f>
        <v>-</v>
      </c>
      <c r="X26" s="60" t="str">
        <f>IF(ISERROR(IF(U26="","",U26/VLOOKUP(Occupancy!$B$65,Occupancy!$BJ$68:'Occupancy'!$B$79,1)*12/$C26)),"-",IF(U26="","",U26/VLOOKUP(Occupancy!$B$65,Occupancy!$BJ$68:'Occupancy'!$B$79,1)*12/$C26))</f>
        <v>-</v>
      </c>
      <c r="Y26" s="55">
        <f>SUMIFS(IncomeStatementData!$J$2:$J$829,IncomeStatementData!$B$2:$B$829,$A26,IncomeStatementData!$I$2:$I$829,"55705")+SUMIFS(IncomeStatementData!$J$2:$J$829,IncomeStatementData!$B$2:$B$829,$A26,IncomeStatementData!$I$2:$I$829,"55715")+SUMIFS(IncomeStatementData!$J$2:$J$829,IncomeStatementData!$B$2:$B$829,$A26,IncomeStatementData!$I$2:$I$829,"55720")+SUMIFS(IncomeStatementData!$J$2:$J$829,IncomeStatementData!$B$2:$B$829,$A26,IncomeStatementData!$I$2:$I$829,"55730")+SUMIFS(IncomeStatementData!$J$2:$J$829,IncomeStatementData!$B$2:$B$829,$A26,IncomeStatementData!$I$2:$I$829,"55735")+SUMIFS(IncomeStatementData!$J$2:$J$829,IncomeStatementData!$B$2:$B$829,$A26,IncomeStatementData!$I$2:$I$829,"55701")+SUMIFS(IncomeStatementData!$J$2:$J$829,IncomeStatementData!$B$2:$B$829,$A26,IncomeStatementData!$I$2:$I$829,"55750")+SUMIFS(IncomeStatementData!$J$2:$J$829,IncomeStatementData!$B$2:$B$829,$A26,IncomeStatementData!$I$2:$I$829,"55725")+SUMIFS(IncomeStatementData!$J$2:$J$829,IncomeStatementData!$B$2:$B$829,$A26,IncomeStatementData!$I$2:$I$829,"55760")+SUMIFS(IncomeStatementData!$J$2:$J$829,IncomeStatementData!$B$2:$B$829,$A26,IncomeStatementData!$I$2:$I$829,"55755")</f>
        <v>0</v>
      </c>
      <c r="Z26" s="55">
        <f>IF(ISERROR(AA26/12*Occupancy!$B$65),"-",AA26/12*Occupancy!$B$65)</f>
        <v>0</v>
      </c>
      <c r="AA26" s="56">
        <f>SUMIFS(AnnualFinancialData!$L$2:$L$147,AnnualFinancialData!$B$2:$B$147,$A26,AnnualFinancialData!$K$2:$K$147,"55705")+SUMIFS(AnnualFinancialData!$L$2:$L$147,AnnualFinancialData!$B$2:$B$147,$A26,AnnualFinancialData!$K$2:$K$147,"55715")+SUMIFS(AnnualFinancialData!$L$2:$L$147,AnnualFinancialData!$B$2:$B$147,$A26,AnnualFinancialData!$K$2:$K$147,"55720")+SUMIFS(AnnualFinancialData!$L$2:$L$147,AnnualFinancialData!$B$2:$B$147,$A26,AnnualFinancialData!$K$2:$K$147,"55730")+SUMIFS(AnnualFinancialData!$L$2:$L$147,AnnualFinancialData!$B$2:$B$147,$A26,AnnualFinancialData!$K$2:$K$147,"55735")+SUMIFS(AnnualFinancialData!$L$2:$L$147,AnnualFinancialData!$B$2:$B$147,$A26,AnnualFinancialData!$K$2:$K$147,"55701")+SUMIFS(AnnualFinancialData!$L$2:$L$147,AnnualFinancialData!$B$2:$B$147,$A26,AnnualFinancialData!$K$2:$K$147,"55750")+SUMIFS(AnnualFinancialData!$L$2:$L$147,AnnualFinancialData!$B$2:$B$147,$A26,AnnualFinancialData!$K$2:$K$147,"55725")+SUMIFS(AnnualFinancialData!$L$2:$L$147,AnnualFinancialData!$B$2:$B$147,$A26,AnnualFinancialData!$K$2:$K$147,"55760")+SUMIFS(AnnualFinancialData!$L$2:$L$147,AnnualFinancialData!$B$2:$B$147,$A26,AnnualFinancialData!$K$2:$K$147,"55755")</f>
        <v>0</v>
      </c>
      <c r="AB26" s="55" t="str">
        <f>IF(ISERROR(IF(Y26="","",Y26/VLOOKUP(Occupancy!$B$65,Occupancy!$BJ$68:'Occupancy'!$B$79,1)*12/$C26)),"-",IF(Y26="","",Y26/VLOOKUP(Occupancy!$B$65,Occupancy!$BJ$68:'Occupancy'!$B$79,1)*12/$C26))</f>
        <v>-</v>
      </c>
      <c r="AC26" s="61" t="str">
        <f>IF(ISERROR(IF(Z26="","",Z26/VLOOKUP(Occupancy!$B$65,Occupancy!$BJ$68:'Occupancy'!$B$79,1)*12/$C26)),"-",IF(Z26="","",Z26/VLOOKUP(Occupancy!$B$65,Occupancy!$BJ$68:'Occupancy'!$B$79,1)*12/$C26))</f>
        <v>-</v>
      </c>
      <c r="AD26" s="59">
        <f>SUMIFS(IncomeStatementData!$J$2:$J$829,IncomeStatementData!$B$2:$B$829,$A26,IncomeStatementData!$I$2:$I$829,"55770")</f>
        <v>0</v>
      </c>
      <c r="AE26" s="58">
        <f>IF(ISERROR(AF26/12*Occupancy!$B$65),"-",AF26/12*Occupancy!$B$65)</f>
        <v>0</v>
      </c>
      <c r="AF26" s="59">
        <f>SUMIFS(AnnualFinancialData!$L$2:$L$147,AnnualFinancialData!$B$2:$B$147,$A26,AnnualFinancialData!$K$2:$K$147,"55770")</f>
        <v>0</v>
      </c>
      <c r="AG26" s="58" t="str">
        <f>IF(ISERROR(IF(AD26="","",AD26/VLOOKUP(Occupancy!$B$65,Occupancy!$BJ$68:'Occupancy'!$B$79,1)*12/$C26)),"-",IF(AD26="","",AD26/VLOOKUP(Occupancy!$B$65,Occupancy!$BJ$68:'Occupancy'!$B$79,1)*12/$C26))</f>
        <v>-</v>
      </c>
      <c r="AH26" s="63" t="str">
        <f>IF(ISERROR(IF(AE26="","",AE26/VLOOKUP(Occupancy!$B$65,Occupancy!$BJ$68:'Occupancy'!$B$79,1)*12/$C26)),"-",IF(AE26="","",AE26/VLOOKUP(Occupancy!$B$65,Occupancy!$BJ$68:'Occupancy'!$B$79,1)*12/$C26))</f>
        <v>-</v>
      </c>
      <c r="AI26" s="56">
        <f>SUMIFS(IncomeStatementData!$J$2:$J$829,IncomeStatementData!$B$2:$B$829,$A26,IncomeStatementData!$I$2:$I$829,"55357")+SUMIFS(IncomeStatementData!$J$2:$J$829,IncomeStatementData!$B$2:$B$829,$A26,IncomeStatementData!$I$2:$I$829,"55353")+SUMIFS(IncomeStatementData!$J$2:$J$829,IncomeStatementData!$B$2:$B$829,$A26,IncomeStatementData!$I$2:$I$829,"55354")+SUMIFS(IncomeStatementData!$J$2:$J$829,IncomeStatementData!$B$2:$B$829,$A26,IncomeStatementData!$I$2:$I$829,"55351")</f>
        <v>0</v>
      </c>
      <c r="AJ26" s="55">
        <f>IF(ISERROR(AK26/12*Occupancy!$B$65),"-",AK26/12*Occupancy!$B$65)</f>
        <v>0</v>
      </c>
      <c r="AK26" s="56">
        <f>SUMIFS(AnnualFinancialData!$L$2:$L$147,AnnualFinancialData!$B$2:$B$147,$A26,AnnualFinancialData!$K$2:$K$147,"55357")+SUMIFS(AnnualFinancialData!$L$2:$L$147,AnnualFinancialData!$B$2:$B$147,$A26,AnnualFinancialData!$K$2:$K$147,"55353")+SUMIFS(AnnualFinancialData!$L$2:$L$147,AnnualFinancialData!$B$2:$B$147,$A26,AnnualFinancialData!$K$2:$K$147,"55354")+SUMIFS(AnnualFinancialData!$L$2:$L$147,AnnualFinancialData!$B$2:$B$147,$A26,AnnualFinancialData!$K$2:$K$147,"55351")</f>
        <v>0</v>
      </c>
      <c r="AL26" s="55" t="str">
        <f>IF(ISERROR(IF(AI26="","",AI26/VLOOKUP(Occupancy!$B$65,Occupancy!$BJ$68:'Occupancy'!$B$79,1)*12/$C26)),"-",IF(AI26="","",AI26/VLOOKUP(Occupancy!$B$65,Occupancy!$BJ$68:'Occupancy'!$B$79,1)*12/$C26))</f>
        <v>-</v>
      </c>
      <c r="AM26" s="64" t="str">
        <f>IF(ISERROR(IF(AJ26="","",AJ26/VLOOKUP(Occupancy!$B$65,Occupancy!$BJ$68:'Occupancy'!$B$79,1)*12/$C26)),"-",IF(AJ26="","",AJ26/VLOOKUP(Occupancy!$B$65,Occupancy!$BJ$68:'Occupancy'!$B$79,1)*12/$C26))</f>
        <v>-</v>
      </c>
      <c r="AN26" s="58">
        <f>SUMIFS(IncomeStatementData!$J$2:$J$829,IncomeStatementData!$B$2:$B$829,$A26,IncomeStatementData!$I$2:$I$829,"55355")</f>
        <v>0</v>
      </c>
      <c r="AO26" s="58">
        <f>IF(ISERROR(AP26/12*Occupancy!$B$65),"-",AP26/12*Occupancy!$B$65)</f>
        <v>0</v>
      </c>
      <c r="AP26" s="59">
        <f>SUMIFS(AnnualFinancialData!$L$2:$L$147,AnnualFinancialData!$B$2:$B$147,$A26,AnnualFinancialData!$K$2:$K$147,"55355")</f>
        <v>0</v>
      </c>
      <c r="AQ26" s="58" t="str">
        <f>IF(ISERROR(IF(AN26="","",AN26/VLOOKUP(Occupancy!$B$65,Occupancy!$BJ$68:'Occupancy'!$B$79,1)*12/$C26)),"-",IF(AN26="","",AN26/VLOOKUP(Occupancy!$B$65,Occupancy!$BJ$68:'Occupancy'!$B$79,1)*12/$C26))</f>
        <v>-</v>
      </c>
      <c r="AR26" s="60" t="str">
        <f>IF(ISERROR(IF(AO26="","",AO26/VLOOKUP(Occupancy!$B$65,Occupancy!$BJ$68:'Occupancy'!$B$79,1)*12/$C26)),"-",IF(AO26="","",AO26/VLOOKUP(Occupancy!$B$65,Occupancy!$BJ$68:'Occupancy'!$B$79,1)*12/$C26))</f>
        <v>-</v>
      </c>
      <c r="AS26" s="65">
        <f>SUMIFS(IncomeStatementData!$J$2:$J$829,IncomeStatementData!$B$2:$B$829,$A26,IncomeStatementData!$I$2:$I$829,"55301")</f>
        <v>0</v>
      </c>
      <c r="AT26" s="55">
        <f>IF(ISERROR(AU26/12*Occupancy!$B$65),"-",AU26/12*Occupancy!$B$65)</f>
        <v>0</v>
      </c>
      <c r="AU26" s="56">
        <f>SUMIFS(AnnualFinancialData!$L$2:$L$147,AnnualFinancialData!$B$2:$B$147,$A26,AnnualFinancialData!$K$2:$K$147,"55301")</f>
        <v>0</v>
      </c>
      <c r="AV26" s="55" t="str">
        <f>IF(ISERROR(IF(AS26="","",AS26/VLOOKUP(Occupancy!$B$65,Occupancy!$BJ$68:'Occupancy'!$B$79,1)*12/$C26)),"-",IF(AS26="","",AS26/VLOOKUP(Occupancy!$B$65,Occupancy!$BJ$68:'Occupancy'!$B$79,1)*12/$C26))</f>
        <v>-</v>
      </c>
      <c r="AW26" s="61" t="str">
        <f>IF(ISERROR(IF(AT26="","",AT26/VLOOKUP(Occupancy!$B$65,Occupancy!$BJ$68:'Occupancy'!$B$79,1)*12/$C26)),"-",IF(AT26="","",AT26/VLOOKUP(Occupancy!$B$65,Occupancy!$BJ$68:'Occupancy'!$B$79,1)*12/$C26))</f>
        <v>-</v>
      </c>
      <c r="AX26" s="58">
        <f>SUMIFS(IncomeStatementData!$J$2:$J$829,IncomeStatementData!$B$2:$B$829,$A26,IncomeStatementData!$I$2:$I$829,"55320")</f>
        <v>0</v>
      </c>
      <c r="AY26" s="58">
        <f>IF(ISERROR(AZ26/12*Occupancy!$B$65),"-",AZ26/12*Occupancy!$B$65)</f>
        <v>0</v>
      </c>
      <c r="AZ26" s="59">
        <f>SUMIFS(AnnualFinancialData!$L$2:$L$147,AnnualFinancialData!$B$2:$B$147,$A26,AnnualFinancialData!$K$2:$K$147,"55320")</f>
        <v>0</v>
      </c>
      <c r="BA26" s="58" t="str">
        <f>IF(ISERROR(IF(AX26="","",AX26/VLOOKUP(Occupancy!$B$65,Occupancy!$BJ$68:'Occupancy'!$B$79,1)*12/$C26)),"-",IF(AX26="","",AX26/VLOOKUP(Occupancy!$B$65,Occupancy!$BJ$68:'Occupancy'!$B$79,1)*12/$C26))</f>
        <v>-</v>
      </c>
      <c r="BB26" s="58" t="str">
        <f>IF(ISERROR(IF(AY26="","",AY26/VLOOKUP(Occupancy!$B$65,Occupancy!$BJ$68:'Occupancy'!$B$79,1)*12/$C26)),"-",IF(AY26="","",AY26/VLOOKUP(Occupancy!$B$65,Occupancy!$BJ$68:'Occupancy'!$B$79,1)*12/$C26))</f>
        <v>-</v>
      </c>
      <c r="BC26" s="66">
        <f t="shared" si="0"/>
        <v>0</v>
      </c>
      <c r="BD26" s="67">
        <f t="shared" si="1"/>
        <v>0</v>
      </c>
      <c r="BE26" s="66">
        <f t="shared" si="2"/>
        <v>0</v>
      </c>
      <c r="BF26" s="67" t="str">
        <f>IF(ISERROR(IF(BC26="","",BC26/VLOOKUP(Occupancy!$B$65,Occupancy!$BJ$68:'Occupancy'!$B$79,1)*12/$C26)),"-",IF(BC26="","",BC26/VLOOKUP(Occupancy!$B$65,Occupancy!$BJ$68:'Occupancy'!$B$79,1)*12/$C26))</f>
        <v>-</v>
      </c>
      <c r="BG26" s="68" t="str">
        <f>IF(ISERROR(IF(BD26="","",BD26/VLOOKUP(Occupancy!$B$65,Occupancy!$BJ$68:'Occupancy'!$B$79,1)*12/$C26)),"-",IF(BD26="","",BD26/VLOOKUP(Occupancy!$B$65,Occupancy!$BJ$68:'Occupancy'!$B$79,1)*12/$C26))</f>
        <v>-</v>
      </c>
    </row>
    <row r="27" spans="1:59" x14ac:dyDescent="0.25">
      <c r="A27" s="222" t="s">
        <v>419</v>
      </c>
      <c r="B27" s="98" t="str">
        <f>IF(ISERROR(INDEX(ProjectTypeData!$F$2:$F27,MATCH(Expenses!$A27,ProjectTypeData!$B$2:$B27,0),MATCH(Expenses!B$5,ProjectTypeData!$F$1))),"-",INDEX(ProjectTypeData!$F$2:$F27,MATCH(Expenses!$A27,ProjectTypeData!$B$2:$B27,0),MATCH(Expenses!B$5,ProjectTypeData!$F$1)))</f>
        <v>Homes</v>
      </c>
      <c r="C27" s="148">
        <f>Operating!C33</f>
        <v>84</v>
      </c>
      <c r="D27" s="149" t="str">
        <f>IF(ISERROR(INDEX(MgmtCompanyData!$C$2:$C$9,MATCH(A27,MgmtCompanyData!$B$2:$B$9,0),0)),"-",INDEX(MgmtCompanyData!$C$2:$C$9,MATCH(A27,MgmtCompanyData!$B$2:$B$9,0),0))</f>
        <v>-</v>
      </c>
      <c r="E27" s="54">
        <f>SUMIFS(IncomeStatementData!$J$2:$J$829,IncomeStatementData!$B$2:$B$829,$A27,IncomeStatementData!$I$2:$I$829,"50105")+SUMIFS(IncomeStatementData!$J$2:$J$829,IncomeStatementData!$B$2:$B$829,$A27,IncomeStatementData!$I$2:$I$829,"55745")+SUMIFS(IncomeStatementData!$J$2:$J$829,IncomeStatementData!$B$2:$B$829,$A27,IncomeStatementData!$I$2:$I$829,"55730")+SUMIFS(IncomeStatementData!$J$2:$J$829,IncomeStatementData!$B$2:$B$829,$A27,IncomeStatementData!$I$2:$I$829,"50203")+SUMIFS(IncomeStatementData!$J$2:$J$829,IncomeStatementData!$B$2:$B$829,$A27,IncomeStatementData!$I$2:$I$829,"50252")</f>
        <v>0</v>
      </c>
      <c r="F27" s="55">
        <f>IF(ISERROR(G27/12*Occupancy!$B$65),"-",G27/12*Occupancy!$B$65)</f>
        <v>0</v>
      </c>
      <c r="G27" s="56">
        <f>SUMIFS(AnnualFinancialData!$L$2:$L$147,AnnualFinancialData!$B$2:$B$147,$A27,AnnualFinancialData!$K$2:$K$147,"50105")+SUMIFS(AnnualFinancialData!$L$2:$L$147,AnnualFinancialData!$B$2:$B$147,$A27,AnnualFinancialData!$K$2:$K$147,"55745")+SUMIFS(AnnualFinancialData!$L$2:$L$147,AnnualFinancialData!$B$2:$B$147,$A27,AnnualFinancialData!$K$2:$K$147,"55730")+SUMIFS(AnnualFinancialData!$L$2:$L$147,AnnualFinancialData!$B$2:$B$147,$A27,AnnualFinancialData!$K$2:$K$147,"50203")+SUMIFS(AnnualFinancialData!$L$2:$L$147,AnnualFinancialData!$B$2:$B$147,$A27,AnnualFinancialData!$K$2:$K$147,"50252")</f>
        <v>0</v>
      </c>
      <c r="H27" s="55">
        <f>IF(ISERROR(IF(E27="","",E27/VLOOKUP(Occupancy!$B$65,Occupancy!$BJ$68:'Occupancy'!$B$79,1)*12/$C27)),"-",IF(E27="","",E27/VLOOKUP(Occupancy!$B$65,Occupancy!$BJ$68:'Occupancy'!$B$79,1)*12/$C27))</f>
        <v>0</v>
      </c>
      <c r="I27" s="57">
        <f>IF(ISERROR(IF(F27="","",F27/VLOOKUP(Occupancy!$B$65,Occupancy!$BJ$68:'Occupancy'!$B$79,1)*12/$C27)),"-",IF(F27="","",F27/VLOOKUP(Occupancy!$B$65,Occupancy!$BJ$68:'Occupancy'!$B$79,1)*12/$C27))</f>
        <v>0</v>
      </c>
      <c r="J27" s="58">
        <f>SUMIFS(IncomeStatementData!$J$2:$J$829,IncomeStatementData!$B$2:$B$829,$A27,IncomeStatementData!$I$2:$I$829,"60015")+SUMIFS(IncomeStatementData!$J$2:$J$829,IncomeStatementData!$B$2:$B$829,$A27,IncomeStatementData!$I$2:$I$829,"55342")+SUMIFS(IncomeStatementData!$J$2:$J$829,IncomeStatementData!$B$2:$B$829,$A27,IncomeStatementData!$I$2:$I$829,"55110")+SUMIFS(IncomeStatementData!$J$2:$J$829,IncomeStatementData!$B$2:$B$829,$A27,IncomeStatementData!$I$2:$I$829,"53034")+SUMIFS(IncomeStatementData!$J$2:$J$829,IncomeStatementData!$B$2:$B$829,$A27,IncomeStatementData!$I$2:$I$829,"59500")</f>
        <v>0</v>
      </c>
      <c r="K27" s="58">
        <f>IF(ISERROR(L27/12*Occupancy!$B$65),"-",L27/12*Occupancy!$B$65)</f>
        <v>0</v>
      </c>
      <c r="L27" s="59">
        <f>SUMIFS(AnnualFinancialData!$L$2:$L$147,AnnualFinancialData!$B$2:$B$147,$A27,AnnualFinancialData!$K$2:$K$147,"60015")+SUMIFS(AnnualFinancialData!$L$2:$L$147,AnnualFinancialData!$B$2:$B$147,$A27,AnnualFinancialData!$K$2:$K$147,"55342")+SUMIFS(AnnualFinancialData!$L$2:$L$147,AnnualFinancialData!$B$2:$B$147,$A27,AnnualFinancialData!$K$2:$K$147,"55110")+SUMIFS(AnnualFinancialData!$L$2:$L$147,AnnualFinancialData!$B$2:$B$147,$A27,AnnualFinancialData!$K$2:$K$147,"53034")+SUMIFS(AnnualFinancialData!$L$2:$L$147,AnnualFinancialData!$B$2:$B$147,$A27,AnnualFinancialData!$K$2:$K$147,"59500")</f>
        <v>0</v>
      </c>
      <c r="M27" s="58">
        <f>IF(ISERROR(IF(J27="","",J27/VLOOKUP(Occupancy!$B$65,Occupancy!$BJ$68:'Occupancy'!$B$79,1)*12/$C27)),"-",IF(J27="","",J27/VLOOKUP(Occupancy!$B$65,Occupancy!$BJ$68:'Occupancy'!$B$79,1)*12/$C27))</f>
        <v>0</v>
      </c>
      <c r="N27" s="58">
        <f>IF(ISERROR(IF(K27="","",K27/VLOOKUP(Occupancy!$B$65,Occupancy!$BJ$68:'Occupancy'!$B$79,1)*12/$C27)),"-",IF(K27="","",K27/VLOOKUP(Occupancy!$B$65,Occupancy!$BJ$68:'Occupancy'!$B$79,1)*12/$C27))</f>
        <v>0</v>
      </c>
      <c r="O27" s="55">
        <f>SUMIFS(IncomeStatementData!$J$2:$J$829,IncomeStatementData!$B$2:$B$829,$A27,IncomeStatementData!$I$2:$I$829,"58001")</f>
        <v>0</v>
      </c>
      <c r="P27" s="55">
        <f>IF(ISERROR(Q27/12*Occupancy!$B$65),"-",Q27/12*Occupancy!$B$65)</f>
        <v>0</v>
      </c>
      <c r="Q27" s="56">
        <f>SUMIFS(AnnualFinancialData!$L$2:$L$147,AnnualFinancialData!$B$2:$B$147,$A27,AnnualFinancialData!$K$2:$K$147,"58001")</f>
        <v>0</v>
      </c>
      <c r="R27" s="55">
        <f>IF(ISERROR(IF(O27="","",O27/VLOOKUP(Occupancy!$B$65,Occupancy!$BJ$68:'Occupancy'!$B$79,1)*12/$C27)),"-",IF(O27="","",O27/VLOOKUP(Occupancy!$B$65,Occupancy!$BJ$68:'Occupancy'!$B$79,1)*12/$C27))</f>
        <v>0</v>
      </c>
      <c r="S27" s="55">
        <f>IF(ISERROR(IF(P27="","",P27/VLOOKUP(Occupancy!$B$65,Occupancy!$BJ$68:'Occupancy'!$B$79,1)*12/$C27)),"-",IF(P27="","",P27/VLOOKUP(Occupancy!$B$65,Occupancy!$BJ$68:'Occupancy'!$B$79,1)*12/$C27))</f>
        <v>0</v>
      </c>
      <c r="T27" s="59">
        <f>SUMIFS(IncomeStatementData!$J$2:$J$829,IncomeStatementData!$B$2:$B$829,$A27,IncomeStatementData!$I$2:$I$829,"66100")</f>
        <v>0</v>
      </c>
      <c r="U27" s="58">
        <f>IF(ISERROR(V27/12*Occupancy!$B$65),"-",V27/12*Occupancy!$B$65)</f>
        <v>0</v>
      </c>
      <c r="V27" s="59">
        <f>SUMIFS(AnnualFinancialData!$L$2:$L$147,AnnualFinancialData!$B$2:$B$147,$A27,AnnualFinancialData!$K$2:$K$147,"66100")</f>
        <v>0</v>
      </c>
      <c r="W27" s="58">
        <f>IF(ISERROR(IF(T27="","",T27/VLOOKUP(Occupancy!$B$65,Occupancy!$BJ$68:'Occupancy'!$B$79,1)*12/$C27)),"-",IF(T27="","",T27/VLOOKUP(Occupancy!$B$65,Occupancy!$BJ$68:'Occupancy'!$B$79,1)*12/$C27))</f>
        <v>0</v>
      </c>
      <c r="X27" s="60">
        <f>IF(ISERROR(IF(U27="","",U27/VLOOKUP(Occupancy!$B$65,Occupancy!$BJ$68:'Occupancy'!$B$79,1)*12/$C27)),"-",IF(U27="","",U27/VLOOKUP(Occupancy!$B$65,Occupancy!$BJ$68:'Occupancy'!$B$79,1)*12/$C27))</f>
        <v>0</v>
      </c>
      <c r="Y27" s="55">
        <f>SUMIFS(IncomeStatementData!$J$2:$J$829,IncomeStatementData!$B$2:$B$829,$A27,IncomeStatementData!$I$2:$I$829,"55705")+SUMIFS(IncomeStatementData!$J$2:$J$829,IncomeStatementData!$B$2:$B$829,$A27,IncomeStatementData!$I$2:$I$829,"55715")+SUMIFS(IncomeStatementData!$J$2:$J$829,IncomeStatementData!$B$2:$B$829,$A27,IncomeStatementData!$I$2:$I$829,"55720")+SUMIFS(IncomeStatementData!$J$2:$J$829,IncomeStatementData!$B$2:$B$829,$A27,IncomeStatementData!$I$2:$I$829,"55730")+SUMIFS(IncomeStatementData!$J$2:$J$829,IncomeStatementData!$B$2:$B$829,$A27,IncomeStatementData!$I$2:$I$829,"55735")+SUMIFS(IncomeStatementData!$J$2:$J$829,IncomeStatementData!$B$2:$B$829,$A27,IncomeStatementData!$I$2:$I$829,"55701")+SUMIFS(IncomeStatementData!$J$2:$J$829,IncomeStatementData!$B$2:$B$829,$A27,IncomeStatementData!$I$2:$I$829,"55750")+SUMIFS(IncomeStatementData!$J$2:$J$829,IncomeStatementData!$B$2:$B$829,$A27,IncomeStatementData!$I$2:$I$829,"55725")+SUMIFS(IncomeStatementData!$J$2:$J$829,IncomeStatementData!$B$2:$B$829,$A27,IncomeStatementData!$I$2:$I$829,"55760")+SUMIFS(IncomeStatementData!$J$2:$J$829,IncomeStatementData!$B$2:$B$829,$A27,IncomeStatementData!$I$2:$I$829,"55755")</f>
        <v>0</v>
      </c>
      <c r="Z27" s="55">
        <f>IF(ISERROR(AA27/12*Occupancy!$B$65),"-",AA27/12*Occupancy!$B$65)</f>
        <v>0</v>
      </c>
      <c r="AA27" s="56">
        <f>SUMIFS(AnnualFinancialData!$L$2:$L$147,AnnualFinancialData!$B$2:$B$147,$A27,AnnualFinancialData!$K$2:$K$147,"55705")+SUMIFS(AnnualFinancialData!$L$2:$L$147,AnnualFinancialData!$B$2:$B$147,$A27,AnnualFinancialData!$K$2:$K$147,"55715")+SUMIFS(AnnualFinancialData!$L$2:$L$147,AnnualFinancialData!$B$2:$B$147,$A27,AnnualFinancialData!$K$2:$K$147,"55720")+SUMIFS(AnnualFinancialData!$L$2:$L$147,AnnualFinancialData!$B$2:$B$147,$A27,AnnualFinancialData!$K$2:$K$147,"55730")+SUMIFS(AnnualFinancialData!$L$2:$L$147,AnnualFinancialData!$B$2:$B$147,$A27,AnnualFinancialData!$K$2:$K$147,"55735")+SUMIFS(AnnualFinancialData!$L$2:$L$147,AnnualFinancialData!$B$2:$B$147,$A27,AnnualFinancialData!$K$2:$K$147,"55701")+SUMIFS(AnnualFinancialData!$L$2:$L$147,AnnualFinancialData!$B$2:$B$147,$A27,AnnualFinancialData!$K$2:$K$147,"55750")+SUMIFS(AnnualFinancialData!$L$2:$L$147,AnnualFinancialData!$B$2:$B$147,$A27,AnnualFinancialData!$K$2:$K$147,"55725")+SUMIFS(AnnualFinancialData!$L$2:$L$147,AnnualFinancialData!$B$2:$B$147,$A27,AnnualFinancialData!$K$2:$K$147,"55760")+SUMIFS(AnnualFinancialData!$L$2:$L$147,AnnualFinancialData!$B$2:$B$147,$A27,AnnualFinancialData!$K$2:$K$147,"55755")</f>
        <v>0</v>
      </c>
      <c r="AB27" s="55">
        <f>IF(ISERROR(IF(Y27="","",Y27/VLOOKUP(Occupancy!$B$65,Occupancy!$BJ$68:'Occupancy'!$B$79,1)*12/$C27)),"-",IF(Y27="","",Y27/VLOOKUP(Occupancy!$B$65,Occupancy!$BJ$68:'Occupancy'!$B$79,1)*12/$C27))</f>
        <v>0</v>
      </c>
      <c r="AC27" s="61">
        <f>IF(ISERROR(IF(Z27="","",Z27/VLOOKUP(Occupancy!$B$65,Occupancy!$BJ$68:'Occupancy'!$B$79,1)*12/$C27)),"-",IF(Z27="","",Z27/VLOOKUP(Occupancy!$B$65,Occupancy!$BJ$68:'Occupancy'!$B$79,1)*12/$C27))</f>
        <v>0</v>
      </c>
      <c r="AD27" s="59">
        <f>SUMIFS(IncomeStatementData!$J$2:$J$829,IncomeStatementData!$B$2:$B$829,$A27,IncomeStatementData!$I$2:$I$829,"55770")</f>
        <v>0</v>
      </c>
      <c r="AE27" s="58">
        <f>IF(ISERROR(AF27/12*Occupancy!$B$65),"-",AF27/12*Occupancy!$B$65)</f>
        <v>0</v>
      </c>
      <c r="AF27" s="59">
        <f>SUMIFS(AnnualFinancialData!$L$2:$L$147,AnnualFinancialData!$B$2:$B$147,$A27,AnnualFinancialData!$K$2:$K$147,"55770")</f>
        <v>0</v>
      </c>
      <c r="AG27" s="58">
        <f>IF(ISERROR(IF(AD27="","",AD27/VLOOKUP(Occupancy!$B$65,Occupancy!$BJ$68:'Occupancy'!$B$79,1)*12/$C27)),"-",IF(AD27="","",AD27/VLOOKUP(Occupancy!$B$65,Occupancy!$BJ$68:'Occupancy'!$B$79,1)*12/$C27))</f>
        <v>0</v>
      </c>
      <c r="AH27" s="63">
        <f>IF(ISERROR(IF(AE27="","",AE27/VLOOKUP(Occupancy!$B$65,Occupancy!$BJ$68:'Occupancy'!$B$79,1)*12/$C27)),"-",IF(AE27="","",AE27/VLOOKUP(Occupancy!$B$65,Occupancy!$BJ$68:'Occupancy'!$B$79,1)*12/$C27))</f>
        <v>0</v>
      </c>
      <c r="AI27" s="56">
        <f>SUMIFS(IncomeStatementData!$J$2:$J$829,IncomeStatementData!$B$2:$B$829,$A27,IncomeStatementData!$I$2:$I$829,"55357")+SUMIFS(IncomeStatementData!$J$2:$J$829,IncomeStatementData!$B$2:$B$829,$A27,IncomeStatementData!$I$2:$I$829,"55353")+SUMIFS(IncomeStatementData!$J$2:$J$829,IncomeStatementData!$B$2:$B$829,$A27,IncomeStatementData!$I$2:$I$829,"55354")+SUMIFS(IncomeStatementData!$J$2:$J$829,IncomeStatementData!$B$2:$B$829,$A27,IncomeStatementData!$I$2:$I$829,"55351")</f>
        <v>0</v>
      </c>
      <c r="AJ27" s="55">
        <f>IF(ISERROR(AK27/12*Occupancy!$B$65),"-",AK27/12*Occupancy!$B$65)</f>
        <v>0</v>
      </c>
      <c r="AK27" s="56">
        <f>SUMIFS(AnnualFinancialData!$L$2:$L$147,AnnualFinancialData!$B$2:$B$147,$A27,AnnualFinancialData!$K$2:$K$147,"55357")+SUMIFS(AnnualFinancialData!$L$2:$L$147,AnnualFinancialData!$B$2:$B$147,$A27,AnnualFinancialData!$K$2:$K$147,"55353")+SUMIFS(AnnualFinancialData!$L$2:$L$147,AnnualFinancialData!$B$2:$B$147,$A27,AnnualFinancialData!$K$2:$K$147,"55354")+SUMIFS(AnnualFinancialData!$L$2:$L$147,AnnualFinancialData!$B$2:$B$147,$A27,AnnualFinancialData!$K$2:$K$147,"55351")</f>
        <v>0</v>
      </c>
      <c r="AL27" s="55">
        <f>IF(ISERROR(IF(AI27="","",AI27/VLOOKUP(Occupancy!$B$65,Occupancy!$BJ$68:'Occupancy'!$B$79,1)*12/$C27)),"-",IF(AI27="","",AI27/VLOOKUP(Occupancy!$B$65,Occupancy!$BJ$68:'Occupancy'!$B$79,1)*12/$C27))</f>
        <v>0</v>
      </c>
      <c r="AM27" s="64">
        <f>IF(ISERROR(IF(AJ27="","",AJ27/VLOOKUP(Occupancy!$B$65,Occupancy!$BJ$68:'Occupancy'!$B$79,1)*12/$C27)),"-",IF(AJ27="","",AJ27/VLOOKUP(Occupancy!$B$65,Occupancy!$BJ$68:'Occupancy'!$B$79,1)*12/$C27))</f>
        <v>0</v>
      </c>
      <c r="AN27" s="58">
        <f>SUMIFS(IncomeStatementData!$J$2:$J$829,IncomeStatementData!$B$2:$B$829,$A27,IncomeStatementData!$I$2:$I$829,"55355")</f>
        <v>0</v>
      </c>
      <c r="AO27" s="58">
        <f>IF(ISERROR(AP27/12*Occupancy!$B$65),"-",AP27/12*Occupancy!$B$65)</f>
        <v>0</v>
      </c>
      <c r="AP27" s="59">
        <f>SUMIFS(AnnualFinancialData!$L$2:$L$147,AnnualFinancialData!$B$2:$B$147,$A27,AnnualFinancialData!$K$2:$K$147,"55355")</f>
        <v>0</v>
      </c>
      <c r="AQ27" s="58">
        <f>IF(ISERROR(IF(AN27="","",AN27/VLOOKUP(Occupancy!$B$65,Occupancy!$BJ$68:'Occupancy'!$B$79,1)*12/$C27)),"-",IF(AN27="","",AN27/VLOOKUP(Occupancy!$B$65,Occupancy!$BJ$68:'Occupancy'!$B$79,1)*12/$C27))</f>
        <v>0</v>
      </c>
      <c r="AR27" s="60">
        <f>IF(ISERROR(IF(AO27="","",AO27/VLOOKUP(Occupancy!$B$65,Occupancy!$BJ$68:'Occupancy'!$B$79,1)*12/$C27)),"-",IF(AO27="","",AO27/VLOOKUP(Occupancy!$B$65,Occupancy!$BJ$68:'Occupancy'!$B$79,1)*12/$C27))</f>
        <v>0</v>
      </c>
      <c r="AS27" s="65">
        <f>SUMIFS(IncomeStatementData!$J$2:$J$829,IncomeStatementData!$B$2:$B$829,$A27,IncomeStatementData!$I$2:$I$829,"55301")</f>
        <v>0</v>
      </c>
      <c r="AT27" s="55">
        <f>IF(ISERROR(AU27/12*Occupancy!$B$65),"-",AU27/12*Occupancy!$B$65)</f>
        <v>0</v>
      </c>
      <c r="AU27" s="56">
        <f>SUMIFS(AnnualFinancialData!$L$2:$L$147,AnnualFinancialData!$B$2:$B$147,$A27,AnnualFinancialData!$K$2:$K$147,"55301")</f>
        <v>0</v>
      </c>
      <c r="AV27" s="55">
        <f>IF(ISERROR(IF(AS27="","",AS27/VLOOKUP(Occupancy!$B$65,Occupancy!$BJ$68:'Occupancy'!$B$79,1)*12/$C27)),"-",IF(AS27="","",AS27/VLOOKUP(Occupancy!$B$65,Occupancy!$BJ$68:'Occupancy'!$B$79,1)*12/$C27))</f>
        <v>0</v>
      </c>
      <c r="AW27" s="61">
        <f>IF(ISERROR(IF(AT27="","",AT27/VLOOKUP(Occupancy!$B$65,Occupancy!$BJ$68:'Occupancy'!$B$79,1)*12/$C27)),"-",IF(AT27="","",AT27/VLOOKUP(Occupancy!$B$65,Occupancy!$BJ$68:'Occupancy'!$B$79,1)*12/$C27))</f>
        <v>0</v>
      </c>
      <c r="AX27" s="58">
        <f>SUMIFS(IncomeStatementData!$J$2:$J$829,IncomeStatementData!$B$2:$B$829,$A27,IncomeStatementData!$I$2:$I$829,"55320")</f>
        <v>0</v>
      </c>
      <c r="AY27" s="58">
        <f>IF(ISERROR(AZ27/12*Occupancy!$B$65),"-",AZ27/12*Occupancy!$B$65)</f>
        <v>0</v>
      </c>
      <c r="AZ27" s="59">
        <f>SUMIFS(AnnualFinancialData!$L$2:$L$147,AnnualFinancialData!$B$2:$B$147,$A27,AnnualFinancialData!$K$2:$K$147,"55320")</f>
        <v>0</v>
      </c>
      <c r="BA27" s="58">
        <f>IF(ISERROR(IF(AX27="","",AX27/VLOOKUP(Occupancy!$B$65,Occupancy!$BJ$68:'Occupancy'!$B$79,1)*12/$C27)),"-",IF(AX27="","",AX27/VLOOKUP(Occupancy!$B$65,Occupancy!$BJ$68:'Occupancy'!$B$79,1)*12/$C27))</f>
        <v>0</v>
      </c>
      <c r="BB27" s="58">
        <f>IF(ISERROR(IF(AY27="","",AY27/VLOOKUP(Occupancy!$B$65,Occupancy!$BJ$68:'Occupancy'!$B$79,1)*12/$C27)),"-",IF(AY27="","",AY27/VLOOKUP(Occupancy!$B$65,Occupancy!$BJ$68:'Occupancy'!$B$79,1)*12/$C27))</f>
        <v>0</v>
      </c>
      <c r="BC27" s="66">
        <f t="shared" si="0"/>
        <v>0</v>
      </c>
      <c r="BD27" s="67">
        <f t="shared" si="1"/>
        <v>0</v>
      </c>
      <c r="BE27" s="66">
        <f t="shared" si="2"/>
        <v>0</v>
      </c>
      <c r="BF27" s="67">
        <f>IF(ISERROR(IF(BC27="","",BC27/VLOOKUP(Occupancy!$B$65,Occupancy!$BJ$68:'Occupancy'!$B$79,1)*12/$C27)),"-",IF(BC27="","",BC27/VLOOKUP(Occupancy!$B$65,Occupancy!$BJ$68:'Occupancy'!$B$79,1)*12/$C27))</f>
        <v>0</v>
      </c>
      <c r="BG27" s="68">
        <f>IF(ISERROR(IF(BD27="","",BD27/VLOOKUP(Occupancy!$B$65,Occupancy!$BJ$68:'Occupancy'!$B$79,1)*12/$C27)),"-",IF(BD27="","",BD27/VLOOKUP(Occupancy!$B$65,Occupancy!$BJ$68:'Occupancy'!$B$79,1)*12/$C27))</f>
        <v>0</v>
      </c>
    </row>
    <row r="28" spans="1:59" x14ac:dyDescent="0.25">
      <c r="A28" s="222" t="s">
        <v>421</v>
      </c>
      <c r="B28" s="98" t="str">
        <f>IF(ISERROR(INDEX(ProjectTypeData!$F$2:$F28,MATCH(Expenses!$A28,ProjectTypeData!$B$2:$B28,0),MATCH(Expenses!B$5,ProjectTypeData!$F$1))),"-",INDEX(ProjectTypeData!$F$2:$F28,MATCH(Expenses!$A28,ProjectTypeData!$B$2:$B28,0),MATCH(Expenses!B$5,ProjectTypeData!$F$1)))</f>
        <v>Homes</v>
      </c>
      <c r="C28" s="148">
        <f>Operating!C34</f>
        <v>109</v>
      </c>
      <c r="D28" s="149" t="str">
        <f>IF(ISERROR(INDEX(MgmtCompanyData!$C$2:$C$9,MATCH(A28,MgmtCompanyData!$B$2:$B$9,0),0)),"-",INDEX(MgmtCompanyData!$C$2:$C$9,MATCH(A28,MgmtCompanyData!$B$2:$B$9,0),0))</f>
        <v>-</v>
      </c>
      <c r="E28" s="54">
        <f>SUMIFS(IncomeStatementData!$J$2:$J$829,IncomeStatementData!$B$2:$B$829,$A28,IncomeStatementData!$I$2:$I$829,"50105")+SUMIFS(IncomeStatementData!$J$2:$J$829,IncomeStatementData!$B$2:$B$829,$A28,IncomeStatementData!$I$2:$I$829,"55745")+SUMIFS(IncomeStatementData!$J$2:$J$829,IncomeStatementData!$B$2:$B$829,$A28,IncomeStatementData!$I$2:$I$829,"55730")+SUMIFS(IncomeStatementData!$J$2:$J$829,IncomeStatementData!$B$2:$B$829,$A28,IncomeStatementData!$I$2:$I$829,"50203")+SUMIFS(IncomeStatementData!$J$2:$J$829,IncomeStatementData!$B$2:$B$829,$A28,IncomeStatementData!$I$2:$I$829,"50252")</f>
        <v>0</v>
      </c>
      <c r="F28" s="55">
        <f>IF(ISERROR(G28/12*Occupancy!$B$65),"-",G28/12*Occupancy!$B$65)</f>
        <v>0</v>
      </c>
      <c r="G28" s="56">
        <f>SUMIFS(AnnualFinancialData!$L$2:$L$147,AnnualFinancialData!$B$2:$B$147,$A28,AnnualFinancialData!$K$2:$K$147,"50105")+SUMIFS(AnnualFinancialData!$L$2:$L$147,AnnualFinancialData!$B$2:$B$147,$A28,AnnualFinancialData!$K$2:$K$147,"55745")+SUMIFS(AnnualFinancialData!$L$2:$L$147,AnnualFinancialData!$B$2:$B$147,$A28,AnnualFinancialData!$K$2:$K$147,"55730")+SUMIFS(AnnualFinancialData!$L$2:$L$147,AnnualFinancialData!$B$2:$B$147,$A28,AnnualFinancialData!$K$2:$K$147,"50203")+SUMIFS(AnnualFinancialData!$L$2:$L$147,AnnualFinancialData!$B$2:$B$147,$A28,AnnualFinancialData!$K$2:$K$147,"50252")</f>
        <v>0</v>
      </c>
      <c r="H28" s="55">
        <f>IF(ISERROR(IF(E28="","",E28/VLOOKUP(Occupancy!$B$65,Occupancy!$BJ$68:'Occupancy'!$B$79,1)*12/$C28)),"-",IF(E28="","",E28/VLOOKUP(Occupancy!$B$65,Occupancy!$BJ$68:'Occupancy'!$B$79,1)*12/$C28))</f>
        <v>0</v>
      </c>
      <c r="I28" s="57">
        <f>IF(ISERROR(IF(F28="","",F28/VLOOKUP(Occupancy!$B$65,Occupancy!$BJ$68:'Occupancy'!$B$79,1)*12/$C28)),"-",IF(F28="","",F28/VLOOKUP(Occupancy!$B$65,Occupancy!$BJ$68:'Occupancy'!$B$79,1)*12/$C28))</f>
        <v>0</v>
      </c>
      <c r="J28" s="58">
        <f>SUMIFS(IncomeStatementData!$J$2:$J$829,IncomeStatementData!$B$2:$B$829,$A28,IncomeStatementData!$I$2:$I$829,"60015")+SUMIFS(IncomeStatementData!$J$2:$J$829,IncomeStatementData!$B$2:$B$829,$A28,IncomeStatementData!$I$2:$I$829,"55342")+SUMIFS(IncomeStatementData!$J$2:$J$829,IncomeStatementData!$B$2:$B$829,$A28,IncomeStatementData!$I$2:$I$829,"55110")+SUMIFS(IncomeStatementData!$J$2:$J$829,IncomeStatementData!$B$2:$B$829,$A28,IncomeStatementData!$I$2:$I$829,"53034")+SUMIFS(IncomeStatementData!$J$2:$J$829,IncomeStatementData!$B$2:$B$829,$A28,IncomeStatementData!$I$2:$I$829,"59500")</f>
        <v>0</v>
      </c>
      <c r="K28" s="58">
        <f>IF(ISERROR(L28/12*Occupancy!$B$65),"-",L28/12*Occupancy!$B$65)</f>
        <v>0</v>
      </c>
      <c r="L28" s="59">
        <f>SUMIFS(AnnualFinancialData!$L$2:$L$147,AnnualFinancialData!$B$2:$B$147,$A28,AnnualFinancialData!$K$2:$K$147,"60015")+SUMIFS(AnnualFinancialData!$L$2:$L$147,AnnualFinancialData!$B$2:$B$147,$A28,AnnualFinancialData!$K$2:$K$147,"55342")+SUMIFS(AnnualFinancialData!$L$2:$L$147,AnnualFinancialData!$B$2:$B$147,$A28,AnnualFinancialData!$K$2:$K$147,"55110")+SUMIFS(AnnualFinancialData!$L$2:$L$147,AnnualFinancialData!$B$2:$B$147,$A28,AnnualFinancialData!$K$2:$K$147,"53034")+SUMIFS(AnnualFinancialData!$L$2:$L$147,AnnualFinancialData!$B$2:$B$147,$A28,AnnualFinancialData!$K$2:$K$147,"59500")</f>
        <v>0</v>
      </c>
      <c r="M28" s="58">
        <f>IF(ISERROR(IF(J28="","",J28/VLOOKUP(Occupancy!$B$65,Occupancy!$BJ$68:'Occupancy'!$B$79,1)*12/$C28)),"-",IF(J28="","",J28/VLOOKUP(Occupancy!$B$65,Occupancy!$BJ$68:'Occupancy'!$B$79,1)*12/$C28))</f>
        <v>0</v>
      </c>
      <c r="N28" s="58">
        <f>IF(ISERROR(IF(K28="","",K28/VLOOKUP(Occupancy!$B$65,Occupancy!$BJ$68:'Occupancy'!$B$79,1)*12/$C28)),"-",IF(K28="","",K28/VLOOKUP(Occupancy!$B$65,Occupancy!$BJ$68:'Occupancy'!$B$79,1)*12/$C28))</f>
        <v>0</v>
      </c>
      <c r="O28" s="55">
        <f>SUMIFS(IncomeStatementData!$J$2:$J$829,IncomeStatementData!$B$2:$B$829,$A28,IncomeStatementData!$I$2:$I$829,"58001")</f>
        <v>0</v>
      </c>
      <c r="P28" s="55">
        <f>IF(ISERROR(Q28/12*Occupancy!$B$65),"-",Q28/12*Occupancy!$B$65)</f>
        <v>0</v>
      </c>
      <c r="Q28" s="56">
        <f>SUMIFS(AnnualFinancialData!$L$2:$L$147,AnnualFinancialData!$B$2:$B$147,$A28,AnnualFinancialData!$K$2:$K$147,"58001")</f>
        <v>0</v>
      </c>
      <c r="R28" s="55">
        <f>IF(ISERROR(IF(O28="","",O28/VLOOKUP(Occupancy!$B$65,Occupancy!$BJ$68:'Occupancy'!$B$79,1)*12/$C28)),"-",IF(O28="","",O28/VLOOKUP(Occupancy!$B$65,Occupancy!$BJ$68:'Occupancy'!$B$79,1)*12/$C28))</f>
        <v>0</v>
      </c>
      <c r="S28" s="55">
        <f>IF(ISERROR(IF(P28="","",P28/VLOOKUP(Occupancy!$B$65,Occupancy!$BJ$68:'Occupancy'!$B$79,1)*12/$C28)),"-",IF(P28="","",P28/VLOOKUP(Occupancy!$B$65,Occupancy!$BJ$68:'Occupancy'!$B$79,1)*12/$C28))</f>
        <v>0</v>
      </c>
      <c r="T28" s="59">
        <f>SUMIFS(IncomeStatementData!$J$2:$J$829,IncomeStatementData!$B$2:$B$829,$A28,IncomeStatementData!$I$2:$I$829,"66100")</f>
        <v>0</v>
      </c>
      <c r="U28" s="58">
        <f>IF(ISERROR(V28/12*Occupancy!$B$65),"-",V28/12*Occupancy!$B$65)</f>
        <v>0</v>
      </c>
      <c r="V28" s="59">
        <f>SUMIFS(AnnualFinancialData!$L$2:$L$147,AnnualFinancialData!$B$2:$B$147,$A28,AnnualFinancialData!$K$2:$K$147,"66100")</f>
        <v>0</v>
      </c>
      <c r="W28" s="58">
        <f>IF(ISERROR(IF(T28="","",T28/VLOOKUP(Occupancy!$B$65,Occupancy!$BJ$68:'Occupancy'!$B$79,1)*12/$C28)),"-",IF(T28="","",T28/VLOOKUP(Occupancy!$B$65,Occupancy!$BJ$68:'Occupancy'!$B$79,1)*12/$C28))</f>
        <v>0</v>
      </c>
      <c r="X28" s="60">
        <f>IF(ISERROR(IF(U28="","",U28/VLOOKUP(Occupancy!$B$65,Occupancy!$BJ$68:'Occupancy'!$B$79,1)*12/$C28)),"-",IF(U28="","",U28/VLOOKUP(Occupancy!$B$65,Occupancy!$BJ$68:'Occupancy'!$B$79,1)*12/$C28))</f>
        <v>0</v>
      </c>
      <c r="Y28" s="55">
        <f>SUMIFS(IncomeStatementData!$J$2:$J$829,IncomeStatementData!$B$2:$B$829,$A28,IncomeStatementData!$I$2:$I$829,"55705")+SUMIFS(IncomeStatementData!$J$2:$J$829,IncomeStatementData!$B$2:$B$829,$A28,IncomeStatementData!$I$2:$I$829,"55715")+SUMIFS(IncomeStatementData!$J$2:$J$829,IncomeStatementData!$B$2:$B$829,$A28,IncomeStatementData!$I$2:$I$829,"55720")+SUMIFS(IncomeStatementData!$J$2:$J$829,IncomeStatementData!$B$2:$B$829,$A28,IncomeStatementData!$I$2:$I$829,"55730")+SUMIFS(IncomeStatementData!$J$2:$J$829,IncomeStatementData!$B$2:$B$829,$A28,IncomeStatementData!$I$2:$I$829,"55735")+SUMIFS(IncomeStatementData!$J$2:$J$829,IncomeStatementData!$B$2:$B$829,$A28,IncomeStatementData!$I$2:$I$829,"55701")+SUMIFS(IncomeStatementData!$J$2:$J$829,IncomeStatementData!$B$2:$B$829,$A28,IncomeStatementData!$I$2:$I$829,"55750")+SUMIFS(IncomeStatementData!$J$2:$J$829,IncomeStatementData!$B$2:$B$829,$A28,IncomeStatementData!$I$2:$I$829,"55725")+SUMIFS(IncomeStatementData!$J$2:$J$829,IncomeStatementData!$B$2:$B$829,$A28,IncomeStatementData!$I$2:$I$829,"55760")+SUMIFS(IncomeStatementData!$J$2:$J$829,IncomeStatementData!$B$2:$B$829,$A28,IncomeStatementData!$I$2:$I$829,"55755")</f>
        <v>0</v>
      </c>
      <c r="Z28" s="55">
        <f>IF(ISERROR(AA28/12*Occupancy!$B$65),"-",AA28/12*Occupancy!$B$65)</f>
        <v>0</v>
      </c>
      <c r="AA28" s="56">
        <f>SUMIFS(AnnualFinancialData!$L$2:$L$147,AnnualFinancialData!$B$2:$B$147,$A28,AnnualFinancialData!$K$2:$K$147,"55705")+SUMIFS(AnnualFinancialData!$L$2:$L$147,AnnualFinancialData!$B$2:$B$147,$A28,AnnualFinancialData!$K$2:$K$147,"55715")+SUMIFS(AnnualFinancialData!$L$2:$L$147,AnnualFinancialData!$B$2:$B$147,$A28,AnnualFinancialData!$K$2:$K$147,"55720")+SUMIFS(AnnualFinancialData!$L$2:$L$147,AnnualFinancialData!$B$2:$B$147,$A28,AnnualFinancialData!$K$2:$K$147,"55730")+SUMIFS(AnnualFinancialData!$L$2:$L$147,AnnualFinancialData!$B$2:$B$147,$A28,AnnualFinancialData!$K$2:$K$147,"55735")+SUMIFS(AnnualFinancialData!$L$2:$L$147,AnnualFinancialData!$B$2:$B$147,$A28,AnnualFinancialData!$K$2:$K$147,"55701")+SUMIFS(AnnualFinancialData!$L$2:$L$147,AnnualFinancialData!$B$2:$B$147,$A28,AnnualFinancialData!$K$2:$K$147,"55750")+SUMIFS(AnnualFinancialData!$L$2:$L$147,AnnualFinancialData!$B$2:$B$147,$A28,AnnualFinancialData!$K$2:$K$147,"55725")+SUMIFS(AnnualFinancialData!$L$2:$L$147,AnnualFinancialData!$B$2:$B$147,$A28,AnnualFinancialData!$K$2:$K$147,"55760")+SUMIFS(AnnualFinancialData!$L$2:$L$147,AnnualFinancialData!$B$2:$B$147,$A28,AnnualFinancialData!$K$2:$K$147,"55755")</f>
        <v>0</v>
      </c>
      <c r="AB28" s="55">
        <f>IF(ISERROR(IF(Y28="","",Y28/VLOOKUP(Occupancy!$B$65,Occupancy!$BJ$68:'Occupancy'!$B$79,1)*12/$C28)),"-",IF(Y28="","",Y28/VLOOKUP(Occupancy!$B$65,Occupancy!$BJ$68:'Occupancy'!$B$79,1)*12/$C28))</f>
        <v>0</v>
      </c>
      <c r="AC28" s="61">
        <f>IF(ISERROR(IF(Z28="","",Z28/VLOOKUP(Occupancy!$B$65,Occupancy!$BJ$68:'Occupancy'!$B$79,1)*12/$C28)),"-",IF(Z28="","",Z28/VLOOKUP(Occupancy!$B$65,Occupancy!$BJ$68:'Occupancy'!$B$79,1)*12/$C28))</f>
        <v>0</v>
      </c>
      <c r="AD28" s="59">
        <f>SUMIFS(IncomeStatementData!$J$2:$J$829,IncomeStatementData!$B$2:$B$829,$A28,IncomeStatementData!$I$2:$I$829,"55770")</f>
        <v>0</v>
      </c>
      <c r="AE28" s="58">
        <f>IF(ISERROR(AF28/12*Occupancy!$B$65),"-",AF28/12*Occupancy!$B$65)</f>
        <v>0</v>
      </c>
      <c r="AF28" s="59">
        <f>SUMIFS(AnnualFinancialData!$L$2:$L$147,AnnualFinancialData!$B$2:$B$147,$A28,AnnualFinancialData!$K$2:$K$147,"55770")</f>
        <v>0</v>
      </c>
      <c r="AG28" s="58">
        <f>IF(ISERROR(IF(AD28="","",AD28/VLOOKUP(Occupancy!$B$65,Occupancy!$BJ$68:'Occupancy'!$B$79,1)*12/$C28)),"-",IF(AD28="","",AD28/VLOOKUP(Occupancy!$B$65,Occupancy!$BJ$68:'Occupancy'!$B$79,1)*12/$C28))</f>
        <v>0</v>
      </c>
      <c r="AH28" s="63">
        <f>IF(ISERROR(IF(AE28="","",AE28/VLOOKUP(Occupancy!$B$65,Occupancy!$BJ$68:'Occupancy'!$B$79,1)*12/$C28)),"-",IF(AE28="","",AE28/VLOOKUP(Occupancy!$B$65,Occupancy!$BJ$68:'Occupancy'!$B$79,1)*12/$C28))</f>
        <v>0</v>
      </c>
      <c r="AI28" s="56">
        <f>SUMIFS(IncomeStatementData!$J$2:$J$829,IncomeStatementData!$B$2:$B$829,$A28,IncomeStatementData!$I$2:$I$829,"55357")+SUMIFS(IncomeStatementData!$J$2:$J$829,IncomeStatementData!$B$2:$B$829,$A28,IncomeStatementData!$I$2:$I$829,"55353")+SUMIFS(IncomeStatementData!$J$2:$J$829,IncomeStatementData!$B$2:$B$829,$A28,IncomeStatementData!$I$2:$I$829,"55354")+SUMIFS(IncomeStatementData!$J$2:$J$829,IncomeStatementData!$B$2:$B$829,$A28,IncomeStatementData!$I$2:$I$829,"55351")</f>
        <v>0</v>
      </c>
      <c r="AJ28" s="55">
        <f>IF(ISERROR(AK28/12*Occupancy!$B$65),"-",AK28/12*Occupancy!$B$65)</f>
        <v>0</v>
      </c>
      <c r="AK28" s="56">
        <f>SUMIFS(AnnualFinancialData!$L$2:$L$147,AnnualFinancialData!$B$2:$B$147,$A28,AnnualFinancialData!$K$2:$K$147,"55357")+SUMIFS(AnnualFinancialData!$L$2:$L$147,AnnualFinancialData!$B$2:$B$147,$A28,AnnualFinancialData!$K$2:$K$147,"55353")+SUMIFS(AnnualFinancialData!$L$2:$L$147,AnnualFinancialData!$B$2:$B$147,$A28,AnnualFinancialData!$K$2:$K$147,"55354")+SUMIFS(AnnualFinancialData!$L$2:$L$147,AnnualFinancialData!$B$2:$B$147,$A28,AnnualFinancialData!$K$2:$K$147,"55351")</f>
        <v>0</v>
      </c>
      <c r="AL28" s="55">
        <f>IF(ISERROR(IF(AI28="","",AI28/VLOOKUP(Occupancy!$B$65,Occupancy!$BJ$68:'Occupancy'!$B$79,1)*12/$C28)),"-",IF(AI28="","",AI28/VLOOKUP(Occupancy!$B$65,Occupancy!$BJ$68:'Occupancy'!$B$79,1)*12/$C28))</f>
        <v>0</v>
      </c>
      <c r="AM28" s="64">
        <f>IF(ISERROR(IF(AJ28="","",AJ28/VLOOKUP(Occupancy!$B$65,Occupancy!$BJ$68:'Occupancy'!$B$79,1)*12/$C28)),"-",IF(AJ28="","",AJ28/VLOOKUP(Occupancy!$B$65,Occupancy!$BJ$68:'Occupancy'!$B$79,1)*12/$C28))</f>
        <v>0</v>
      </c>
      <c r="AN28" s="58">
        <f>SUMIFS(IncomeStatementData!$J$2:$J$829,IncomeStatementData!$B$2:$B$829,$A28,IncomeStatementData!$I$2:$I$829,"55355")</f>
        <v>0</v>
      </c>
      <c r="AO28" s="58">
        <f>IF(ISERROR(AP28/12*Occupancy!$B$65),"-",AP28/12*Occupancy!$B$65)</f>
        <v>0</v>
      </c>
      <c r="AP28" s="59">
        <f>SUMIFS(AnnualFinancialData!$L$2:$L$147,AnnualFinancialData!$B$2:$B$147,$A28,AnnualFinancialData!$K$2:$K$147,"55355")</f>
        <v>0</v>
      </c>
      <c r="AQ28" s="58">
        <f>IF(ISERROR(IF(AN28="","",AN28/VLOOKUP(Occupancy!$B$65,Occupancy!$BJ$68:'Occupancy'!$B$79,1)*12/$C28)),"-",IF(AN28="","",AN28/VLOOKUP(Occupancy!$B$65,Occupancy!$BJ$68:'Occupancy'!$B$79,1)*12/$C28))</f>
        <v>0</v>
      </c>
      <c r="AR28" s="60">
        <f>IF(ISERROR(IF(AO28="","",AO28/VLOOKUP(Occupancy!$B$65,Occupancy!$BJ$68:'Occupancy'!$B$79,1)*12/$C28)),"-",IF(AO28="","",AO28/VLOOKUP(Occupancy!$B$65,Occupancy!$BJ$68:'Occupancy'!$B$79,1)*12/$C28))</f>
        <v>0</v>
      </c>
      <c r="AS28" s="65">
        <f>SUMIFS(IncomeStatementData!$J$2:$J$829,IncomeStatementData!$B$2:$B$829,$A28,IncomeStatementData!$I$2:$I$829,"55301")</f>
        <v>0</v>
      </c>
      <c r="AT28" s="55">
        <f>IF(ISERROR(AU28/12*Occupancy!$B$65),"-",AU28/12*Occupancy!$B$65)</f>
        <v>0</v>
      </c>
      <c r="AU28" s="56">
        <f>SUMIFS(AnnualFinancialData!$L$2:$L$147,AnnualFinancialData!$B$2:$B$147,$A28,AnnualFinancialData!$K$2:$K$147,"55301")</f>
        <v>0</v>
      </c>
      <c r="AV28" s="55">
        <f>IF(ISERROR(IF(AS28="","",AS28/VLOOKUP(Occupancy!$B$65,Occupancy!$BJ$68:'Occupancy'!$B$79,1)*12/$C28)),"-",IF(AS28="","",AS28/VLOOKUP(Occupancy!$B$65,Occupancy!$BJ$68:'Occupancy'!$B$79,1)*12/$C28))</f>
        <v>0</v>
      </c>
      <c r="AW28" s="61">
        <f>IF(ISERROR(IF(AT28="","",AT28/VLOOKUP(Occupancy!$B$65,Occupancy!$BJ$68:'Occupancy'!$B$79,1)*12/$C28)),"-",IF(AT28="","",AT28/VLOOKUP(Occupancy!$B$65,Occupancy!$BJ$68:'Occupancy'!$B$79,1)*12/$C28))</f>
        <v>0</v>
      </c>
      <c r="AX28" s="58">
        <f>SUMIFS(IncomeStatementData!$J$2:$J$829,IncomeStatementData!$B$2:$B$829,$A28,IncomeStatementData!$I$2:$I$829,"55320")</f>
        <v>0</v>
      </c>
      <c r="AY28" s="58">
        <f>IF(ISERROR(AZ28/12*Occupancy!$B$65),"-",AZ28/12*Occupancy!$B$65)</f>
        <v>0</v>
      </c>
      <c r="AZ28" s="59">
        <f>SUMIFS(AnnualFinancialData!$L$2:$L$147,AnnualFinancialData!$B$2:$B$147,$A28,AnnualFinancialData!$K$2:$K$147,"55320")</f>
        <v>0</v>
      </c>
      <c r="BA28" s="58">
        <f>IF(ISERROR(IF(AX28="","",AX28/VLOOKUP(Occupancy!$B$65,Occupancy!$BJ$68:'Occupancy'!$B$79,1)*12/$C28)),"-",IF(AX28="","",AX28/VLOOKUP(Occupancy!$B$65,Occupancy!$BJ$68:'Occupancy'!$B$79,1)*12/$C28))</f>
        <v>0</v>
      </c>
      <c r="BB28" s="58">
        <f>IF(ISERROR(IF(AY28="","",AY28/VLOOKUP(Occupancy!$B$65,Occupancy!$BJ$68:'Occupancy'!$B$79,1)*12/$C28)),"-",IF(AY28="","",AY28/VLOOKUP(Occupancy!$B$65,Occupancy!$BJ$68:'Occupancy'!$B$79,1)*12/$C28))</f>
        <v>0</v>
      </c>
      <c r="BC28" s="66">
        <f t="shared" si="0"/>
        <v>0</v>
      </c>
      <c r="BD28" s="67">
        <f t="shared" si="1"/>
        <v>0</v>
      </c>
      <c r="BE28" s="66">
        <f t="shared" si="2"/>
        <v>0</v>
      </c>
      <c r="BF28" s="67">
        <f>IF(ISERROR(IF(BC28="","",BC28/VLOOKUP(Occupancy!$B$65,Occupancy!$BJ$68:'Occupancy'!$B$79,1)*12/$C28)),"-",IF(BC28="","",BC28/VLOOKUP(Occupancy!$B$65,Occupancy!$BJ$68:'Occupancy'!$B$79,1)*12/$C28))</f>
        <v>0</v>
      </c>
      <c r="BG28" s="68">
        <f>IF(ISERROR(IF(BD28="","",BD28/VLOOKUP(Occupancy!$B$65,Occupancy!$BJ$68:'Occupancy'!$B$79,1)*12/$C28)),"-",IF(BD28="","",BD28/VLOOKUP(Occupancy!$B$65,Occupancy!$BJ$68:'Occupancy'!$B$79,1)*12/$C28))</f>
        <v>0</v>
      </c>
    </row>
    <row r="29" spans="1:59" x14ac:dyDescent="0.25">
      <c r="A29" s="222" t="s">
        <v>423</v>
      </c>
      <c r="B29" s="98" t="str">
        <f>IF(ISERROR(INDEX(ProjectTypeData!$F$2:$F29,MATCH(Expenses!$A29,ProjectTypeData!$B$2:$B29,0),MATCH(Expenses!B$5,ProjectTypeData!$F$1))),"-",INDEX(ProjectTypeData!$F$2:$F29,MATCH(Expenses!$A29,ProjectTypeData!$B$2:$B29,0),MATCH(Expenses!B$5,ProjectTypeData!$F$1)))</f>
        <v>Homes</v>
      </c>
      <c r="C29" s="148">
        <f>Operating!C35</f>
        <v>85</v>
      </c>
      <c r="D29" s="149" t="str">
        <f>IF(ISERROR(INDEX(MgmtCompanyData!$C$2:$C$9,MATCH(A29,MgmtCompanyData!$B$2:$B$9,0),0)),"-",INDEX(MgmtCompanyData!$C$2:$C$9,MATCH(A29,MgmtCompanyData!$B$2:$B$9,0),0))</f>
        <v>-</v>
      </c>
      <c r="E29" s="54">
        <f>SUMIFS(IncomeStatementData!$J$2:$J$829,IncomeStatementData!$B$2:$B$829,$A29,IncomeStatementData!$I$2:$I$829,"50105")+SUMIFS(IncomeStatementData!$J$2:$J$829,IncomeStatementData!$B$2:$B$829,$A29,IncomeStatementData!$I$2:$I$829,"55745")+SUMIFS(IncomeStatementData!$J$2:$J$829,IncomeStatementData!$B$2:$B$829,$A29,IncomeStatementData!$I$2:$I$829,"55730")+SUMIFS(IncomeStatementData!$J$2:$J$829,IncomeStatementData!$B$2:$B$829,$A29,IncomeStatementData!$I$2:$I$829,"50203")+SUMIFS(IncomeStatementData!$J$2:$J$829,IncomeStatementData!$B$2:$B$829,$A29,IncomeStatementData!$I$2:$I$829,"50252")</f>
        <v>0</v>
      </c>
      <c r="F29" s="55">
        <f>IF(ISERROR(G29/12*Occupancy!$B$65),"-",G29/12*Occupancy!$B$65)</f>
        <v>0</v>
      </c>
      <c r="G29" s="56">
        <f>SUMIFS(AnnualFinancialData!$L$2:$L$147,AnnualFinancialData!$B$2:$B$147,$A29,AnnualFinancialData!$K$2:$K$147,"50105")+SUMIFS(AnnualFinancialData!$L$2:$L$147,AnnualFinancialData!$B$2:$B$147,$A29,AnnualFinancialData!$K$2:$K$147,"55745")+SUMIFS(AnnualFinancialData!$L$2:$L$147,AnnualFinancialData!$B$2:$B$147,$A29,AnnualFinancialData!$K$2:$K$147,"55730")+SUMIFS(AnnualFinancialData!$L$2:$L$147,AnnualFinancialData!$B$2:$B$147,$A29,AnnualFinancialData!$K$2:$K$147,"50203")+SUMIFS(AnnualFinancialData!$L$2:$L$147,AnnualFinancialData!$B$2:$B$147,$A29,AnnualFinancialData!$K$2:$K$147,"50252")</f>
        <v>0</v>
      </c>
      <c r="H29" s="55">
        <f>IF(ISERROR(IF(E29="","",E29/VLOOKUP(Occupancy!$B$65,Occupancy!$BJ$68:'Occupancy'!$B$79,1)*12/$C29)),"-",IF(E29="","",E29/VLOOKUP(Occupancy!$B$65,Occupancy!$BJ$68:'Occupancy'!$B$79,1)*12/$C29))</f>
        <v>0</v>
      </c>
      <c r="I29" s="57">
        <f>IF(ISERROR(IF(F29="","",F29/VLOOKUP(Occupancy!$B$65,Occupancy!$BJ$68:'Occupancy'!$B$79,1)*12/$C29)),"-",IF(F29="","",F29/VLOOKUP(Occupancy!$B$65,Occupancy!$BJ$68:'Occupancy'!$B$79,1)*12/$C29))</f>
        <v>0</v>
      </c>
      <c r="J29" s="58">
        <f>SUMIFS(IncomeStatementData!$J$2:$J$829,IncomeStatementData!$B$2:$B$829,$A29,IncomeStatementData!$I$2:$I$829,"60015")+SUMIFS(IncomeStatementData!$J$2:$J$829,IncomeStatementData!$B$2:$B$829,$A29,IncomeStatementData!$I$2:$I$829,"55342")+SUMIFS(IncomeStatementData!$J$2:$J$829,IncomeStatementData!$B$2:$B$829,$A29,IncomeStatementData!$I$2:$I$829,"55110")+SUMIFS(IncomeStatementData!$J$2:$J$829,IncomeStatementData!$B$2:$B$829,$A29,IncomeStatementData!$I$2:$I$829,"53034")+SUMIFS(IncomeStatementData!$J$2:$J$829,IncomeStatementData!$B$2:$B$829,$A29,IncomeStatementData!$I$2:$I$829,"59500")</f>
        <v>0</v>
      </c>
      <c r="K29" s="58">
        <f>IF(ISERROR(L29/12*Occupancy!$B$65),"-",L29/12*Occupancy!$B$65)</f>
        <v>0</v>
      </c>
      <c r="L29" s="59">
        <f>SUMIFS(AnnualFinancialData!$L$2:$L$147,AnnualFinancialData!$B$2:$B$147,$A29,AnnualFinancialData!$K$2:$K$147,"60015")+SUMIFS(AnnualFinancialData!$L$2:$L$147,AnnualFinancialData!$B$2:$B$147,$A29,AnnualFinancialData!$K$2:$K$147,"55342")+SUMIFS(AnnualFinancialData!$L$2:$L$147,AnnualFinancialData!$B$2:$B$147,$A29,AnnualFinancialData!$K$2:$K$147,"55110")+SUMIFS(AnnualFinancialData!$L$2:$L$147,AnnualFinancialData!$B$2:$B$147,$A29,AnnualFinancialData!$K$2:$K$147,"53034")+SUMIFS(AnnualFinancialData!$L$2:$L$147,AnnualFinancialData!$B$2:$B$147,$A29,AnnualFinancialData!$K$2:$K$147,"59500")</f>
        <v>0</v>
      </c>
      <c r="M29" s="58">
        <f>IF(ISERROR(IF(J29="","",J29/VLOOKUP(Occupancy!$B$65,Occupancy!$BJ$68:'Occupancy'!$B$79,1)*12/$C29)),"-",IF(J29="","",J29/VLOOKUP(Occupancy!$B$65,Occupancy!$BJ$68:'Occupancy'!$B$79,1)*12/$C29))</f>
        <v>0</v>
      </c>
      <c r="N29" s="58">
        <f>IF(ISERROR(IF(K29="","",K29/VLOOKUP(Occupancy!$B$65,Occupancy!$BJ$68:'Occupancy'!$B$79,1)*12/$C29)),"-",IF(K29="","",K29/VLOOKUP(Occupancy!$B$65,Occupancy!$BJ$68:'Occupancy'!$B$79,1)*12/$C29))</f>
        <v>0</v>
      </c>
      <c r="O29" s="55">
        <f>SUMIFS(IncomeStatementData!$J$2:$J$829,IncomeStatementData!$B$2:$B$829,$A29,IncomeStatementData!$I$2:$I$829,"58001")</f>
        <v>0</v>
      </c>
      <c r="P29" s="55">
        <f>IF(ISERROR(Q29/12*Occupancy!$B$65),"-",Q29/12*Occupancy!$B$65)</f>
        <v>0</v>
      </c>
      <c r="Q29" s="56">
        <f>SUMIFS(AnnualFinancialData!$L$2:$L$147,AnnualFinancialData!$B$2:$B$147,$A29,AnnualFinancialData!$K$2:$K$147,"58001")</f>
        <v>0</v>
      </c>
      <c r="R29" s="55">
        <f>IF(ISERROR(IF(O29="","",O29/VLOOKUP(Occupancy!$B$65,Occupancy!$BJ$68:'Occupancy'!$B$79,1)*12/$C29)),"-",IF(O29="","",O29/VLOOKUP(Occupancy!$B$65,Occupancy!$BJ$68:'Occupancy'!$B$79,1)*12/$C29))</f>
        <v>0</v>
      </c>
      <c r="S29" s="55">
        <f>IF(ISERROR(IF(P29="","",P29/VLOOKUP(Occupancy!$B$65,Occupancy!$BJ$68:'Occupancy'!$B$79,1)*12/$C29)),"-",IF(P29="","",P29/VLOOKUP(Occupancy!$B$65,Occupancy!$BJ$68:'Occupancy'!$B$79,1)*12/$C29))</f>
        <v>0</v>
      </c>
      <c r="T29" s="59">
        <f>SUMIFS(IncomeStatementData!$J$2:$J$829,IncomeStatementData!$B$2:$B$829,$A29,IncomeStatementData!$I$2:$I$829,"66100")</f>
        <v>0</v>
      </c>
      <c r="U29" s="58">
        <f>IF(ISERROR(V29/12*Occupancy!$B$65),"-",V29/12*Occupancy!$B$65)</f>
        <v>0</v>
      </c>
      <c r="V29" s="59">
        <f>SUMIFS(AnnualFinancialData!$L$2:$L$147,AnnualFinancialData!$B$2:$B$147,$A29,AnnualFinancialData!$K$2:$K$147,"66100")</f>
        <v>0</v>
      </c>
      <c r="W29" s="58">
        <f>IF(ISERROR(IF(T29="","",T29/VLOOKUP(Occupancy!$B$65,Occupancy!$BJ$68:'Occupancy'!$B$79,1)*12/$C29)),"-",IF(T29="","",T29/VLOOKUP(Occupancy!$B$65,Occupancy!$BJ$68:'Occupancy'!$B$79,1)*12/$C29))</f>
        <v>0</v>
      </c>
      <c r="X29" s="60">
        <f>IF(ISERROR(IF(U29="","",U29/VLOOKUP(Occupancy!$B$65,Occupancy!$BJ$68:'Occupancy'!$B$79,1)*12/$C29)),"-",IF(U29="","",U29/VLOOKUP(Occupancy!$B$65,Occupancy!$BJ$68:'Occupancy'!$B$79,1)*12/$C29))</f>
        <v>0</v>
      </c>
      <c r="Y29" s="55">
        <f>SUMIFS(IncomeStatementData!$J$2:$J$829,IncomeStatementData!$B$2:$B$829,$A29,IncomeStatementData!$I$2:$I$829,"55705")+SUMIFS(IncomeStatementData!$J$2:$J$829,IncomeStatementData!$B$2:$B$829,$A29,IncomeStatementData!$I$2:$I$829,"55715")+SUMIFS(IncomeStatementData!$J$2:$J$829,IncomeStatementData!$B$2:$B$829,$A29,IncomeStatementData!$I$2:$I$829,"55720")+SUMIFS(IncomeStatementData!$J$2:$J$829,IncomeStatementData!$B$2:$B$829,$A29,IncomeStatementData!$I$2:$I$829,"55730")+SUMIFS(IncomeStatementData!$J$2:$J$829,IncomeStatementData!$B$2:$B$829,$A29,IncomeStatementData!$I$2:$I$829,"55735")+SUMIFS(IncomeStatementData!$J$2:$J$829,IncomeStatementData!$B$2:$B$829,$A29,IncomeStatementData!$I$2:$I$829,"55701")+SUMIFS(IncomeStatementData!$J$2:$J$829,IncomeStatementData!$B$2:$B$829,$A29,IncomeStatementData!$I$2:$I$829,"55750")+SUMIFS(IncomeStatementData!$J$2:$J$829,IncomeStatementData!$B$2:$B$829,$A29,IncomeStatementData!$I$2:$I$829,"55725")+SUMIFS(IncomeStatementData!$J$2:$J$829,IncomeStatementData!$B$2:$B$829,$A29,IncomeStatementData!$I$2:$I$829,"55760")+SUMIFS(IncomeStatementData!$J$2:$J$829,IncomeStatementData!$B$2:$B$829,$A29,IncomeStatementData!$I$2:$I$829,"55755")</f>
        <v>0</v>
      </c>
      <c r="Z29" s="55">
        <f>IF(ISERROR(AA29/12*Occupancy!$B$65),"-",AA29/12*Occupancy!$B$65)</f>
        <v>0</v>
      </c>
      <c r="AA29" s="56">
        <f>SUMIFS(AnnualFinancialData!$L$2:$L$147,AnnualFinancialData!$B$2:$B$147,$A29,AnnualFinancialData!$K$2:$K$147,"55705")+SUMIFS(AnnualFinancialData!$L$2:$L$147,AnnualFinancialData!$B$2:$B$147,$A29,AnnualFinancialData!$K$2:$K$147,"55715")+SUMIFS(AnnualFinancialData!$L$2:$L$147,AnnualFinancialData!$B$2:$B$147,$A29,AnnualFinancialData!$K$2:$K$147,"55720")+SUMIFS(AnnualFinancialData!$L$2:$L$147,AnnualFinancialData!$B$2:$B$147,$A29,AnnualFinancialData!$K$2:$K$147,"55730")+SUMIFS(AnnualFinancialData!$L$2:$L$147,AnnualFinancialData!$B$2:$B$147,$A29,AnnualFinancialData!$K$2:$K$147,"55735")+SUMIFS(AnnualFinancialData!$L$2:$L$147,AnnualFinancialData!$B$2:$B$147,$A29,AnnualFinancialData!$K$2:$K$147,"55701")+SUMIFS(AnnualFinancialData!$L$2:$L$147,AnnualFinancialData!$B$2:$B$147,$A29,AnnualFinancialData!$K$2:$K$147,"55750")+SUMIFS(AnnualFinancialData!$L$2:$L$147,AnnualFinancialData!$B$2:$B$147,$A29,AnnualFinancialData!$K$2:$K$147,"55725")+SUMIFS(AnnualFinancialData!$L$2:$L$147,AnnualFinancialData!$B$2:$B$147,$A29,AnnualFinancialData!$K$2:$K$147,"55760")+SUMIFS(AnnualFinancialData!$L$2:$L$147,AnnualFinancialData!$B$2:$B$147,$A29,AnnualFinancialData!$K$2:$K$147,"55755")</f>
        <v>0</v>
      </c>
      <c r="AB29" s="55">
        <f>IF(ISERROR(IF(Y29="","",Y29/VLOOKUP(Occupancy!$B$65,Occupancy!$BJ$68:'Occupancy'!$B$79,1)*12/$C29)),"-",IF(Y29="","",Y29/VLOOKUP(Occupancy!$B$65,Occupancy!$BJ$68:'Occupancy'!$B$79,1)*12/$C29))</f>
        <v>0</v>
      </c>
      <c r="AC29" s="61">
        <f>IF(ISERROR(IF(Z29="","",Z29/VLOOKUP(Occupancy!$B$65,Occupancy!$BJ$68:'Occupancy'!$B$79,1)*12/$C29)),"-",IF(Z29="","",Z29/VLOOKUP(Occupancy!$B$65,Occupancy!$BJ$68:'Occupancy'!$B$79,1)*12/$C29))</f>
        <v>0</v>
      </c>
      <c r="AD29" s="59">
        <f>SUMIFS(IncomeStatementData!$J$2:$J$829,IncomeStatementData!$B$2:$B$829,$A29,IncomeStatementData!$I$2:$I$829,"55770")</f>
        <v>0</v>
      </c>
      <c r="AE29" s="58">
        <f>IF(ISERROR(AF29/12*Occupancy!$B$65),"-",AF29/12*Occupancy!$B$65)</f>
        <v>0</v>
      </c>
      <c r="AF29" s="59">
        <f>SUMIFS(AnnualFinancialData!$L$2:$L$147,AnnualFinancialData!$B$2:$B$147,$A29,AnnualFinancialData!$K$2:$K$147,"55770")</f>
        <v>0</v>
      </c>
      <c r="AG29" s="58">
        <f>IF(ISERROR(IF(AD29="","",AD29/VLOOKUP(Occupancy!$B$65,Occupancy!$BJ$68:'Occupancy'!$B$79,1)*12/$C29)),"-",IF(AD29="","",AD29/VLOOKUP(Occupancy!$B$65,Occupancy!$BJ$68:'Occupancy'!$B$79,1)*12/$C29))</f>
        <v>0</v>
      </c>
      <c r="AH29" s="63">
        <f>IF(ISERROR(IF(AE29="","",AE29/VLOOKUP(Occupancy!$B$65,Occupancy!$BJ$68:'Occupancy'!$B$79,1)*12/$C29)),"-",IF(AE29="","",AE29/VLOOKUP(Occupancy!$B$65,Occupancy!$BJ$68:'Occupancy'!$B$79,1)*12/$C29))</f>
        <v>0</v>
      </c>
      <c r="AI29" s="56">
        <f>SUMIFS(IncomeStatementData!$J$2:$J$829,IncomeStatementData!$B$2:$B$829,$A29,IncomeStatementData!$I$2:$I$829,"55357")+SUMIFS(IncomeStatementData!$J$2:$J$829,IncomeStatementData!$B$2:$B$829,$A29,IncomeStatementData!$I$2:$I$829,"55353")+SUMIFS(IncomeStatementData!$J$2:$J$829,IncomeStatementData!$B$2:$B$829,$A29,IncomeStatementData!$I$2:$I$829,"55354")+SUMIFS(IncomeStatementData!$J$2:$J$829,IncomeStatementData!$B$2:$B$829,$A29,IncomeStatementData!$I$2:$I$829,"55351")</f>
        <v>0</v>
      </c>
      <c r="AJ29" s="55">
        <f>IF(ISERROR(AK29/12*Occupancy!$B$65),"-",AK29/12*Occupancy!$B$65)</f>
        <v>0</v>
      </c>
      <c r="AK29" s="56">
        <f>SUMIFS(AnnualFinancialData!$L$2:$L$147,AnnualFinancialData!$B$2:$B$147,$A29,AnnualFinancialData!$K$2:$K$147,"55357")+SUMIFS(AnnualFinancialData!$L$2:$L$147,AnnualFinancialData!$B$2:$B$147,$A29,AnnualFinancialData!$K$2:$K$147,"55353")+SUMIFS(AnnualFinancialData!$L$2:$L$147,AnnualFinancialData!$B$2:$B$147,$A29,AnnualFinancialData!$K$2:$K$147,"55354")+SUMIFS(AnnualFinancialData!$L$2:$L$147,AnnualFinancialData!$B$2:$B$147,$A29,AnnualFinancialData!$K$2:$K$147,"55351")</f>
        <v>0</v>
      </c>
      <c r="AL29" s="55">
        <f>IF(ISERROR(IF(AI29="","",AI29/VLOOKUP(Occupancy!$B$65,Occupancy!$BJ$68:'Occupancy'!$B$79,1)*12/$C29)),"-",IF(AI29="","",AI29/VLOOKUP(Occupancy!$B$65,Occupancy!$BJ$68:'Occupancy'!$B$79,1)*12/$C29))</f>
        <v>0</v>
      </c>
      <c r="AM29" s="64">
        <f>IF(ISERROR(IF(AJ29="","",AJ29/VLOOKUP(Occupancy!$B$65,Occupancy!$BJ$68:'Occupancy'!$B$79,1)*12/$C29)),"-",IF(AJ29="","",AJ29/VLOOKUP(Occupancy!$B$65,Occupancy!$BJ$68:'Occupancy'!$B$79,1)*12/$C29))</f>
        <v>0</v>
      </c>
      <c r="AN29" s="58">
        <f>SUMIFS(IncomeStatementData!$J$2:$J$829,IncomeStatementData!$B$2:$B$829,$A29,IncomeStatementData!$I$2:$I$829,"55355")</f>
        <v>0</v>
      </c>
      <c r="AO29" s="58">
        <f>IF(ISERROR(AP29/12*Occupancy!$B$65),"-",AP29/12*Occupancy!$B$65)</f>
        <v>0</v>
      </c>
      <c r="AP29" s="59">
        <f>SUMIFS(AnnualFinancialData!$L$2:$L$147,AnnualFinancialData!$B$2:$B$147,$A29,AnnualFinancialData!$K$2:$K$147,"55355")</f>
        <v>0</v>
      </c>
      <c r="AQ29" s="58">
        <f>IF(ISERROR(IF(AN29="","",AN29/VLOOKUP(Occupancy!$B$65,Occupancy!$BJ$68:'Occupancy'!$B$79,1)*12/$C29)),"-",IF(AN29="","",AN29/VLOOKUP(Occupancy!$B$65,Occupancy!$BJ$68:'Occupancy'!$B$79,1)*12/$C29))</f>
        <v>0</v>
      </c>
      <c r="AR29" s="60">
        <f>IF(ISERROR(IF(AO29="","",AO29/VLOOKUP(Occupancy!$B$65,Occupancy!$BJ$68:'Occupancy'!$B$79,1)*12/$C29)),"-",IF(AO29="","",AO29/VLOOKUP(Occupancy!$B$65,Occupancy!$BJ$68:'Occupancy'!$B$79,1)*12/$C29))</f>
        <v>0</v>
      </c>
      <c r="AS29" s="65">
        <f>SUMIFS(IncomeStatementData!$J$2:$J$829,IncomeStatementData!$B$2:$B$829,$A29,IncomeStatementData!$I$2:$I$829,"55301")</f>
        <v>0</v>
      </c>
      <c r="AT29" s="55">
        <f>IF(ISERROR(AU29/12*Occupancy!$B$65),"-",AU29/12*Occupancy!$B$65)</f>
        <v>0</v>
      </c>
      <c r="AU29" s="56">
        <f>SUMIFS(AnnualFinancialData!$L$2:$L$147,AnnualFinancialData!$B$2:$B$147,$A29,AnnualFinancialData!$K$2:$K$147,"55301")</f>
        <v>0</v>
      </c>
      <c r="AV29" s="55">
        <f>IF(ISERROR(IF(AS29="","",AS29/VLOOKUP(Occupancy!$B$65,Occupancy!$BJ$68:'Occupancy'!$B$79,1)*12/$C29)),"-",IF(AS29="","",AS29/VLOOKUP(Occupancy!$B$65,Occupancy!$BJ$68:'Occupancy'!$B$79,1)*12/$C29))</f>
        <v>0</v>
      </c>
      <c r="AW29" s="61">
        <f>IF(ISERROR(IF(AT29="","",AT29/VLOOKUP(Occupancy!$B$65,Occupancy!$BJ$68:'Occupancy'!$B$79,1)*12/$C29)),"-",IF(AT29="","",AT29/VLOOKUP(Occupancy!$B$65,Occupancy!$BJ$68:'Occupancy'!$B$79,1)*12/$C29))</f>
        <v>0</v>
      </c>
      <c r="AX29" s="58">
        <f>SUMIFS(IncomeStatementData!$J$2:$J$829,IncomeStatementData!$B$2:$B$829,$A29,IncomeStatementData!$I$2:$I$829,"55320")</f>
        <v>0</v>
      </c>
      <c r="AY29" s="58">
        <f>IF(ISERROR(AZ29/12*Occupancy!$B$65),"-",AZ29/12*Occupancy!$B$65)</f>
        <v>0</v>
      </c>
      <c r="AZ29" s="59">
        <f>SUMIFS(AnnualFinancialData!$L$2:$L$147,AnnualFinancialData!$B$2:$B$147,$A29,AnnualFinancialData!$K$2:$K$147,"55320")</f>
        <v>0</v>
      </c>
      <c r="BA29" s="58">
        <f>IF(ISERROR(IF(AX29="","",AX29/VLOOKUP(Occupancy!$B$65,Occupancy!$BJ$68:'Occupancy'!$B$79,1)*12/$C29)),"-",IF(AX29="","",AX29/VLOOKUP(Occupancy!$B$65,Occupancy!$BJ$68:'Occupancy'!$B$79,1)*12/$C29))</f>
        <v>0</v>
      </c>
      <c r="BB29" s="58">
        <f>IF(ISERROR(IF(AY29="","",AY29/VLOOKUP(Occupancy!$B$65,Occupancy!$BJ$68:'Occupancy'!$B$79,1)*12/$C29)),"-",IF(AY29="","",AY29/VLOOKUP(Occupancy!$B$65,Occupancy!$BJ$68:'Occupancy'!$B$79,1)*12/$C29))</f>
        <v>0</v>
      </c>
      <c r="BC29" s="66">
        <f t="shared" si="0"/>
        <v>0</v>
      </c>
      <c r="BD29" s="67">
        <f t="shared" si="1"/>
        <v>0</v>
      </c>
      <c r="BE29" s="66">
        <f t="shared" si="2"/>
        <v>0</v>
      </c>
      <c r="BF29" s="67">
        <f>IF(ISERROR(IF(BC29="","",BC29/VLOOKUP(Occupancy!$B$65,Occupancy!$BJ$68:'Occupancy'!$B$79,1)*12/$C29)),"-",IF(BC29="","",BC29/VLOOKUP(Occupancy!$B$65,Occupancy!$BJ$68:'Occupancy'!$B$79,1)*12/$C29))</f>
        <v>0</v>
      </c>
      <c r="BG29" s="68">
        <f>IF(ISERROR(IF(BD29="","",BD29/VLOOKUP(Occupancy!$B$65,Occupancy!$BJ$68:'Occupancy'!$B$79,1)*12/$C29)),"-",IF(BD29="","",BD29/VLOOKUP(Occupancy!$B$65,Occupancy!$BJ$68:'Occupancy'!$B$79,1)*12/$C29))</f>
        <v>0</v>
      </c>
    </row>
    <row r="30" spans="1:59" x14ac:dyDescent="0.25">
      <c r="A30" s="222" t="s">
        <v>425</v>
      </c>
      <c r="B30" s="98" t="str">
        <f>IF(ISERROR(INDEX(ProjectTypeData!$F$2:$F30,MATCH(Expenses!$A30,ProjectTypeData!$B$2:$B30,0),MATCH(Expenses!B$5,ProjectTypeData!$F$1))),"-",INDEX(ProjectTypeData!$F$2:$F30,MATCH(Expenses!$A30,ProjectTypeData!$B$2:$B30,0),MATCH(Expenses!B$5,ProjectTypeData!$F$1)))</f>
        <v>Homes</v>
      </c>
      <c r="C30" s="148">
        <f>Operating!C36</f>
        <v>90</v>
      </c>
      <c r="D30" s="149" t="str">
        <f>IF(ISERROR(INDEX(MgmtCompanyData!$C$2:$C$9,MATCH(A30,MgmtCompanyData!$B$2:$B$9,0),0)),"-",INDEX(MgmtCompanyData!$C$2:$C$9,MATCH(A30,MgmtCompanyData!$B$2:$B$9,0),0))</f>
        <v>-</v>
      </c>
      <c r="E30" s="54">
        <f>SUMIFS(IncomeStatementData!$J$2:$J$829,IncomeStatementData!$B$2:$B$829,$A30,IncomeStatementData!$I$2:$I$829,"50105")+SUMIFS(IncomeStatementData!$J$2:$J$829,IncomeStatementData!$B$2:$B$829,$A30,IncomeStatementData!$I$2:$I$829,"55745")+SUMIFS(IncomeStatementData!$J$2:$J$829,IncomeStatementData!$B$2:$B$829,$A30,IncomeStatementData!$I$2:$I$829,"55730")+SUMIFS(IncomeStatementData!$J$2:$J$829,IncomeStatementData!$B$2:$B$829,$A30,IncomeStatementData!$I$2:$I$829,"50203")+SUMIFS(IncomeStatementData!$J$2:$J$829,IncomeStatementData!$B$2:$B$829,$A30,IncomeStatementData!$I$2:$I$829,"50252")</f>
        <v>0</v>
      </c>
      <c r="F30" s="55">
        <f>IF(ISERROR(G30/12*Occupancy!$B$65),"-",G30/12*Occupancy!$B$65)</f>
        <v>0</v>
      </c>
      <c r="G30" s="56">
        <f>SUMIFS(AnnualFinancialData!$L$2:$L$147,AnnualFinancialData!$B$2:$B$147,$A30,AnnualFinancialData!$K$2:$K$147,"50105")+SUMIFS(AnnualFinancialData!$L$2:$L$147,AnnualFinancialData!$B$2:$B$147,$A30,AnnualFinancialData!$K$2:$K$147,"55745")+SUMIFS(AnnualFinancialData!$L$2:$L$147,AnnualFinancialData!$B$2:$B$147,$A30,AnnualFinancialData!$K$2:$K$147,"55730")+SUMIFS(AnnualFinancialData!$L$2:$L$147,AnnualFinancialData!$B$2:$B$147,$A30,AnnualFinancialData!$K$2:$K$147,"50203")+SUMIFS(AnnualFinancialData!$L$2:$L$147,AnnualFinancialData!$B$2:$B$147,$A30,AnnualFinancialData!$K$2:$K$147,"50252")</f>
        <v>0</v>
      </c>
      <c r="H30" s="55">
        <f>IF(ISERROR(IF(E30="","",E30/VLOOKUP(Occupancy!$B$65,Occupancy!$BJ$68:'Occupancy'!$B$79,1)*12/$C30)),"-",IF(E30="","",E30/VLOOKUP(Occupancy!$B$65,Occupancy!$BJ$68:'Occupancy'!$B$79,1)*12/$C30))</f>
        <v>0</v>
      </c>
      <c r="I30" s="57">
        <f>IF(ISERROR(IF(F30="","",F30/VLOOKUP(Occupancy!$B$65,Occupancy!$BJ$68:'Occupancy'!$B$79,1)*12/$C30)),"-",IF(F30="","",F30/VLOOKUP(Occupancy!$B$65,Occupancy!$BJ$68:'Occupancy'!$B$79,1)*12/$C30))</f>
        <v>0</v>
      </c>
      <c r="J30" s="58">
        <f>SUMIFS(IncomeStatementData!$J$2:$J$829,IncomeStatementData!$B$2:$B$829,$A30,IncomeStatementData!$I$2:$I$829,"60015")+SUMIFS(IncomeStatementData!$J$2:$J$829,IncomeStatementData!$B$2:$B$829,$A30,IncomeStatementData!$I$2:$I$829,"55342")+SUMIFS(IncomeStatementData!$J$2:$J$829,IncomeStatementData!$B$2:$B$829,$A30,IncomeStatementData!$I$2:$I$829,"55110")+SUMIFS(IncomeStatementData!$J$2:$J$829,IncomeStatementData!$B$2:$B$829,$A30,IncomeStatementData!$I$2:$I$829,"53034")+SUMIFS(IncomeStatementData!$J$2:$J$829,IncomeStatementData!$B$2:$B$829,$A30,IncomeStatementData!$I$2:$I$829,"59500")</f>
        <v>0</v>
      </c>
      <c r="K30" s="58">
        <f>IF(ISERROR(L30/12*Occupancy!$B$65),"-",L30/12*Occupancy!$B$65)</f>
        <v>0</v>
      </c>
      <c r="L30" s="59">
        <f>SUMIFS(AnnualFinancialData!$L$2:$L$147,AnnualFinancialData!$B$2:$B$147,$A30,AnnualFinancialData!$K$2:$K$147,"60015")+SUMIFS(AnnualFinancialData!$L$2:$L$147,AnnualFinancialData!$B$2:$B$147,$A30,AnnualFinancialData!$K$2:$K$147,"55342")+SUMIFS(AnnualFinancialData!$L$2:$L$147,AnnualFinancialData!$B$2:$B$147,$A30,AnnualFinancialData!$K$2:$K$147,"55110")+SUMIFS(AnnualFinancialData!$L$2:$L$147,AnnualFinancialData!$B$2:$B$147,$A30,AnnualFinancialData!$K$2:$K$147,"53034")+SUMIFS(AnnualFinancialData!$L$2:$L$147,AnnualFinancialData!$B$2:$B$147,$A30,AnnualFinancialData!$K$2:$K$147,"59500")</f>
        <v>0</v>
      </c>
      <c r="M30" s="58">
        <f>IF(ISERROR(IF(J30="","",J30/VLOOKUP(Occupancy!$B$65,Occupancy!$BJ$68:'Occupancy'!$B$79,1)*12/$C30)),"-",IF(J30="","",J30/VLOOKUP(Occupancy!$B$65,Occupancy!$BJ$68:'Occupancy'!$B$79,1)*12/$C30))</f>
        <v>0</v>
      </c>
      <c r="N30" s="58">
        <f>IF(ISERROR(IF(K30="","",K30/VLOOKUP(Occupancy!$B$65,Occupancy!$BJ$68:'Occupancy'!$B$79,1)*12/$C30)),"-",IF(K30="","",K30/VLOOKUP(Occupancy!$B$65,Occupancy!$BJ$68:'Occupancy'!$B$79,1)*12/$C30))</f>
        <v>0</v>
      </c>
      <c r="O30" s="55">
        <f>SUMIFS(IncomeStatementData!$J$2:$J$829,IncomeStatementData!$B$2:$B$829,$A30,IncomeStatementData!$I$2:$I$829,"58001")</f>
        <v>0</v>
      </c>
      <c r="P30" s="55">
        <f>IF(ISERROR(Q30/12*Occupancy!$B$65),"-",Q30/12*Occupancy!$B$65)</f>
        <v>0</v>
      </c>
      <c r="Q30" s="56">
        <f>SUMIFS(AnnualFinancialData!$L$2:$L$147,AnnualFinancialData!$B$2:$B$147,$A30,AnnualFinancialData!$K$2:$K$147,"58001")</f>
        <v>0</v>
      </c>
      <c r="R30" s="55">
        <f>IF(ISERROR(IF(O30="","",O30/VLOOKUP(Occupancy!$B$65,Occupancy!$BJ$68:'Occupancy'!$B$79,1)*12/$C30)),"-",IF(O30="","",O30/VLOOKUP(Occupancy!$B$65,Occupancy!$BJ$68:'Occupancy'!$B$79,1)*12/$C30))</f>
        <v>0</v>
      </c>
      <c r="S30" s="55">
        <f>IF(ISERROR(IF(P30="","",P30/VLOOKUP(Occupancy!$B$65,Occupancy!$BJ$68:'Occupancy'!$B$79,1)*12/$C30)),"-",IF(P30="","",P30/VLOOKUP(Occupancy!$B$65,Occupancy!$BJ$68:'Occupancy'!$B$79,1)*12/$C30))</f>
        <v>0</v>
      </c>
      <c r="T30" s="59">
        <f>SUMIFS(IncomeStatementData!$J$2:$J$829,IncomeStatementData!$B$2:$B$829,$A30,IncomeStatementData!$I$2:$I$829,"66100")</f>
        <v>0</v>
      </c>
      <c r="U30" s="58">
        <f>IF(ISERROR(V30/12*Occupancy!$B$65),"-",V30/12*Occupancy!$B$65)</f>
        <v>0</v>
      </c>
      <c r="V30" s="59">
        <f>SUMIFS(AnnualFinancialData!$L$2:$L$147,AnnualFinancialData!$B$2:$B$147,$A30,AnnualFinancialData!$K$2:$K$147,"66100")</f>
        <v>0</v>
      </c>
      <c r="W30" s="58">
        <f>IF(ISERROR(IF(T30="","",T30/VLOOKUP(Occupancy!$B$65,Occupancy!$BJ$68:'Occupancy'!$B$79,1)*12/$C30)),"-",IF(T30="","",T30/VLOOKUP(Occupancy!$B$65,Occupancy!$BJ$68:'Occupancy'!$B$79,1)*12/$C30))</f>
        <v>0</v>
      </c>
      <c r="X30" s="60">
        <f>IF(ISERROR(IF(U30="","",U30/VLOOKUP(Occupancy!$B$65,Occupancy!$BJ$68:'Occupancy'!$B$79,1)*12/$C30)),"-",IF(U30="","",U30/VLOOKUP(Occupancy!$B$65,Occupancy!$BJ$68:'Occupancy'!$B$79,1)*12/$C30))</f>
        <v>0</v>
      </c>
      <c r="Y30" s="55">
        <f>SUMIFS(IncomeStatementData!$J$2:$J$829,IncomeStatementData!$B$2:$B$829,$A30,IncomeStatementData!$I$2:$I$829,"55705")+SUMIFS(IncomeStatementData!$J$2:$J$829,IncomeStatementData!$B$2:$B$829,$A30,IncomeStatementData!$I$2:$I$829,"55715")+SUMIFS(IncomeStatementData!$J$2:$J$829,IncomeStatementData!$B$2:$B$829,$A30,IncomeStatementData!$I$2:$I$829,"55720")+SUMIFS(IncomeStatementData!$J$2:$J$829,IncomeStatementData!$B$2:$B$829,$A30,IncomeStatementData!$I$2:$I$829,"55730")+SUMIFS(IncomeStatementData!$J$2:$J$829,IncomeStatementData!$B$2:$B$829,$A30,IncomeStatementData!$I$2:$I$829,"55735")+SUMIFS(IncomeStatementData!$J$2:$J$829,IncomeStatementData!$B$2:$B$829,$A30,IncomeStatementData!$I$2:$I$829,"55701")+SUMIFS(IncomeStatementData!$J$2:$J$829,IncomeStatementData!$B$2:$B$829,$A30,IncomeStatementData!$I$2:$I$829,"55750")+SUMIFS(IncomeStatementData!$J$2:$J$829,IncomeStatementData!$B$2:$B$829,$A30,IncomeStatementData!$I$2:$I$829,"55725")+SUMIFS(IncomeStatementData!$J$2:$J$829,IncomeStatementData!$B$2:$B$829,$A30,IncomeStatementData!$I$2:$I$829,"55760")+SUMIFS(IncomeStatementData!$J$2:$J$829,IncomeStatementData!$B$2:$B$829,$A30,IncomeStatementData!$I$2:$I$829,"55755")</f>
        <v>0</v>
      </c>
      <c r="Z30" s="55">
        <f>IF(ISERROR(AA30/12*Occupancy!$B$65),"-",AA30/12*Occupancy!$B$65)</f>
        <v>0</v>
      </c>
      <c r="AA30" s="56">
        <f>SUMIFS(AnnualFinancialData!$L$2:$L$147,AnnualFinancialData!$B$2:$B$147,$A30,AnnualFinancialData!$K$2:$K$147,"55705")+SUMIFS(AnnualFinancialData!$L$2:$L$147,AnnualFinancialData!$B$2:$B$147,$A30,AnnualFinancialData!$K$2:$K$147,"55715")+SUMIFS(AnnualFinancialData!$L$2:$L$147,AnnualFinancialData!$B$2:$B$147,$A30,AnnualFinancialData!$K$2:$K$147,"55720")+SUMIFS(AnnualFinancialData!$L$2:$L$147,AnnualFinancialData!$B$2:$B$147,$A30,AnnualFinancialData!$K$2:$K$147,"55730")+SUMIFS(AnnualFinancialData!$L$2:$L$147,AnnualFinancialData!$B$2:$B$147,$A30,AnnualFinancialData!$K$2:$K$147,"55735")+SUMIFS(AnnualFinancialData!$L$2:$L$147,AnnualFinancialData!$B$2:$B$147,$A30,AnnualFinancialData!$K$2:$K$147,"55701")+SUMIFS(AnnualFinancialData!$L$2:$L$147,AnnualFinancialData!$B$2:$B$147,$A30,AnnualFinancialData!$K$2:$K$147,"55750")+SUMIFS(AnnualFinancialData!$L$2:$L$147,AnnualFinancialData!$B$2:$B$147,$A30,AnnualFinancialData!$K$2:$K$147,"55725")+SUMIFS(AnnualFinancialData!$L$2:$L$147,AnnualFinancialData!$B$2:$B$147,$A30,AnnualFinancialData!$K$2:$K$147,"55760")+SUMIFS(AnnualFinancialData!$L$2:$L$147,AnnualFinancialData!$B$2:$B$147,$A30,AnnualFinancialData!$K$2:$K$147,"55755")</f>
        <v>0</v>
      </c>
      <c r="AB30" s="55">
        <f>IF(ISERROR(IF(Y30="","",Y30/VLOOKUP(Occupancy!$B$65,Occupancy!$BJ$68:'Occupancy'!$B$79,1)*12/$C30)),"-",IF(Y30="","",Y30/VLOOKUP(Occupancy!$B$65,Occupancy!$BJ$68:'Occupancy'!$B$79,1)*12/$C30))</f>
        <v>0</v>
      </c>
      <c r="AC30" s="61">
        <f>IF(ISERROR(IF(Z30="","",Z30/VLOOKUP(Occupancy!$B$65,Occupancy!$BJ$68:'Occupancy'!$B$79,1)*12/$C30)),"-",IF(Z30="","",Z30/VLOOKUP(Occupancy!$B$65,Occupancy!$BJ$68:'Occupancy'!$B$79,1)*12/$C30))</f>
        <v>0</v>
      </c>
      <c r="AD30" s="59">
        <f>SUMIFS(IncomeStatementData!$J$2:$J$829,IncomeStatementData!$B$2:$B$829,$A30,IncomeStatementData!$I$2:$I$829,"55770")</f>
        <v>0</v>
      </c>
      <c r="AE30" s="58">
        <f>IF(ISERROR(AF30/12*Occupancy!$B$65),"-",AF30/12*Occupancy!$B$65)</f>
        <v>0</v>
      </c>
      <c r="AF30" s="59">
        <f>SUMIFS(AnnualFinancialData!$L$2:$L$147,AnnualFinancialData!$B$2:$B$147,$A30,AnnualFinancialData!$K$2:$K$147,"55770")</f>
        <v>0</v>
      </c>
      <c r="AG30" s="58">
        <f>IF(ISERROR(IF(AD30="","",AD30/VLOOKUP(Occupancy!$B$65,Occupancy!$BJ$68:'Occupancy'!$B$79,1)*12/$C30)),"-",IF(AD30="","",AD30/VLOOKUP(Occupancy!$B$65,Occupancy!$BJ$68:'Occupancy'!$B$79,1)*12/$C30))</f>
        <v>0</v>
      </c>
      <c r="AH30" s="63">
        <f>IF(ISERROR(IF(AE30="","",AE30/VLOOKUP(Occupancy!$B$65,Occupancy!$BJ$68:'Occupancy'!$B$79,1)*12/$C30)),"-",IF(AE30="","",AE30/VLOOKUP(Occupancy!$B$65,Occupancy!$BJ$68:'Occupancy'!$B$79,1)*12/$C30))</f>
        <v>0</v>
      </c>
      <c r="AI30" s="56">
        <f>SUMIFS(IncomeStatementData!$J$2:$J$829,IncomeStatementData!$B$2:$B$829,$A30,IncomeStatementData!$I$2:$I$829,"55357")+SUMIFS(IncomeStatementData!$J$2:$J$829,IncomeStatementData!$B$2:$B$829,$A30,IncomeStatementData!$I$2:$I$829,"55353")+SUMIFS(IncomeStatementData!$J$2:$J$829,IncomeStatementData!$B$2:$B$829,$A30,IncomeStatementData!$I$2:$I$829,"55354")+SUMIFS(IncomeStatementData!$J$2:$J$829,IncomeStatementData!$B$2:$B$829,$A30,IncomeStatementData!$I$2:$I$829,"55351")</f>
        <v>0</v>
      </c>
      <c r="AJ30" s="55">
        <f>IF(ISERROR(AK30/12*Occupancy!$B$65),"-",AK30/12*Occupancy!$B$65)</f>
        <v>0</v>
      </c>
      <c r="AK30" s="56">
        <f>SUMIFS(AnnualFinancialData!$L$2:$L$147,AnnualFinancialData!$B$2:$B$147,$A30,AnnualFinancialData!$K$2:$K$147,"55357")+SUMIFS(AnnualFinancialData!$L$2:$L$147,AnnualFinancialData!$B$2:$B$147,$A30,AnnualFinancialData!$K$2:$K$147,"55353")+SUMIFS(AnnualFinancialData!$L$2:$L$147,AnnualFinancialData!$B$2:$B$147,$A30,AnnualFinancialData!$K$2:$K$147,"55354")+SUMIFS(AnnualFinancialData!$L$2:$L$147,AnnualFinancialData!$B$2:$B$147,$A30,AnnualFinancialData!$K$2:$K$147,"55351")</f>
        <v>0</v>
      </c>
      <c r="AL30" s="55">
        <f>IF(ISERROR(IF(AI30="","",AI30/VLOOKUP(Occupancy!$B$65,Occupancy!$BJ$68:'Occupancy'!$B$79,1)*12/$C30)),"-",IF(AI30="","",AI30/VLOOKUP(Occupancy!$B$65,Occupancy!$BJ$68:'Occupancy'!$B$79,1)*12/$C30))</f>
        <v>0</v>
      </c>
      <c r="AM30" s="64">
        <f>IF(ISERROR(IF(AJ30="","",AJ30/VLOOKUP(Occupancy!$B$65,Occupancy!$BJ$68:'Occupancy'!$B$79,1)*12/$C30)),"-",IF(AJ30="","",AJ30/VLOOKUP(Occupancy!$B$65,Occupancy!$BJ$68:'Occupancy'!$B$79,1)*12/$C30))</f>
        <v>0</v>
      </c>
      <c r="AN30" s="58">
        <f>SUMIFS(IncomeStatementData!$J$2:$J$829,IncomeStatementData!$B$2:$B$829,$A30,IncomeStatementData!$I$2:$I$829,"55355")</f>
        <v>0</v>
      </c>
      <c r="AO30" s="58">
        <f>IF(ISERROR(AP30/12*Occupancy!$B$65),"-",AP30/12*Occupancy!$B$65)</f>
        <v>0</v>
      </c>
      <c r="AP30" s="59">
        <f>SUMIFS(AnnualFinancialData!$L$2:$L$147,AnnualFinancialData!$B$2:$B$147,$A30,AnnualFinancialData!$K$2:$K$147,"55355")</f>
        <v>0</v>
      </c>
      <c r="AQ30" s="58">
        <f>IF(ISERROR(IF(AN30="","",AN30/VLOOKUP(Occupancy!$B$65,Occupancy!$BJ$68:'Occupancy'!$B$79,1)*12/$C30)),"-",IF(AN30="","",AN30/VLOOKUP(Occupancy!$B$65,Occupancy!$BJ$68:'Occupancy'!$B$79,1)*12/$C30))</f>
        <v>0</v>
      </c>
      <c r="AR30" s="60">
        <f>IF(ISERROR(IF(AO30="","",AO30/VLOOKUP(Occupancy!$B$65,Occupancy!$BJ$68:'Occupancy'!$B$79,1)*12/$C30)),"-",IF(AO30="","",AO30/VLOOKUP(Occupancy!$B$65,Occupancy!$BJ$68:'Occupancy'!$B$79,1)*12/$C30))</f>
        <v>0</v>
      </c>
      <c r="AS30" s="65">
        <f>SUMIFS(IncomeStatementData!$J$2:$J$829,IncomeStatementData!$B$2:$B$829,$A30,IncomeStatementData!$I$2:$I$829,"55301")</f>
        <v>0</v>
      </c>
      <c r="AT30" s="55">
        <f>IF(ISERROR(AU30/12*Occupancy!$B$65),"-",AU30/12*Occupancy!$B$65)</f>
        <v>0</v>
      </c>
      <c r="AU30" s="56">
        <f>SUMIFS(AnnualFinancialData!$L$2:$L$147,AnnualFinancialData!$B$2:$B$147,$A30,AnnualFinancialData!$K$2:$K$147,"55301")</f>
        <v>0</v>
      </c>
      <c r="AV30" s="55">
        <f>IF(ISERROR(IF(AS30="","",AS30/VLOOKUP(Occupancy!$B$65,Occupancy!$BJ$68:'Occupancy'!$B$79,1)*12/$C30)),"-",IF(AS30="","",AS30/VLOOKUP(Occupancy!$B$65,Occupancy!$BJ$68:'Occupancy'!$B$79,1)*12/$C30))</f>
        <v>0</v>
      </c>
      <c r="AW30" s="61">
        <f>IF(ISERROR(IF(AT30="","",AT30/VLOOKUP(Occupancy!$B$65,Occupancy!$BJ$68:'Occupancy'!$B$79,1)*12/$C30)),"-",IF(AT30="","",AT30/VLOOKUP(Occupancy!$B$65,Occupancy!$BJ$68:'Occupancy'!$B$79,1)*12/$C30))</f>
        <v>0</v>
      </c>
      <c r="AX30" s="58">
        <f>SUMIFS(IncomeStatementData!$J$2:$J$829,IncomeStatementData!$B$2:$B$829,$A30,IncomeStatementData!$I$2:$I$829,"55320")</f>
        <v>0</v>
      </c>
      <c r="AY30" s="58">
        <f>IF(ISERROR(AZ30/12*Occupancy!$B$65),"-",AZ30/12*Occupancy!$B$65)</f>
        <v>0</v>
      </c>
      <c r="AZ30" s="59">
        <f>SUMIFS(AnnualFinancialData!$L$2:$L$147,AnnualFinancialData!$B$2:$B$147,$A30,AnnualFinancialData!$K$2:$K$147,"55320")</f>
        <v>0</v>
      </c>
      <c r="BA30" s="58">
        <f>IF(ISERROR(IF(AX30="","",AX30/VLOOKUP(Occupancy!$B$65,Occupancy!$BJ$68:'Occupancy'!$B$79,1)*12/$C30)),"-",IF(AX30="","",AX30/VLOOKUP(Occupancy!$B$65,Occupancy!$BJ$68:'Occupancy'!$B$79,1)*12/$C30))</f>
        <v>0</v>
      </c>
      <c r="BB30" s="58">
        <f>IF(ISERROR(IF(AY30="","",AY30/VLOOKUP(Occupancy!$B$65,Occupancy!$BJ$68:'Occupancy'!$B$79,1)*12/$C30)),"-",IF(AY30="","",AY30/VLOOKUP(Occupancy!$B$65,Occupancy!$BJ$68:'Occupancy'!$B$79,1)*12/$C30))</f>
        <v>0</v>
      </c>
      <c r="BC30" s="66">
        <f t="shared" si="0"/>
        <v>0</v>
      </c>
      <c r="BD30" s="67">
        <f t="shared" si="1"/>
        <v>0</v>
      </c>
      <c r="BE30" s="66">
        <f t="shared" si="2"/>
        <v>0</v>
      </c>
      <c r="BF30" s="67">
        <f>IF(ISERROR(IF(BC30="","",BC30/VLOOKUP(Occupancy!$B$65,Occupancy!$BJ$68:'Occupancy'!$B$79,1)*12/$C30)),"-",IF(BC30="","",BC30/VLOOKUP(Occupancy!$B$65,Occupancy!$BJ$68:'Occupancy'!$B$79,1)*12/$C30))</f>
        <v>0</v>
      </c>
      <c r="BG30" s="68">
        <f>IF(ISERROR(IF(BD30="","",BD30/VLOOKUP(Occupancy!$B$65,Occupancy!$BJ$68:'Occupancy'!$B$79,1)*12/$C30)),"-",IF(BD30="","",BD30/VLOOKUP(Occupancy!$B$65,Occupancy!$BJ$68:'Occupancy'!$B$79,1)*12/$C30))</f>
        <v>0</v>
      </c>
    </row>
    <row r="31" spans="1:59" x14ac:dyDescent="0.25">
      <c r="A31" s="222" t="s">
        <v>427</v>
      </c>
      <c r="B31" s="98" t="str">
        <f>IF(ISERROR(INDEX(ProjectTypeData!$F$2:$F31,MATCH(Expenses!$A31,ProjectTypeData!$B$2:$B31,0),MATCH(Expenses!B$5,ProjectTypeData!$F$1))),"-",INDEX(ProjectTypeData!$F$2:$F31,MATCH(Expenses!$A31,ProjectTypeData!$B$2:$B31,0),MATCH(Expenses!B$5,ProjectTypeData!$F$1)))</f>
        <v>Homes</v>
      </c>
      <c r="C31" s="148">
        <f>Operating!C37</f>
        <v>100</v>
      </c>
      <c r="D31" s="149" t="str">
        <f>IF(ISERROR(INDEX(MgmtCompanyData!$C$2:$C$9,MATCH(A31,MgmtCompanyData!$B$2:$B$9,0),0)),"-",INDEX(MgmtCompanyData!$C$2:$C$9,MATCH(A31,MgmtCompanyData!$B$2:$B$9,0),0))</f>
        <v>-</v>
      </c>
      <c r="E31" s="54">
        <f>SUMIFS(IncomeStatementData!$J$2:$J$829,IncomeStatementData!$B$2:$B$829,$A31,IncomeStatementData!$I$2:$I$829,"50105")+SUMIFS(IncomeStatementData!$J$2:$J$829,IncomeStatementData!$B$2:$B$829,$A31,IncomeStatementData!$I$2:$I$829,"55745")+SUMIFS(IncomeStatementData!$J$2:$J$829,IncomeStatementData!$B$2:$B$829,$A31,IncomeStatementData!$I$2:$I$829,"55730")+SUMIFS(IncomeStatementData!$J$2:$J$829,IncomeStatementData!$B$2:$B$829,$A31,IncomeStatementData!$I$2:$I$829,"50203")+SUMIFS(IncomeStatementData!$J$2:$J$829,IncomeStatementData!$B$2:$B$829,$A31,IncomeStatementData!$I$2:$I$829,"50252")</f>
        <v>0</v>
      </c>
      <c r="F31" s="55">
        <f>IF(ISERROR(G31/12*Occupancy!$B$65),"-",G31/12*Occupancy!$B$65)</f>
        <v>0</v>
      </c>
      <c r="G31" s="56">
        <f>SUMIFS(AnnualFinancialData!$L$2:$L$147,AnnualFinancialData!$B$2:$B$147,$A31,AnnualFinancialData!$K$2:$K$147,"50105")+SUMIFS(AnnualFinancialData!$L$2:$L$147,AnnualFinancialData!$B$2:$B$147,$A31,AnnualFinancialData!$K$2:$K$147,"55745")+SUMIFS(AnnualFinancialData!$L$2:$L$147,AnnualFinancialData!$B$2:$B$147,$A31,AnnualFinancialData!$K$2:$K$147,"55730")+SUMIFS(AnnualFinancialData!$L$2:$L$147,AnnualFinancialData!$B$2:$B$147,$A31,AnnualFinancialData!$K$2:$K$147,"50203")+SUMIFS(AnnualFinancialData!$L$2:$L$147,AnnualFinancialData!$B$2:$B$147,$A31,AnnualFinancialData!$K$2:$K$147,"50252")</f>
        <v>0</v>
      </c>
      <c r="H31" s="55">
        <f>IF(ISERROR(IF(E31="","",E31/VLOOKUP(Occupancy!$B$65,Occupancy!$BJ$68:'Occupancy'!$B$79,1)*12/$C31)),"-",IF(E31="","",E31/VLOOKUP(Occupancy!$B$65,Occupancy!$BJ$68:'Occupancy'!$B$79,1)*12/$C31))</f>
        <v>0</v>
      </c>
      <c r="I31" s="57">
        <f>IF(ISERROR(IF(F31="","",F31/VLOOKUP(Occupancy!$B$65,Occupancy!$BJ$68:'Occupancy'!$B$79,1)*12/$C31)),"-",IF(F31="","",F31/VLOOKUP(Occupancy!$B$65,Occupancy!$BJ$68:'Occupancy'!$B$79,1)*12/$C31))</f>
        <v>0</v>
      </c>
      <c r="J31" s="58">
        <f>SUMIFS(IncomeStatementData!$J$2:$J$829,IncomeStatementData!$B$2:$B$829,$A31,IncomeStatementData!$I$2:$I$829,"60015")+SUMIFS(IncomeStatementData!$J$2:$J$829,IncomeStatementData!$B$2:$B$829,$A31,IncomeStatementData!$I$2:$I$829,"55342")+SUMIFS(IncomeStatementData!$J$2:$J$829,IncomeStatementData!$B$2:$B$829,$A31,IncomeStatementData!$I$2:$I$829,"55110")+SUMIFS(IncomeStatementData!$J$2:$J$829,IncomeStatementData!$B$2:$B$829,$A31,IncomeStatementData!$I$2:$I$829,"53034")+SUMIFS(IncomeStatementData!$J$2:$J$829,IncomeStatementData!$B$2:$B$829,$A31,IncomeStatementData!$I$2:$I$829,"59500")</f>
        <v>0</v>
      </c>
      <c r="K31" s="58">
        <f>IF(ISERROR(L31/12*Occupancy!$B$65),"-",L31/12*Occupancy!$B$65)</f>
        <v>0</v>
      </c>
      <c r="L31" s="59">
        <f>SUMIFS(AnnualFinancialData!$L$2:$L$147,AnnualFinancialData!$B$2:$B$147,$A31,AnnualFinancialData!$K$2:$K$147,"60015")+SUMIFS(AnnualFinancialData!$L$2:$L$147,AnnualFinancialData!$B$2:$B$147,$A31,AnnualFinancialData!$K$2:$K$147,"55342")+SUMIFS(AnnualFinancialData!$L$2:$L$147,AnnualFinancialData!$B$2:$B$147,$A31,AnnualFinancialData!$K$2:$K$147,"55110")+SUMIFS(AnnualFinancialData!$L$2:$L$147,AnnualFinancialData!$B$2:$B$147,$A31,AnnualFinancialData!$K$2:$K$147,"53034")+SUMIFS(AnnualFinancialData!$L$2:$L$147,AnnualFinancialData!$B$2:$B$147,$A31,AnnualFinancialData!$K$2:$K$147,"59500")</f>
        <v>0</v>
      </c>
      <c r="M31" s="58">
        <f>IF(ISERROR(IF(J31="","",J31/VLOOKUP(Occupancy!$B$65,Occupancy!$BJ$68:'Occupancy'!$B$79,1)*12/$C31)),"-",IF(J31="","",J31/VLOOKUP(Occupancy!$B$65,Occupancy!$BJ$68:'Occupancy'!$B$79,1)*12/$C31))</f>
        <v>0</v>
      </c>
      <c r="N31" s="58">
        <f>IF(ISERROR(IF(K31="","",K31/VLOOKUP(Occupancy!$B$65,Occupancy!$BJ$68:'Occupancy'!$B$79,1)*12/$C31)),"-",IF(K31="","",K31/VLOOKUP(Occupancy!$B$65,Occupancy!$BJ$68:'Occupancy'!$B$79,1)*12/$C31))</f>
        <v>0</v>
      </c>
      <c r="O31" s="55">
        <f>SUMIFS(IncomeStatementData!$J$2:$J$829,IncomeStatementData!$B$2:$B$829,$A31,IncomeStatementData!$I$2:$I$829,"58001")</f>
        <v>0</v>
      </c>
      <c r="P31" s="55">
        <f>IF(ISERROR(Q31/12*Occupancy!$B$65),"-",Q31/12*Occupancy!$B$65)</f>
        <v>0</v>
      </c>
      <c r="Q31" s="56">
        <f>SUMIFS(AnnualFinancialData!$L$2:$L$147,AnnualFinancialData!$B$2:$B$147,$A31,AnnualFinancialData!$K$2:$K$147,"58001")</f>
        <v>0</v>
      </c>
      <c r="R31" s="55">
        <f>IF(ISERROR(IF(O31="","",O31/VLOOKUP(Occupancy!$B$65,Occupancy!$BJ$68:'Occupancy'!$B$79,1)*12/$C31)),"-",IF(O31="","",O31/VLOOKUP(Occupancy!$B$65,Occupancy!$BJ$68:'Occupancy'!$B$79,1)*12/$C31))</f>
        <v>0</v>
      </c>
      <c r="S31" s="55">
        <f>IF(ISERROR(IF(P31="","",P31/VLOOKUP(Occupancy!$B$65,Occupancy!$BJ$68:'Occupancy'!$B$79,1)*12/$C31)),"-",IF(P31="","",P31/VLOOKUP(Occupancy!$B$65,Occupancy!$BJ$68:'Occupancy'!$B$79,1)*12/$C31))</f>
        <v>0</v>
      </c>
      <c r="T31" s="59">
        <f>SUMIFS(IncomeStatementData!$J$2:$J$829,IncomeStatementData!$B$2:$B$829,$A31,IncomeStatementData!$I$2:$I$829,"66100")</f>
        <v>0</v>
      </c>
      <c r="U31" s="58">
        <f>IF(ISERROR(V31/12*Occupancy!$B$65),"-",V31/12*Occupancy!$B$65)</f>
        <v>0</v>
      </c>
      <c r="V31" s="59">
        <f>SUMIFS(AnnualFinancialData!$L$2:$L$147,AnnualFinancialData!$B$2:$B$147,$A31,AnnualFinancialData!$K$2:$K$147,"66100")</f>
        <v>0</v>
      </c>
      <c r="W31" s="58">
        <f>IF(ISERROR(IF(T31="","",T31/VLOOKUP(Occupancy!$B$65,Occupancy!$BJ$68:'Occupancy'!$B$79,1)*12/$C31)),"-",IF(T31="","",T31/VLOOKUP(Occupancy!$B$65,Occupancy!$BJ$68:'Occupancy'!$B$79,1)*12/$C31))</f>
        <v>0</v>
      </c>
      <c r="X31" s="60">
        <f>IF(ISERROR(IF(U31="","",U31/VLOOKUP(Occupancy!$B$65,Occupancy!$BJ$68:'Occupancy'!$B$79,1)*12/$C31)),"-",IF(U31="","",U31/VLOOKUP(Occupancy!$B$65,Occupancy!$BJ$68:'Occupancy'!$B$79,1)*12/$C31))</f>
        <v>0</v>
      </c>
      <c r="Y31" s="55">
        <f>SUMIFS(IncomeStatementData!$J$2:$J$829,IncomeStatementData!$B$2:$B$829,$A31,IncomeStatementData!$I$2:$I$829,"55705")+SUMIFS(IncomeStatementData!$J$2:$J$829,IncomeStatementData!$B$2:$B$829,$A31,IncomeStatementData!$I$2:$I$829,"55715")+SUMIFS(IncomeStatementData!$J$2:$J$829,IncomeStatementData!$B$2:$B$829,$A31,IncomeStatementData!$I$2:$I$829,"55720")+SUMIFS(IncomeStatementData!$J$2:$J$829,IncomeStatementData!$B$2:$B$829,$A31,IncomeStatementData!$I$2:$I$829,"55730")+SUMIFS(IncomeStatementData!$J$2:$J$829,IncomeStatementData!$B$2:$B$829,$A31,IncomeStatementData!$I$2:$I$829,"55735")+SUMIFS(IncomeStatementData!$J$2:$J$829,IncomeStatementData!$B$2:$B$829,$A31,IncomeStatementData!$I$2:$I$829,"55701")+SUMIFS(IncomeStatementData!$J$2:$J$829,IncomeStatementData!$B$2:$B$829,$A31,IncomeStatementData!$I$2:$I$829,"55750")+SUMIFS(IncomeStatementData!$J$2:$J$829,IncomeStatementData!$B$2:$B$829,$A31,IncomeStatementData!$I$2:$I$829,"55725")+SUMIFS(IncomeStatementData!$J$2:$J$829,IncomeStatementData!$B$2:$B$829,$A31,IncomeStatementData!$I$2:$I$829,"55760")+SUMIFS(IncomeStatementData!$J$2:$J$829,IncomeStatementData!$B$2:$B$829,$A31,IncomeStatementData!$I$2:$I$829,"55755")</f>
        <v>0</v>
      </c>
      <c r="Z31" s="55">
        <f>IF(ISERROR(AA31/12*Occupancy!$B$65),"-",AA31/12*Occupancy!$B$65)</f>
        <v>0</v>
      </c>
      <c r="AA31" s="56">
        <f>SUMIFS(AnnualFinancialData!$L$2:$L$147,AnnualFinancialData!$B$2:$B$147,$A31,AnnualFinancialData!$K$2:$K$147,"55705")+SUMIFS(AnnualFinancialData!$L$2:$L$147,AnnualFinancialData!$B$2:$B$147,$A31,AnnualFinancialData!$K$2:$K$147,"55715")+SUMIFS(AnnualFinancialData!$L$2:$L$147,AnnualFinancialData!$B$2:$B$147,$A31,AnnualFinancialData!$K$2:$K$147,"55720")+SUMIFS(AnnualFinancialData!$L$2:$L$147,AnnualFinancialData!$B$2:$B$147,$A31,AnnualFinancialData!$K$2:$K$147,"55730")+SUMIFS(AnnualFinancialData!$L$2:$L$147,AnnualFinancialData!$B$2:$B$147,$A31,AnnualFinancialData!$K$2:$K$147,"55735")+SUMIFS(AnnualFinancialData!$L$2:$L$147,AnnualFinancialData!$B$2:$B$147,$A31,AnnualFinancialData!$K$2:$K$147,"55701")+SUMIFS(AnnualFinancialData!$L$2:$L$147,AnnualFinancialData!$B$2:$B$147,$A31,AnnualFinancialData!$K$2:$K$147,"55750")+SUMIFS(AnnualFinancialData!$L$2:$L$147,AnnualFinancialData!$B$2:$B$147,$A31,AnnualFinancialData!$K$2:$K$147,"55725")+SUMIFS(AnnualFinancialData!$L$2:$L$147,AnnualFinancialData!$B$2:$B$147,$A31,AnnualFinancialData!$K$2:$K$147,"55760")+SUMIFS(AnnualFinancialData!$L$2:$L$147,AnnualFinancialData!$B$2:$B$147,$A31,AnnualFinancialData!$K$2:$K$147,"55755")</f>
        <v>0</v>
      </c>
      <c r="AB31" s="55">
        <f>IF(ISERROR(IF(Y31="","",Y31/VLOOKUP(Occupancy!$B$65,Occupancy!$BJ$68:'Occupancy'!$B$79,1)*12/$C31)),"-",IF(Y31="","",Y31/VLOOKUP(Occupancy!$B$65,Occupancy!$BJ$68:'Occupancy'!$B$79,1)*12/$C31))</f>
        <v>0</v>
      </c>
      <c r="AC31" s="61">
        <f>IF(ISERROR(IF(Z31="","",Z31/VLOOKUP(Occupancy!$B$65,Occupancy!$BJ$68:'Occupancy'!$B$79,1)*12/$C31)),"-",IF(Z31="","",Z31/VLOOKUP(Occupancy!$B$65,Occupancy!$BJ$68:'Occupancy'!$B$79,1)*12/$C31))</f>
        <v>0</v>
      </c>
      <c r="AD31" s="59">
        <f>SUMIFS(IncomeStatementData!$J$2:$J$829,IncomeStatementData!$B$2:$B$829,$A31,IncomeStatementData!$I$2:$I$829,"55770")</f>
        <v>0</v>
      </c>
      <c r="AE31" s="58">
        <f>IF(ISERROR(AF31/12*Occupancy!$B$65),"-",AF31/12*Occupancy!$B$65)</f>
        <v>0</v>
      </c>
      <c r="AF31" s="59">
        <f>SUMIFS(AnnualFinancialData!$L$2:$L$147,AnnualFinancialData!$B$2:$B$147,$A31,AnnualFinancialData!$K$2:$K$147,"55770")</f>
        <v>0</v>
      </c>
      <c r="AG31" s="58">
        <f>IF(ISERROR(IF(AD31="","",AD31/VLOOKUP(Occupancy!$B$65,Occupancy!$BJ$68:'Occupancy'!$B$79,1)*12/$C31)),"-",IF(AD31="","",AD31/VLOOKUP(Occupancy!$B$65,Occupancy!$BJ$68:'Occupancy'!$B$79,1)*12/$C31))</f>
        <v>0</v>
      </c>
      <c r="AH31" s="63">
        <f>IF(ISERROR(IF(AE31="","",AE31/VLOOKUP(Occupancy!$B$65,Occupancy!$BJ$68:'Occupancy'!$B$79,1)*12/$C31)),"-",IF(AE31="","",AE31/VLOOKUP(Occupancy!$B$65,Occupancy!$BJ$68:'Occupancy'!$B$79,1)*12/$C31))</f>
        <v>0</v>
      </c>
      <c r="AI31" s="56">
        <f>SUMIFS(IncomeStatementData!$J$2:$J$829,IncomeStatementData!$B$2:$B$829,$A31,IncomeStatementData!$I$2:$I$829,"55357")+SUMIFS(IncomeStatementData!$J$2:$J$829,IncomeStatementData!$B$2:$B$829,$A31,IncomeStatementData!$I$2:$I$829,"55353")+SUMIFS(IncomeStatementData!$J$2:$J$829,IncomeStatementData!$B$2:$B$829,$A31,IncomeStatementData!$I$2:$I$829,"55354")+SUMIFS(IncomeStatementData!$J$2:$J$829,IncomeStatementData!$B$2:$B$829,$A31,IncomeStatementData!$I$2:$I$829,"55351")</f>
        <v>0</v>
      </c>
      <c r="AJ31" s="55">
        <f>IF(ISERROR(AK31/12*Occupancy!$B$65),"-",AK31/12*Occupancy!$B$65)</f>
        <v>0</v>
      </c>
      <c r="AK31" s="56">
        <f>SUMIFS(AnnualFinancialData!$L$2:$L$147,AnnualFinancialData!$B$2:$B$147,$A31,AnnualFinancialData!$K$2:$K$147,"55357")+SUMIFS(AnnualFinancialData!$L$2:$L$147,AnnualFinancialData!$B$2:$B$147,$A31,AnnualFinancialData!$K$2:$K$147,"55353")+SUMIFS(AnnualFinancialData!$L$2:$L$147,AnnualFinancialData!$B$2:$B$147,$A31,AnnualFinancialData!$K$2:$K$147,"55354")+SUMIFS(AnnualFinancialData!$L$2:$L$147,AnnualFinancialData!$B$2:$B$147,$A31,AnnualFinancialData!$K$2:$K$147,"55351")</f>
        <v>0</v>
      </c>
      <c r="AL31" s="55">
        <f>IF(ISERROR(IF(AI31="","",AI31/VLOOKUP(Occupancy!$B$65,Occupancy!$BJ$68:'Occupancy'!$B$79,1)*12/$C31)),"-",IF(AI31="","",AI31/VLOOKUP(Occupancy!$B$65,Occupancy!$BJ$68:'Occupancy'!$B$79,1)*12/$C31))</f>
        <v>0</v>
      </c>
      <c r="AM31" s="64">
        <f>IF(ISERROR(IF(AJ31="","",AJ31/VLOOKUP(Occupancy!$B$65,Occupancy!$BJ$68:'Occupancy'!$B$79,1)*12/$C31)),"-",IF(AJ31="","",AJ31/VLOOKUP(Occupancy!$B$65,Occupancy!$BJ$68:'Occupancy'!$B$79,1)*12/$C31))</f>
        <v>0</v>
      </c>
      <c r="AN31" s="58">
        <f>SUMIFS(IncomeStatementData!$J$2:$J$829,IncomeStatementData!$B$2:$B$829,$A31,IncomeStatementData!$I$2:$I$829,"55355")</f>
        <v>0</v>
      </c>
      <c r="AO31" s="58">
        <f>IF(ISERROR(AP31/12*Occupancy!$B$65),"-",AP31/12*Occupancy!$B$65)</f>
        <v>0</v>
      </c>
      <c r="AP31" s="59">
        <f>SUMIFS(AnnualFinancialData!$L$2:$L$147,AnnualFinancialData!$B$2:$B$147,$A31,AnnualFinancialData!$K$2:$K$147,"55355")</f>
        <v>0</v>
      </c>
      <c r="AQ31" s="58">
        <f>IF(ISERROR(IF(AN31="","",AN31/VLOOKUP(Occupancy!$B$65,Occupancy!$BJ$68:'Occupancy'!$B$79,1)*12/$C31)),"-",IF(AN31="","",AN31/VLOOKUP(Occupancy!$B$65,Occupancy!$BJ$68:'Occupancy'!$B$79,1)*12/$C31))</f>
        <v>0</v>
      </c>
      <c r="AR31" s="60">
        <f>IF(ISERROR(IF(AO31="","",AO31/VLOOKUP(Occupancy!$B$65,Occupancy!$BJ$68:'Occupancy'!$B$79,1)*12/$C31)),"-",IF(AO31="","",AO31/VLOOKUP(Occupancy!$B$65,Occupancy!$BJ$68:'Occupancy'!$B$79,1)*12/$C31))</f>
        <v>0</v>
      </c>
      <c r="AS31" s="65">
        <f>SUMIFS(IncomeStatementData!$J$2:$J$829,IncomeStatementData!$B$2:$B$829,$A31,IncomeStatementData!$I$2:$I$829,"55301")</f>
        <v>0</v>
      </c>
      <c r="AT31" s="55">
        <f>IF(ISERROR(AU31/12*Occupancy!$B$65),"-",AU31/12*Occupancy!$B$65)</f>
        <v>0</v>
      </c>
      <c r="AU31" s="56">
        <f>SUMIFS(AnnualFinancialData!$L$2:$L$147,AnnualFinancialData!$B$2:$B$147,$A31,AnnualFinancialData!$K$2:$K$147,"55301")</f>
        <v>0</v>
      </c>
      <c r="AV31" s="55">
        <f>IF(ISERROR(IF(AS31="","",AS31/VLOOKUP(Occupancy!$B$65,Occupancy!$BJ$68:'Occupancy'!$B$79,1)*12/$C31)),"-",IF(AS31="","",AS31/VLOOKUP(Occupancy!$B$65,Occupancy!$BJ$68:'Occupancy'!$B$79,1)*12/$C31))</f>
        <v>0</v>
      </c>
      <c r="AW31" s="61">
        <f>IF(ISERROR(IF(AT31="","",AT31/VLOOKUP(Occupancy!$B$65,Occupancy!$BJ$68:'Occupancy'!$B$79,1)*12/$C31)),"-",IF(AT31="","",AT31/VLOOKUP(Occupancy!$B$65,Occupancy!$BJ$68:'Occupancy'!$B$79,1)*12/$C31))</f>
        <v>0</v>
      </c>
      <c r="AX31" s="58">
        <f>SUMIFS(IncomeStatementData!$J$2:$J$829,IncomeStatementData!$B$2:$B$829,$A31,IncomeStatementData!$I$2:$I$829,"55320")</f>
        <v>0</v>
      </c>
      <c r="AY31" s="58">
        <f>IF(ISERROR(AZ31/12*Occupancy!$B$65),"-",AZ31/12*Occupancy!$B$65)</f>
        <v>0</v>
      </c>
      <c r="AZ31" s="59">
        <f>SUMIFS(AnnualFinancialData!$L$2:$L$147,AnnualFinancialData!$B$2:$B$147,$A31,AnnualFinancialData!$K$2:$K$147,"55320")</f>
        <v>0</v>
      </c>
      <c r="BA31" s="58">
        <f>IF(ISERROR(IF(AX31="","",AX31/VLOOKUP(Occupancy!$B$65,Occupancy!$BJ$68:'Occupancy'!$B$79,1)*12/$C31)),"-",IF(AX31="","",AX31/VLOOKUP(Occupancy!$B$65,Occupancy!$BJ$68:'Occupancy'!$B$79,1)*12/$C31))</f>
        <v>0</v>
      </c>
      <c r="BB31" s="58">
        <f>IF(ISERROR(IF(AY31="","",AY31/VLOOKUP(Occupancy!$B$65,Occupancy!$BJ$68:'Occupancy'!$B$79,1)*12/$C31)),"-",IF(AY31="","",AY31/VLOOKUP(Occupancy!$B$65,Occupancy!$BJ$68:'Occupancy'!$B$79,1)*12/$C31))</f>
        <v>0</v>
      </c>
      <c r="BC31" s="66">
        <f t="shared" si="0"/>
        <v>0</v>
      </c>
      <c r="BD31" s="67">
        <f t="shared" si="1"/>
        <v>0</v>
      </c>
      <c r="BE31" s="66">
        <f t="shared" si="2"/>
        <v>0</v>
      </c>
      <c r="BF31" s="67">
        <f>IF(ISERROR(IF(BC31="","",BC31/VLOOKUP(Occupancy!$B$65,Occupancy!$BJ$68:'Occupancy'!$B$79,1)*12/$C31)),"-",IF(BC31="","",BC31/VLOOKUP(Occupancy!$B$65,Occupancy!$BJ$68:'Occupancy'!$B$79,1)*12/$C31))</f>
        <v>0</v>
      </c>
      <c r="BG31" s="68">
        <f>IF(ISERROR(IF(BD31="","",BD31/VLOOKUP(Occupancy!$B$65,Occupancy!$BJ$68:'Occupancy'!$B$79,1)*12/$C31)),"-",IF(BD31="","",BD31/VLOOKUP(Occupancy!$B$65,Occupancy!$BJ$68:'Occupancy'!$B$79,1)*12/$C31))</f>
        <v>0</v>
      </c>
    </row>
    <row r="32" spans="1:59" x14ac:dyDescent="0.25">
      <c r="A32" s="222" t="s">
        <v>429</v>
      </c>
      <c r="B32" s="98" t="str">
        <f>IF(ISERROR(INDEX(ProjectTypeData!$F$2:$F32,MATCH(Expenses!$A32,ProjectTypeData!$B$2:$B32,0),MATCH(Expenses!B$5,ProjectTypeData!$F$1))),"-",INDEX(ProjectTypeData!$F$2:$F32,MATCH(Expenses!$A32,ProjectTypeData!$B$2:$B32,0),MATCH(Expenses!B$5,ProjectTypeData!$F$1)))</f>
        <v>Homes</v>
      </c>
      <c r="C32" s="148">
        <f>Operating!C38</f>
        <v>81</v>
      </c>
      <c r="D32" s="149" t="str">
        <f>IF(ISERROR(INDEX(MgmtCompanyData!$C$2:$C$9,MATCH(A32,MgmtCompanyData!$B$2:$B$9,0),0)),"-",INDEX(MgmtCompanyData!$C$2:$C$9,MATCH(A32,MgmtCompanyData!$B$2:$B$9,0),0))</f>
        <v>-</v>
      </c>
      <c r="E32" s="54">
        <f>SUMIFS(IncomeStatementData!$J$2:$J$829,IncomeStatementData!$B$2:$B$829,$A32,IncomeStatementData!$I$2:$I$829,"50105")+SUMIFS(IncomeStatementData!$J$2:$J$829,IncomeStatementData!$B$2:$B$829,$A32,IncomeStatementData!$I$2:$I$829,"55745")+SUMIFS(IncomeStatementData!$J$2:$J$829,IncomeStatementData!$B$2:$B$829,$A32,IncomeStatementData!$I$2:$I$829,"55730")+SUMIFS(IncomeStatementData!$J$2:$J$829,IncomeStatementData!$B$2:$B$829,$A32,IncomeStatementData!$I$2:$I$829,"50203")+SUMIFS(IncomeStatementData!$J$2:$J$829,IncomeStatementData!$B$2:$B$829,$A32,IncomeStatementData!$I$2:$I$829,"50252")</f>
        <v>0</v>
      </c>
      <c r="F32" s="55">
        <f>IF(ISERROR(G32/12*Occupancy!$B$65),"-",G32/12*Occupancy!$B$65)</f>
        <v>0</v>
      </c>
      <c r="G32" s="56">
        <f>SUMIFS(AnnualFinancialData!$L$2:$L$147,AnnualFinancialData!$B$2:$B$147,$A32,AnnualFinancialData!$K$2:$K$147,"50105")+SUMIFS(AnnualFinancialData!$L$2:$L$147,AnnualFinancialData!$B$2:$B$147,$A32,AnnualFinancialData!$K$2:$K$147,"55745")+SUMIFS(AnnualFinancialData!$L$2:$L$147,AnnualFinancialData!$B$2:$B$147,$A32,AnnualFinancialData!$K$2:$K$147,"55730")+SUMIFS(AnnualFinancialData!$L$2:$L$147,AnnualFinancialData!$B$2:$B$147,$A32,AnnualFinancialData!$K$2:$K$147,"50203")+SUMIFS(AnnualFinancialData!$L$2:$L$147,AnnualFinancialData!$B$2:$B$147,$A32,AnnualFinancialData!$K$2:$K$147,"50252")</f>
        <v>0</v>
      </c>
      <c r="H32" s="55">
        <f>IF(ISERROR(IF(E32="","",E32/VLOOKUP(Occupancy!$B$65,Occupancy!$BJ$68:'Occupancy'!$B$79,1)*12/$C32)),"-",IF(E32="","",E32/VLOOKUP(Occupancy!$B$65,Occupancy!$BJ$68:'Occupancy'!$B$79,1)*12/$C32))</f>
        <v>0</v>
      </c>
      <c r="I32" s="57">
        <f>IF(ISERROR(IF(F32="","",F32/VLOOKUP(Occupancy!$B$65,Occupancy!$BJ$68:'Occupancy'!$B$79,1)*12/$C32)),"-",IF(F32="","",F32/VLOOKUP(Occupancy!$B$65,Occupancy!$BJ$68:'Occupancy'!$B$79,1)*12/$C32))</f>
        <v>0</v>
      </c>
      <c r="J32" s="58">
        <f>SUMIFS(IncomeStatementData!$J$2:$J$829,IncomeStatementData!$B$2:$B$829,$A32,IncomeStatementData!$I$2:$I$829,"60015")+SUMIFS(IncomeStatementData!$J$2:$J$829,IncomeStatementData!$B$2:$B$829,$A32,IncomeStatementData!$I$2:$I$829,"55342")+SUMIFS(IncomeStatementData!$J$2:$J$829,IncomeStatementData!$B$2:$B$829,$A32,IncomeStatementData!$I$2:$I$829,"55110")+SUMIFS(IncomeStatementData!$J$2:$J$829,IncomeStatementData!$B$2:$B$829,$A32,IncomeStatementData!$I$2:$I$829,"53034")+SUMIFS(IncomeStatementData!$J$2:$J$829,IncomeStatementData!$B$2:$B$829,$A32,IncomeStatementData!$I$2:$I$829,"59500")</f>
        <v>0</v>
      </c>
      <c r="K32" s="58">
        <f>IF(ISERROR(L32/12*Occupancy!$B$65),"-",L32/12*Occupancy!$B$65)</f>
        <v>0</v>
      </c>
      <c r="L32" s="59">
        <f>SUMIFS(AnnualFinancialData!$L$2:$L$147,AnnualFinancialData!$B$2:$B$147,$A32,AnnualFinancialData!$K$2:$K$147,"60015")+SUMIFS(AnnualFinancialData!$L$2:$L$147,AnnualFinancialData!$B$2:$B$147,$A32,AnnualFinancialData!$K$2:$K$147,"55342")+SUMIFS(AnnualFinancialData!$L$2:$L$147,AnnualFinancialData!$B$2:$B$147,$A32,AnnualFinancialData!$K$2:$K$147,"55110")+SUMIFS(AnnualFinancialData!$L$2:$L$147,AnnualFinancialData!$B$2:$B$147,$A32,AnnualFinancialData!$K$2:$K$147,"53034")+SUMIFS(AnnualFinancialData!$L$2:$L$147,AnnualFinancialData!$B$2:$B$147,$A32,AnnualFinancialData!$K$2:$K$147,"59500")</f>
        <v>0</v>
      </c>
      <c r="M32" s="58">
        <f>IF(ISERROR(IF(J32="","",J32/VLOOKUP(Occupancy!$B$65,Occupancy!$BJ$68:'Occupancy'!$B$79,1)*12/$C32)),"-",IF(J32="","",J32/VLOOKUP(Occupancy!$B$65,Occupancy!$BJ$68:'Occupancy'!$B$79,1)*12/$C32))</f>
        <v>0</v>
      </c>
      <c r="N32" s="58">
        <f>IF(ISERROR(IF(K32="","",K32/VLOOKUP(Occupancy!$B$65,Occupancy!$BJ$68:'Occupancy'!$B$79,1)*12/$C32)),"-",IF(K32="","",K32/VLOOKUP(Occupancy!$B$65,Occupancy!$BJ$68:'Occupancy'!$B$79,1)*12/$C32))</f>
        <v>0</v>
      </c>
      <c r="O32" s="55">
        <f>SUMIFS(IncomeStatementData!$J$2:$J$829,IncomeStatementData!$B$2:$B$829,$A32,IncomeStatementData!$I$2:$I$829,"58001")</f>
        <v>0</v>
      </c>
      <c r="P32" s="55">
        <f>IF(ISERROR(Q32/12*Occupancy!$B$65),"-",Q32/12*Occupancy!$B$65)</f>
        <v>0</v>
      </c>
      <c r="Q32" s="56">
        <f>SUMIFS(AnnualFinancialData!$L$2:$L$147,AnnualFinancialData!$B$2:$B$147,$A32,AnnualFinancialData!$K$2:$K$147,"58001")</f>
        <v>0</v>
      </c>
      <c r="R32" s="55">
        <f>IF(ISERROR(IF(O32="","",O32/VLOOKUP(Occupancy!$B$65,Occupancy!$BJ$68:'Occupancy'!$B$79,1)*12/$C32)),"-",IF(O32="","",O32/VLOOKUP(Occupancy!$B$65,Occupancy!$BJ$68:'Occupancy'!$B$79,1)*12/$C32))</f>
        <v>0</v>
      </c>
      <c r="S32" s="55">
        <f>IF(ISERROR(IF(P32="","",P32/VLOOKUP(Occupancy!$B$65,Occupancy!$BJ$68:'Occupancy'!$B$79,1)*12/$C32)),"-",IF(P32="","",P32/VLOOKUP(Occupancy!$B$65,Occupancy!$BJ$68:'Occupancy'!$B$79,1)*12/$C32))</f>
        <v>0</v>
      </c>
      <c r="T32" s="59">
        <f>SUMIFS(IncomeStatementData!$J$2:$J$829,IncomeStatementData!$B$2:$B$829,$A32,IncomeStatementData!$I$2:$I$829,"66100")</f>
        <v>0</v>
      </c>
      <c r="U32" s="58">
        <f>IF(ISERROR(V32/12*Occupancy!$B$65),"-",V32/12*Occupancy!$B$65)</f>
        <v>0</v>
      </c>
      <c r="V32" s="59">
        <f>SUMIFS(AnnualFinancialData!$L$2:$L$147,AnnualFinancialData!$B$2:$B$147,$A32,AnnualFinancialData!$K$2:$K$147,"66100")</f>
        <v>0</v>
      </c>
      <c r="W32" s="58">
        <f>IF(ISERROR(IF(T32="","",T32/VLOOKUP(Occupancy!$B$65,Occupancy!$BJ$68:'Occupancy'!$B$79,1)*12/$C32)),"-",IF(T32="","",T32/VLOOKUP(Occupancy!$B$65,Occupancy!$BJ$68:'Occupancy'!$B$79,1)*12/$C32))</f>
        <v>0</v>
      </c>
      <c r="X32" s="60">
        <f>IF(ISERROR(IF(U32="","",U32/VLOOKUP(Occupancy!$B$65,Occupancy!$BJ$68:'Occupancy'!$B$79,1)*12/$C32)),"-",IF(U32="","",U32/VLOOKUP(Occupancy!$B$65,Occupancy!$BJ$68:'Occupancy'!$B$79,1)*12/$C32))</f>
        <v>0</v>
      </c>
      <c r="Y32" s="55">
        <f>SUMIFS(IncomeStatementData!$J$2:$J$829,IncomeStatementData!$B$2:$B$829,$A32,IncomeStatementData!$I$2:$I$829,"55705")+SUMIFS(IncomeStatementData!$J$2:$J$829,IncomeStatementData!$B$2:$B$829,$A32,IncomeStatementData!$I$2:$I$829,"55715")+SUMIFS(IncomeStatementData!$J$2:$J$829,IncomeStatementData!$B$2:$B$829,$A32,IncomeStatementData!$I$2:$I$829,"55720")+SUMIFS(IncomeStatementData!$J$2:$J$829,IncomeStatementData!$B$2:$B$829,$A32,IncomeStatementData!$I$2:$I$829,"55730")+SUMIFS(IncomeStatementData!$J$2:$J$829,IncomeStatementData!$B$2:$B$829,$A32,IncomeStatementData!$I$2:$I$829,"55735")+SUMIFS(IncomeStatementData!$J$2:$J$829,IncomeStatementData!$B$2:$B$829,$A32,IncomeStatementData!$I$2:$I$829,"55701")+SUMIFS(IncomeStatementData!$J$2:$J$829,IncomeStatementData!$B$2:$B$829,$A32,IncomeStatementData!$I$2:$I$829,"55750")+SUMIFS(IncomeStatementData!$J$2:$J$829,IncomeStatementData!$B$2:$B$829,$A32,IncomeStatementData!$I$2:$I$829,"55725")+SUMIFS(IncomeStatementData!$J$2:$J$829,IncomeStatementData!$B$2:$B$829,$A32,IncomeStatementData!$I$2:$I$829,"55760")+SUMIFS(IncomeStatementData!$J$2:$J$829,IncomeStatementData!$B$2:$B$829,$A32,IncomeStatementData!$I$2:$I$829,"55755")</f>
        <v>0</v>
      </c>
      <c r="Z32" s="55">
        <f>IF(ISERROR(AA32/12*Occupancy!$B$65),"-",AA32/12*Occupancy!$B$65)</f>
        <v>0</v>
      </c>
      <c r="AA32" s="56">
        <f>SUMIFS(AnnualFinancialData!$L$2:$L$147,AnnualFinancialData!$B$2:$B$147,$A32,AnnualFinancialData!$K$2:$K$147,"55705")+SUMIFS(AnnualFinancialData!$L$2:$L$147,AnnualFinancialData!$B$2:$B$147,$A32,AnnualFinancialData!$K$2:$K$147,"55715")+SUMIFS(AnnualFinancialData!$L$2:$L$147,AnnualFinancialData!$B$2:$B$147,$A32,AnnualFinancialData!$K$2:$K$147,"55720")+SUMIFS(AnnualFinancialData!$L$2:$L$147,AnnualFinancialData!$B$2:$B$147,$A32,AnnualFinancialData!$K$2:$K$147,"55730")+SUMIFS(AnnualFinancialData!$L$2:$L$147,AnnualFinancialData!$B$2:$B$147,$A32,AnnualFinancialData!$K$2:$K$147,"55735")+SUMIFS(AnnualFinancialData!$L$2:$L$147,AnnualFinancialData!$B$2:$B$147,$A32,AnnualFinancialData!$K$2:$K$147,"55701")+SUMIFS(AnnualFinancialData!$L$2:$L$147,AnnualFinancialData!$B$2:$B$147,$A32,AnnualFinancialData!$K$2:$K$147,"55750")+SUMIFS(AnnualFinancialData!$L$2:$L$147,AnnualFinancialData!$B$2:$B$147,$A32,AnnualFinancialData!$K$2:$K$147,"55725")+SUMIFS(AnnualFinancialData!$L$2:$L$147,AnnualFinancialData!$B$2:$B$147,$A32,AnnualFinancialData!$K$2:$K$147,"55760")+SUMIFS(AnnualFinancialData!$L$2:$L$147,AnnualFinancialData!$B$2:$B$147,$A32,AnnualFinancialData!$K$2:$K$147,"55755")</f>
        <v>0</v>
      </c>
      <c r="AB32" s="55">
        <f>IF(ISERROR(IF(Y32="","",Y32/VLOOKUP(Occupancy!$B$65,Occupancy!$BJ$68:'Occupancy'!$B$79,1)*12/$C32)),"-",IF(Y32="","",Y32/VLOOKUP(Occupancy!$B$65,Occupancy!$BJ$68:'Occupancy'!$B$79,1)*12/$C32))</f>
        <v>0</v>
      </c>
      <c r="AC32" s="61">
        <f>IF(ISERROR(IF(Z32="","",Z32/VLOOKUP(Occupancy!$B$65,Occupancy!$BJ$68:'Occupancy'!$B$79,1)*12/$C32)),"-",IF(Z32="","",Z32/VLOOKUP(Occupancy!$B$65,Occupancy!$BJ$68:'Occupancy'!$B$79,1)*12/$C32))</f>
        <v>0</v>
      </c>
      <c r="AD32" s="59">
        <f>SUMIFS(IncomeStatementData!$J$2:$J$829,IncomeStatementData!$B$2:$B$829,$A32,IncomeStatementData!$I$2:$I$829,"55770")</f>
        <v>0</v>
      </c>
      <c r="AE32" s="58">
        <f>IF(ISERROR(AF32/12*Occupancy!$B$65),"-",AF32/12*Occupancy!$B$65)</f>
        <v>0</v>
      </c>
      <c r="AF32" s="59">
        <f>SUMIFS(AnnualFinancialData!$L$2:$L$147,AnnualFinancialData!$B$2:$B$147,$A32,AnnualFinancialData!$K$2:$K$147,"55770")</f>
        <v>0</v>
      </c>
      <c r="AG32" s="58">
        <f>IF(ISERROR(IF(AD32="","",AD32/VLOOKUP(Occupancy!$B$65,Occupancy!$BJ$68:'Occupancy'!$B$79,1)*12/$C32)),"-",IF(AD32="","",AD32/VLOOKUP(Occupancy!$B$65,Occupancy!$BJ$68:'Occupancy'!$B$79,1)*12/$C32))</f>
        <v>0</v>
      </c>
      <c r="AH32" s="63">
        <f>IF(ISERROR(IF(AE32="","",AE32/VLOOKUP(Occupancy!$B$65,Occupancy!$BJ$68:'Occupancy'!$B$79,1)*12/$C32)),"-",IF(AE32="","",AE32/VLOOKUP(Occupancy!$B$65,Occupancy!$BJ$68:'Occupancy'!$B$79,1)*12/$C32))</f>
        <v>0</v>
      </c>
      <c r="AI32" s="56">
        <f>SUMIFS(IncomeStatementData!$J$2:$J$829,IncomeStatementData!$B$2:$B$829,$A32,IncomeStatementData!$I$2:$I$829,"55357")+SUMIFS(IncomeStatementData!$J$2:$J$829,IncomeStatementData!$B$2:$B$829,$A32,IncomeStatementData!$I$2:$I$829,"55353")+SUMIFS(IncomeStatementData!$J$2:$J$829,IncomeStatementData!$B$2:$B$829,$A32,IncomeStatementData!$I$2:$I$829,"55354")+SUMIFS(IncomeStatementData!$J$2:$J$829,IncomeStatementData!$B$2:$B$829,$A32,IncomeStatementData!$I$2:$I$829,"55351")</f>
        <v>0</v>
      </c>
      <c r="AJ32" s="55">
        <f>IF(ISERROR(AK32/12*Occupancy!$B$65),"-",AK32/12*Occupancy!$B$65)</f>
        <v>0</v>
      </c>
      <c r="AK32" s="56">
        <f>SUMIFS(AnnualFinancialData!$L$2:$L$147,AnnualFinancialData!$B$2:$B$147,$A32,AnnualFinancialData!$K$2:$K$147,"55357")+SUMIFS(AnnualFinancialData!$L$2:$L$147,AnnualFinancialData!$B$2:$B$147,$A32,AnnualFinancialData!$K$2:$K$147,"55353")+SUMIFS(AnnualFinancialData!$L$2:$L$147,AnnualFinancialData!$B$2:$B$147,$A32,AnnualFinancialData!$K$2:$K$147,"55354")+SUMIFS(AnnualFinancialData!$L$2:$L$147,AnnualFinancialData!$B$2:$B$147,$A32,AnnualFinancialData!$K$2:$K$147,"55351")</f>
        <v>0</v>
      </c>
      <c r="AL32" s="55">
        <f>IF(ISERROR(IF(AI32="","",AI32/VLOOKUP(Occupancy!$B$65,Occupancy!$BJ$68:'Occupancy'!$B$79,1)*12/$C32)),"-",IF(AI32="","",AI32/VLOOKUP(Occupancy!$B$65,Occupancy!$BJ$68:'Occupancy'!$B$79,1)*12/$C32))</f>
        <v>0</v>
      </c>
      <c r="AM32" s="64">
        <f>IF(ISERROR(IF(AJ32="","",AJ32/VLOOKUP(Occupancy!$B$65,Occupancy!$BJ$68:'Occupancy'!$B$79,1)*12/$C32)),"-",IF(AJ32="","",AJ32/VLOOKUP(Occupancy!$B$65,Occupancy!$BJ$68:'Occupancy'!$B$79,1)*12/$C32))</f>
        <v>0</v>
      </c>
      <c r="AN32" s="58">
        <f>SUMIFS(IncomeStatementData!$J$2:$J$829,IncomeStatementData!$B$2:$B$829,$A32,IncomeStatementData!$I$2:$I$829,"55355")</f>
        <v>0</v>
      </c>
      <c r="AO32" s="58">
        <f>IF(ISERROR(AP32/12*Occupancy!$B$65),"-",AP32/12*Occupancy!$B$65)</f>
        <v>0</v>
      </c>
      <c r="AP32" s="59">
        <f>SUMIFS(AnnualFinancialData!$L$2:$L$147,AnnualFinancialData!$B$2:$B$147,$A32,AnnualFinancialData!$K$2:$K$147,"55355")</f>
        <v>0</v>
      </c>
      <c r="AQ32" s="58">
        <f>IF(ISERROR(IF(AN32="","",AN32/VLOOKUP(Occupancy!$B$65,Occupancy!$BJ$68:'Occupancy'!$B$79,1)*12/$C32)),"-",IF(AN32="","",AN32/VLOOKUP(Occupancy!$B$65,Occupancy!$BJ$68:'Occupancy'!$B$79,1)*12/$C32))</f>
        <v>0</v>
      </c>
      <c r="AR32" s="60">
        <f>IF(ISERROR(IF(AO32="","",AO32/VLOOKUP(Occupancy!$B$65,Occupancy!$BJ$68:'Occupancy'!$B$79,1)*12/$C32)),"-",IF(AO32="","",AO32/VLOOKUP(Occupancy!$B$65,Occupancy!$BJ$68:'Occupancy'!$B$79,1)*12/$C32))</f>
        <v>0</v>
      </c>
      <c r="AS32" s="65">
        <f>SUMIFS(IncomeStatementData!$J$2:$J$829,IncomeStatementData!$B$2:$B$829,$A32,IncomeStatementData!$I$2:$I$829,"55301")</f>
        <v>0</v>
      </c>
      <c r="AT32" s="55">
        <f>IF(ISERROR(AU32/12*Occupancy!$B$65),"-",AU32/12*Occupancy!$B$65)</f>
        <v>0</v>
      </c>
      <c r="AU32" s="56">
        <f>SUMIFS(AnnualFinancialData!$L$2:$L$147,AnnualFinancialData!$B$2:$B$147,$A32,AnnualFinancialData!$K$2:$K$147,"55301")</f>
        <v>0</v>
      </c>
      <c r="AV32" s="55">
        <f>IF(ISERROR(IF(AS32="","",AS32/VLOOKUP(Occupancy!$B$65,Occupancy!$BJ$68:'Occupancy'!$B$79,1)*12/$C32)),"-",IF(AS32="","",AS32/VLOOKUP(Occupancy!$B$65,Occupancy!$BJ$68:'Occupancy'!$B$79,1)*12/$C32))</f>
        <v>0</v>
      </c>
      <c r="AW32" s="61">
        <f>IF(ISERROR(IF(AT32="","",AT32/VLOOKUP(Occupancy!$B$65,Occupancy!$BJ$68:'Occupancy'!$B$79,1)*12/$C32)),"-",IF(AT32="","",AT32/VLOOKUP(Occupancy!$B$65,Occupancy!$BJ$68:'Occupancy'!$B$79,1)*12/$C32))</f>
        <v>0</v>
      </c>
      <c r="AX32" s="58">
        <f>SUMIFS(IncomeStatementData!$J$2:$J$829,IncomeStatementData!$B$2:$B$829,$A32,IncomeStatementData!$I$2:$I$829,"55320")</f>
        <v>0</v>
      </c>
      <c r="AY32" s="58">
        <f>IF(ISERROR(AZ32/12*Occupancy!$B$65),"-",AZ32/12*Occupancy!$B$65)</f>
        <v>0</v>
      </c>
      <c r="AZ32" s="59">
        <f>SUMIFS(AnnualFinancialData!$L$2:$L$147,AnnualFinancialData!$B$2:$B$147,$A32,AnnualFinancialData!$K$2:$K$147,"55320")</f>
        <v>0</v>
      </c>
      <c r="BA32" s="58">
        <f>IF(ISERROR(IF(AX32="","",AX32/VLOOKUP(Occupancy!$B$65,Occupancy!$BJ$68:'Occupancy'!$B$79,1)*12/$C32)),"-",IF(AX32="","",AX32/VLOOKUP(Occupancy!$B$65,Occupancy!$BJ$68:'Occupancy'!$B$79,1)*12/$C32))</f>
        <v>0</v>
      </c>
      <c r="BB32" s="58">
        <f>IF(ISERROR(IF(AY32="","",AY32/VLOOKUP(Occupancy!$B$65,Occupancy!$BJ$68:'Occupancy'!$B$79,1)*12/$C32)),"-",IF(AY32="","",AY32/VLOOKUP(Occupancy!$B$65,Occupancy!$BJ$68:'Occupancy'!$B$79,1)*12/$C32))</f>
        <v>0</v>
      </c>
      <c r="BC32" s="66">
        <f t="shared" si="0"/>
        <v>0</v>
      </c>
      <c r="BD32" s="67">
        <f t="shared" si="1"/>
        <v>0</v>
      </c>
      <c r="BE32" s="66">
        <f t="shared" si="2"/>
        <v>0</v>
      </c>
      <c r="BF32" s="67">
        <f>IF(ISERROR(IF(BC32="","",BC32/VLOOKUP(Occupancy!$B$65,Occupancy!$BJ$68:'Occupancy'!$B$79,1)*12/$C32)),"-",IF(BC32="","",BC32/VLOOKUP(Occupancy!$B$65,Occupancy!$BJ$68:'Occupancy'!$B$79,1)*12/$C32))</f>
        <v>0</v>
      </c>
      <c r="BG32" s="68">
        <f>IF(ISERROR(IF(BD32="","",BD32/VLOOKUP(Occupancy!$B$65,Occupancy!$BJ$68:'Occupancy'!$B$79,1)*12/$C32)),"-",IF(BD32="","",BD32/VLOOKUP(Occupancy!$B$65,Occupancy!$BJ$68:'Occupancy'!$B$79,1)*12/$C32))</f>
        <v>0</v>
      </c>
    </row>
    <row r="33" spans="1:59" x14ac:dyDescent="0.25">
      <c r="A33" s="222" t="s">
        <v>431</v>
      </c>
      <c r="B33" s="98" t="str">
        <f>IF(ISERROR(INDEX(ProjectTypeData!$F$2:$F33,MATCH(Expenses!$A33,ProjectTypeData!$B$2:$B33,0),MATCH(Expenses!B$5,ProjectTypeData!$F$1))),"-",INDEX(ProjectTypeData!$F$2:$F33,MATCH(Expenses!$A33,ProjectTypeData!$B$2:$B33,0),MATCH(Expenses!B$5,ProjectTypeData!$F$1)))</f>
        <v>Homes</v>
      </c>
      <c r="C33" s="148">
        <f>Operating!C39</f>
        <v>83</v>
      </c>
      <c r="D33" s="149" t="str">
        <f>IF(ISERROR(INDEX(MgmtCompanyData!$C$2:$C$9,MATCH(A33,MgmtCompanyData!$B$2:$B$9,0),0)),"-",INDEX(MgmtCompanyData!$C$2:$C$9,MATCH(A33,MgmtCompanyData!$B$2:$B$9,0),0))</f>
        <v>-</v>
      </c>
      <c r="E33" s="54">
        <f>SUMIFS(IncomeStatementData!$J$2:$J$829,IncomeStatementData!$B$2:$B$829,$A33,IncomeStatementData!$I$2:$I$829,"50105")+SUMIFS(IncomeStatementData!$J$2:$J$829,IncomeStatementData!$B$2:$B$829,$A33,IncomeStatementData!$I$2:$I$829,"55745")+SUMIFS(IncomeStatementData!$J$2:$J$829,IncomeStatementData!$B$2:$B$829,$A33,IncomeStatementData!$I$2:$I$829,"55730")+SUMIFS(IncomeStatementData!$J$2:$J$829,IncomeStatementData!$B$2:$B$829,$A33,IncomeStatementData!$I$2:$I$829,"50203")+SUMIFS(IncomeStatementData!$J$2:$J$829,IncomeStatementData!$B$2:$B$829,$A33,IncomeStatementData!$I$2:$I$829,"50252")</f>
        <v>0</v>
      </c>
      <c r="F33" s="55">
        <f>IF(ISERROR(G33/12*Occupancy!$B$65),"-",G33/12*Occupancy!$B$65)</f>
        <v>0</v>
      </c>
      <c r="G33" s="56">
        <f>SUMIFS(AnnualFinancialData!$L$2:$L$147,AnnualFinancialData!$B$2:$B$147,$A33,AnnualFinancialData!$K$2:$K$147,"50105")+SUMIFS(AnnualFinancialData!$L$2:$L$147,AnnualFinancialData!$B$2:$B$147,$A33,AnnualFinancialData!$K$2:$K$147,"55745")+SUMIFS(AnnualFinancialData!$L$2:$L$147,AnnualFinancialData!$B$2:$B$147,$A33,AnnualFinancialData!$K$2:$K$147,"55730")+SUMIFS(AnnualFinancialData!$L$2:$L$147,AnnualFinancialData!$B$2:$B$147,$A33,AnnualFinancialData!$K$2:$K$147,"50203")+SUMIFS(AnnualFinancialData!$L$2:$L$147,AnnualFinancialData!$B$2:$B$147,$A33,AnnualFinancialData!$K$2:$K$147,"50252")</f>
        <v>0</v>
      </c>
      <c r="H33" s="55">
        <f>IF(ISERROR(IF(E33="","",E33/VLOOKUP(Occupancy!$B$65,Occupancy!$BJ$68:'Occupancy'!$B$79,1)*12/$C33)),"-",IF(E33="","",E33/VLOOKUP(Occupancy!$B$65,Occupancy!$BJ$68:'Occupancy'!$B$79,1)*12/$C33))</f>
        <v>0</v>
      </c>
      <c r="I33" s="57">
        <f>IF(ISERROR(IF(F33="","",F33/VLOOKUP(Occupancy!$B$65,Occupancy!$BJ$68:'Occupancy'!$B$79,1)*12/$C33)),"-",IF(F33="","",F33/VLOOKUP(Occupancy!$B$65,Occupancy!$BJ$68:'Occupancy'!$B$79,1)*12/$C33))</f>
        <v>0</v>
      </c>
      <c r="J33" s="58">
        <f>SUMIFS(IncomeStatementData!$J$2:$J$829,IncomeStatementData!$B$2:$B$829,$A33,IncomeStatementData!$I$2:$I$829,"60015")+SUMIFS(IncomeStatementData!$J$2:$J$829,IncomeStatementData!$B$2:$B$829,$A33,IncomeStatementData!$I$2:$I$829,"55342")+SUMIFS(IncomeStatementData!$J$2:$J$829,IncomeStatementData!$B$2:$B$829,$A33,IncomeStatementData!$I$2:$I$829,"55110")+SUMIFS(IncomeStatementData!$J$2:$J$829,IncomeStatementData!$B$2:$B$829,$A33,IncomeStatementData!$I$2:$I$829,"53034")+SUMIFS(IncomeStatementData!$J$2:$J$829,IncomeStatementData!$B$2:$B$829,$A33,IncomeStatementData!$I$2:$I$829,"59500")</f>
        <v>0</v>
      </c>
      <c r="K33" s="58">
        <f>IF(ISERROR(L33/12*Occupancy!$B$65),"-",L33/12*Occupancy!$B$65)</f>
        <v>0</v>
      </c>
      <c r="L33" s="59">
        <f>SUMIFS(AnnualFinancialData!$L$2:$L$147,AnnualFinancialData!$B$2:$B$147,$A33,AnnualFinancialData!$K$2:$K$147,"60015")+SUMIFS(AnnualFinancialData!$L$2:$L$147,AnnualFinancialData!$B$2:$B$147,$A33,AnnualFinancialData!$K$2:$K$147,"55342")+SUMIFS(AnnualFinancialData!$L$2:$L$147,AnnualFinancialData!$B$2:$B$147,$A33,AnnualFinancialData!$K$2:$K$147,"55110")+SUMIFS(AnnualFinancialData!$L$2:$L$147,AnnualFinancialData!$B$2:$B$147,$A33,AnnualFinancialData!$K$2:$K$147,"53034")+SUMIFS(AnnualFinancialData!$L$2:$L$147,AnnualFinancialData!$B$2:$B$147,$A33,AnnualFinancialData!$K$2:$K$147,"59500")</f>
        <v>0</v>
      </c>
      <c r="M33" s="58">
        <f>IF(ISERROR(IF(J33="","",J33/VLOOKUP(Occupancy!$B$65,Occupancy!$BJ$68:'Occupancy'!$B$79,1)*12/$C33)),"-",IF(J33="","",J33/VLOOKUP(Occupancy!$B$65,Occupancy!$BJ$68:'Occupancy'!$B$79,1)*12/$C33))</f>
        <v>0</v>
      </c>
      <c r="N33" s="58">
        <f>IF(ISERROR(IF(K33="","",K33/VLOOKUP(Occupancy!$B$65,Occupancy!$BJ$68:'Occupancy'!$B$79,1)*12/$C33)),"-",IF(K33="","",K33/VLOOKUP(Occupancy!$B$65,Occupancy!$BJ$68:'Occupancy'!$B$79,1)*12/$C33))</f>
        <v>0</v>
      </c>
      <c r="O33" s="55">
        <f>SUMIFS(IncomeStatementData!$J$2:$J$829,IncomeStatementData!$B$2:$B$829,$A33,IncomeStatementData!$I$2:$I$829,"58001")</f>
        <v>0</v>
      </c>
      <c r="P33" s="55">
        <f>IF(ISERROR(Q33/12*Occupancy!$B$65),"-",Q33/12*Occupancy!$B$65)</f>
        <v>0</v>
      </c>
      <c r="Q33" s="56">
        <f>SUMIFS(AnnualFinancialData!$L$2:$L$147,AnnualFinancialData!$B$2:$B$147,$A33,AnnualFinancialData!$K$2:$K$147,"58001")</f>
        <v>0</v>
      </c>
      <c r="R33" s="55">
        <f>IF(ISERROR(IF(O33="","",O33/VLOOKUP(Occupancy!$B$65,Occupancy!$BJ$68:'Occupancy'!$B$79,1)*12/$C33)),"-",IF(O33="","",O33/VLOOKUP(Occupancy!$B$65,Occupancy!$BJ$68:'Occupancy'!$B$79,1)*12/$C33))</f>
        <v>0</v>
      </c>
      <c r="S33" s="55">
        <f>IF(ISERROR(IF(P33="","",P33/VLOOKUP(Occupancy!$B$65,Occupancy!$BJ$68:'Occupancy'!$B$79,1)*12/$C33)),"-",IF(P33="","",P33/VLOOKUP(Occupancy!$B$65,Occupancy!$BJ$68:'Occupancy'!$B$79,1)*12/$C33))</f>
        <v>0</v>
      </c>
      <c r="T33" s="59">
        <f>SUMIFS(IncomeStatementData!$J$2:$J$829,IncomeStatementData!$B$2:$B$829,$A33,IncomeStatementData!$I$2:$I$829,"66100")</f>
        <v>0</v>
      </c>
      <c r="U33" s="58">
        <f>IF(ISERROR(V33/12*Occupancy!$B$65),"-",V33/12*Occupancy!$B$65)</f>
        <v>0</v>
      </c>
      <c r="V33" s="59">
        <f>SUMIFS(AnnualFinancialData!$L$2:$L$147,AnnualFinancialData!$B$2:$B$147,$A33,AnnualFinancialData!$K$2:$K$147,"66100")</f>
        <v>0</v>
      </c>
      <c r="W33" s="58">
        <f>IF(ISERROR(IF(T33="","",T33/VLOOKUP(Occupancy!$B$65,Occupancy!$BJ$68:'Occupancy'!$B$79,1)*12/$C33)),"-",IF(T33="","",T33/VLOOKUP(Occupancy!$B$65,Occupancy!$BJ$68:'Occupancy'!$B$79,1)*12/$C33))</f>
        <v>0</v>
      </c>
      <c r="X33" s="60">
        <f>IF(ISERROR(IF(U33="","",U33/VLOOKUP(Occupancy!$B$65,Occupancy!$BJ$68:'Occupancy'!$B$79,1)*12/$C33)),"-",IF(U33="","",U33/VLOOKUP(Occupancy!$B$65,Occupancy!$BJ$68:'Occupancy'!$B$79,1)*12/$C33))</f>
        <v>0</v>
      </c>
      <c r="Y33" s="55">
        <f>SUMIFS(IncomeStatementData!$J$2:$J$829,IncomeStatementData!$B$2:$B$829,$A33,IncomeStatementData!$I$2:$I$829,"55705")+SUMIFS(IncomeStatementData!$J$2:$J$829,IncomeStatementData!$B$2:$B$829,$A33,IncomeStatementData!$I$2:$I$829,"55715")+SUMIFS(IncomeStatementData!$J$2:$J$829,IncomeStatementData!$B$2:$B$829,$A33,IncomeStatementData!$I$2:$I$829,"55720")+SUMIFS(IncomeStatementData!$J$2:$J$829,IncomeStatementData!$B$2:$B$829,$A33,IncomeStatementData!$I$2:$I$829,"55730")+SUMIFS(IncomeStatementData!$J$2:$J$829,IncomeStatementData!$B$2:$B$829,$A33,IncomeStatementData!$I$2:$I$829,"55735")+SUMIFS(IncomeStatementData!$J$2:$J$829,IncomeStatementData!$B$2:$B$829,$A33,IncomeStatementData!$I$2:$I$829,"55701")+SUMIFS(IncomeStatementData!$J$2:$J$829,IncomeStatementData!$B$2:$B$829,$A33,IncomeStatementData!$I$2:$I$829,"55750")+SUMIFS(IncomeStatementData!$J$2:$J$829,IncomeStatementData!$B$2:$B$829,$A33,IncomeStatementData!$I$2:$I$829,"55725")+SUMIFS(IncomeStatementData!$J$2:$J$829,IncomeStatementData!$B$2:$B$829,$A33,IncomeStatementData!$I$2:$I$829,"55760")+SUMIFS(IncomeStatementData!$J$2:$J$829,IncomeStatementData!$B$2:$B$829,$A33,IncomeStatementData!$I$2:$I$829,"55755")</f>
        <v>0</v>
      </c>
      <c r="Z33" s="55">
        <f>IF(ISERROR(AA33/12*Occupancy!$B$65),"-",AA33/12*Occupancy!$B$65)</f>
        <v>0</v>
      </c>
      <c r="AA33" s="56">
        <f>SUMIFS(AnnualFinancialData!$L$2:$L$147,AnnualFinancialData!$B$2:$B$147,$A33,AnnualFinancialData!$K$2:$K$147,"55705")+SUMIFS(AnnualFinancialData!$L$2:$L$147,AnnualFinancialData!$B$2:$B$147,$A33,AnnualFinancialData!$K$2:$K$147,"55715")+SUMIFS(AnnualFinancialData!$L$2:$L$147,AnnualFinancialData!$B$2:$B$147,$A33,AnnualFinancialData!$K$2:$K$147,"55720")+SUMIFS(AnnualFinancialData!$L$2:$L$147,AnnualFinancialData!$B$2:$B$147,$A33,AnnualFinancialData!$K$2:$K$147,"55730")+SUMIFS(AnnualFinancialData!$L$2:$L$147,AnnualFinancialData!$B$2:$B$147,$A33,AnnualFinancialData!$K$2:$K$147,"55735")+SUMIFS(AnnualFinancialData!$L$2:$L$147,AnnualFinancialData!$B$2:$B$147,$A33,AnnualFinancialData!$K$2:$K$147,"55701")+SUMIFS(AnnualFinancialData!$L$2:$L$147,AnnualFinancialData!$B$2:$B$147,$A33,AnnualFinancialData!$K$2:$K$147,"55750")+SUMIFS(AnnualFinancialData!$L$2:$L$147,AnnualFinancialData!$B$2:$B$147,$A33,AnnualFinancialData!$K$2:$K$147,"55725")+SUMIFS(AnnualFinancialData!$L$2:$L$147,AnnualFinancialData!$B$2:$B$147,$A33,AnnualFinancialData!$K$2:$K$147,"55760")+SUMIFS(AnnualFinancialData!$L$2:$L$147,AnnualFinancialData!$B$2:$B$147,$A33,AnnualFinancialData!$K$2:$K$147,"55755")</f>
        <v>0</v>
      </c>
      <c r="AB33" s="55">
        <f>IF(ISERROR(IF(Y33="","",Y33/VLOOKUP(Occupancy!$B$65,Occupancy!$BJ$68:'Occupancy'!$B$79,1)*12/$C33)),"-",IF(Y33="","",Y33/VLOOKUP(Occupancy!$B$65,Occupancy!$BJ$68:'Occupancy'!$B$79,1)*12/$C33))</f>
        <v>0</v>
      </c>
      <c r="AC33" s="61">
        <f>IF(ISERROR(IF(Z33="","",Z33/VLOOKUP(Occupancy!$B$65,Occupancy!$BJ$68:'Occupancy'!$B$79,1)*12/$C33)),"-",IF(Z33="","",Z33/VLOOKUP(Occupancy!$B$65,Occupancy!$BJ$68:'Occupancy'!$B$79,1)*12/$C33))</f>
        <v>0</v>
      </c>
      <c r="AD33" s="59">
        <f>SUMIFS(IncomeStatementData!$J$2:$J$829,IncomeStatementData!$B$2:$B$829,$A33,IncomeStatementData!$I$2:$I$829,"55770")</f>
        <v>0</v>
      </c>
      <c r="AE33" s="58">
        <f>IF(ISERROR(AF33/12*Occupancy!$B$65),"-",AF33/12*Occupancy!$B$65)</f>
        <v>0</v>
      </c>
      <c r="AF33" s="59">
        <f>SUMIFS(AnnualFinancialData!$L$2:$L$147,AnnualFinancialData!$B$2:$B$147,$A33,AnnualFinancialData!$K$2:$K$147,"55770")</f>
        <v>0</v>
      </c>
      <c r="AG33" s="58">
        <f>IF(ISERROR(IF(AD33="","",AD33/VLOOKUP(Occupancy!$B$65,Occupancy!$BJ$68:'Occupancy'!$B$79,1)*12/$C33)),"-",IF(AD33="","",AD33/VLOOKUP(Occupancy!$B$65,Occupancy!$BJ$68:'Occupancy'!$B$79,1)*12/$C33))</f>
        <v>0</v>
      </c>
      <c r="AH33" s="63">
        <f>IF(ISERROR(IF(AE33="","",AE33/VLOOKUP(Occupancy!$B$65,Occupancy!$BJ$68:'Occupancy'!$B$79,1)*12/$C33)),"-",IF(AE33="","",AE33/VLOOKUP(Occupancy!$B$65,Occupancy!$BJ$68:'Occupancy'!$B$79,1)*12/$C33))</f>
        <v>0</v>
      </c>
      <c r="AI33" s="56">
        <f>SUMIFS(IncomeStatementData!$J$2:$J$829,IncomeStatementData!$B$2:$B$829,$A33,IncomeStatementData!$I$2:$I$829,"55357")+SUMIFS(IncomeStatementData!$J$2:$J$829,IncomeStatementData!$B$2:$B$829,$A33,IncomeStatementData!$I$2:$I$829,"55353")+SUMIFS(IncomeStatementData!$J$2:$J$829,IncomeStatementData!$B$2:$B$829,$A33,IncomeStatementData!$I$2:$I$829,"55354")+SUMIFS(IncomeStatementData!$J$2:$J$829,IncomeStatementData!$B$2:$B$829,$A33,IncomeStatementData!$I$2:$I$829,"55351")</f>
        <v>0</v>
      </c>
      <c r="AJ33" s="55">
        <f>IF(ISERROR(AK33/12*Occupancy!$B$65),"-",AK33/12*Occupancy!$B$65)</f>
        <v>0</v>
      </c>
      <c r="AK33" s="56">
        <f>SUMIFS(AnnualFinancialData!$L$2:$L$147,AnnualFinancialData!$B$2:$B$147,$A33,AnnualFinancialData!$K$2:$K$147,"55357")+SUMIFS(AnnualFinancialData!$L$2:$L$147,AnnualFinancialData!$B$2:$B$147,$A33,AnnualFinancialData!$K$2:$K$147,"55353")+SUMIFS(AnnualFinancialData!$L$2:$L$147,AnnualFinancialData!$B$2:$B$147,$A33,AnnualFinancialData!$K$2:$K$147,"55354")+SUMIFS(AnnualFinancialData!$L$2:$L$147,AnnualFinancialData!$B$2:$B$147,$A33,AnnualFinancialData!$K$2:$K$147,"55351")</f>
        <v>0</v>
      </c>
      <c r="AL33" s="55">
        <f>IF(ISERROR(IF(AI33="","",AI33/VLOOKUP(Occupancy!$B$65,Occupancy!$BJ$68:'Occupancy'!$B$79,1)*12/$C33)),"-",IF(AI33="","",AI33/VLOOKUP(Occupancy!$B$65,Occupancy!$BJ$68:'Occupancy'!$B$79,1)*12/$C33))</f>
        <v>0</v>
      </c>
      <c r="AM33" s="64">
        <f>IF(ISERROR(IF(AJ33="","",AJ33/VLOOKUP(Occupancy!$B$65,Occupancy!$BJ$68:'Occupancy'!$B$79,1)*12/$C33)),"-",IF(AJ33="","",AJ33/VLOOKUP(Occupancy!$B$65,Occupancy!$BJ$68:'Occupancy'!$B$79,1)*12/$C33))</f>
        <v>0</v>
      </c>
      <c r="AN33" s="58">
        <f>SUMIFS(IncomeStatementData!$J$2:$J$829,IncomeStatementData!$B$2:$B$829,$A33,IncomeStatementData!$I$2:$I$829,"55355")</f>
        <v>0</v>
      </c>
      <c r="AO33" s="58">
        <f>IF(ISERROR(AP33/12*Occupancy!$B$65),"-",AP33/12*Occupancy!$B$65)</f>
        <v>0</v>
      </c>
      <c r="AP33" s="59">
        <f>SUMIFS(AnnualFinancialData!$L$2:$L$147,AnnualFinancialData!$B$2:$B$147,$A33,AnnualFinancialData!$K$2:$K$147,"55355")</f>
        <v>0</v>
      </c>
      <c r="AQ33" s="58">
        <f>IF(ISERROR(IF(AN33="","",AN33/VLOOKUP(Occupancy!$B$65,Occupancy!$BJ$68:'Occupancy'!$B$79,1)*12/$C33)),"-",IF(AN33="","",AN33/VLOOKUP(Occupancy!$B$65,Occupancy!$BJ$68:'Occupancy'!$B$79,1)*12/$C33))</f>
        <v>0</v>
      </c>
      <c r="AR33" s="60">
        <f>IF(ISERROR(IF(AO33="","",AO33/VLOOKUP(Occupancy!$B$65,Occupancy!$BJ$68:'Occupancy'!$B$79,1)*12/$C33)),"-",IF(AO33="","",AO33/VLOOKUP(Occupancy!$B$65,Occupancy!$BJ$68:'Occupancy'!$B$79,1)*12/$C33))</f>
        <v>0</v>
      </c>
      <c r="AS33" s="65">
        <f>SUMIFS(IncomeStatementData!$J$2:$J$829,IncomeStatementData!$B$2:$B$829,$A33,IncomeStatementData!$I$2:$I$829,"55301")</f>
        <v>0</v>
      </c>
      <c r="AT33" s="55">
        <f>IF(ISERROR(AU33/12*Occupancy!$B$65),"-",AU33/12*Occupancy!$B$65)</f>
        <v>0</v>
      </c>
      <c r="AU33" s="56">
        <f>SUMIFS(AnnualFinancialData!$L$2:$L$147,AnnualFinancialData!$B$2:$B$147,$A33,AnnualFinancialData!$K$2:$K$147,"55301")</f>
        <v>0</v>
      </c>
      <c r="AV33" s="55">
        <f>IF(ISERROR(IF(AS33="","",AS33/VLOOKUP(Occupancy!$B$65,Occupancy!$BJ$68:'Occupancy'!$B$79,1)*12/$C33)),"-",IF(AS33="","",AS33/VLOOKUP(Occupancy!$B$65,Occupancy!$BJ$68:'Occupancy'!$B$79,1)*12/$C33))</f>
        <v>0</v>
      </c>
      <c r="AW33" s="61">
        <f>IF(ISERROR(IF(AT33="","",AT33/VLOOKUP(Occupancy!$B$65,Occupancy!$BJ$68:'Occupancy'!$B$79,1)*12/$C33)),"-",IF(AT33="","",AT33/VLOOKUP(Occupancy!$B$65,Occupancy!$BJ$68:'Occupancy'!$B$79,1)*12/$C33))</f>
        <v>0</v>
      </c>
      <c r="AX33" s="58">
        <f>SUMIFS(IncomeStatementData!$J$2:$J$829,IncomeStatementData!$B$2:$B$829,$A33,IncomeStatementData!$I$2:$I$829,"55320")</f>
        <v>0</v>
      </c>
      <c r="AY33" s="58">
        <f>IF(ISERROR(AZ33/12*Occupancy!$B$65),"-",AZ33/12*Occupancy!$B$65)</f>
        <v>0</v>
      </c>
      <c r="AZ33" s="59">
        <f>SUMIFS(AnnualFinancialData!$L$2:$L$147,AnnualFinancialData!$B$2:$B$147,$A33,AnnualFinancialData!$K$2:$K$147,"55320")</f>
        <v>0</v>
      </c>
      <c r="BA33" s="58">
        <f>IF(ISERROR(IF(AX33="","",AX33/VLOOKUP(Occupancy!$B$65,Occupancy!$BJ$68:'Occupancy'!$B$79,1)*12/$C33)),"-",IF(AX33="","",AX33/VLOOKUP(Occupancy!$B$65,Occupancy!$BJ$68:'Occupancy'!$B$79,1)*12/$C33))</f>
        <v>0</v>
      </c>
      <c r="BB33" s="58">
        <f>IF(ISERROR(IF(AY33="","",AY33/VLOOKUP(Occupancy!$B$65,Occupancy!$BJ$68:'Occupancy'!$B$79,1)*12/$C33)),"-",IF(AY33="","",AY33/VLOOKUP(Occupancy!$B$65,Occupancy!$BJ$68:'Occupancy'!$B$79,1)*12/$C33))</f>
        <v>0</v>
      </c>
      <c r="BC33" s="66">
        <f t="shared" si="0"/>
        <v>0</v>
      </c>
      <c r="BD33" s="67">
        <f t="shared" si="1"/>
        <v>0</v>
      </c>
      <c r="BE33" s="66">
        <f t="shared" si="2"/>
        <v>0</v>
      </c>
      <c r="BF33" s="67">
        <f>IF(ISERROR(IF(BC33="","",BC33/VLOOKUP(Occupancy!$B$65,Occupancy!$BJ$68:'Occupancy'!$B$79,1)*12/$C33)),"-",IF(BC33="","",BC33/VLOOKUP(Occupancy!$B$65,Occupancy!$BJ$68:'Occupancy'!$B$79,1)*12/$C33))</f>
        <v>0</v>
      </c>
      <c r="BG33" s="68">
        <f>IF(ISERROR(IF(BD33="","",BD33/VLOOKUP(Occupancy!$B$65,Occupancy!$BJ$68:'Occupancy'!$B$79,1)*12/$C33)),"-",IF(BD33="","",BD33/VLOOKUP(Occupancy!$B$65,Occupancy!$BJ$68:'Occupancy'!$B$79,1)*12/$C33))</f>
        <v>0</v>
      </c>
    </row>
    <row r="34" spans="1:59" x14ac:dyDescent="0.25">
      <c r="A34" s="222" t="s">
        <v>433</v>
      </c>
      <c r="B34" s="98" t="str">
        <f>IF(ISERROR(INDEX(ProjectTypeData!$F$2:$F34,MATCH(Expenses!$A34,ProjectTypeData!$B$2:$B34,0),MATCH(Expenses!B$5,ProjectTypeData!$F$1))),"-",INDEX(ProjectTypeData!$F$2:$F34,MATCH(Expenses!$A34,ProjectTypeData!$B$2:$B34,0),MATCH(Expenses!B$5,ProjectTypeData!$F$1)))</f>
        <v>Homes</v>
      </c>
      <c r="C34" s="148">
        <f>Operating!C40</f>
        <v>158</v>
      </c>
      <c r="D34" s="149" t="str">
        <f>IF(ISERROR(INDEX(MgmtCompanyData!$C$2:$C$9,MATCH(A34,MgmtCompanyData!$B$2:$B$9,0),0)),"-",INDEX(MgmtCompanyData!$C$2:$C$9,MATCH(A34,MgmtCompanyData!$B$2:$B$9,0),0))</f>
        <v>-</v>
      </c>
      <c r="E34" s="54">
        <f>SUMIFS(IncomeStatementData!$J$2:$J$829,IncomeStatementData!$B$2:$B$829,$A34,IncomeStatementData!$I$2:$I$829,"50105")+SUMIFS(IncomeStatementData!$J$2:$J$829,IncomeStatementData!$B$2:$B$829,$A34,IncomeStatementData!$I$2:$I$829,"55745")+SUMIFS(IncomeStatementData!$J$2:$J$829,IncomeStatementData!$B$2:$B$829,$A34,IncomeStatementData!$I$2:$I$829,"55730")+SUMIFS(IncomeStatementData!$J$2:$J$829,IncomeStatementData!$B$2:$B$829,$A34,IncomeStatementData!$I$2:$I$829,"50203")+SUMIFS(IncomeStatementData!$J$2:$J$829,IncomeStatementData!$B$2:$B$829,$A34,IncomeStatementData!$I$2:$I$829,"50252")</f>
        <v>0</v>
      </c>
      <c r="F34" s="55">
        <f>IF(ISERROR(G34/12*Occupancy!$B$65),"-",G34/12*Occupancy!$B$65)</f>
        <v>0</v>
      </c>
      <c r="G34" s="56">
        <f>SUMIFS(AnnualFinancialData!$L$2:$L$147,AnnualFinancialData!$B$2:$B$147,$A34,AnnualFinancialData!$K$2:$K$147,"50105")+SUMIFS(AnnualFinancialData!$L$2:$L$147,AnnualFinancialData!$B$2:$B$147,$A34,AnnualFinancialData!$K$2:$K$147,"55745")+SUMIFS(AnnualFinancialData!$L$2:$L$147,AnnualFinancialData!$B$2:$B$147,$A34,AnnualFinancialData!$K$2:$K$147,"55730")+SUMIFS(AnnualFinancialData!$L$2:$L$147,AnnualFinancialData!$B$2:$B$147,$A34,AnnualFinancialData!$K$2:$K$147,"50203")+SUMIFS(AnnualFinancialData!$L$2:$L$147,AnnualFinancialData!$B$2:$B$147,$A34,AnnualFinancialData!$K$2:$K$147,"50252")</f>
        <v>0</v>
      </c>
      <c r="H34" s="55">
        <f>IF(ISERROR(IF(E34="","",E34/VLOOKUP(Occupancy!$B$65,Occupancy!$BJ$68:'Occupancy'!$B$79,1)*12/$C34)),"-",IF(E34="","",E34/VLOOKUP(Occupancy!$B$65,Occupancy!$BJ$68:'Occupancy'!$B$79,1)*12/$C34))</f>
        <v>0</v>
      </c>
      <c r="I34" s="57">
        <f>IF(ISERROR(IF(F34="","",F34/VLOOKUP(Occupancy!$B$65,Occupancy!$BJ$68:'Occupancy'!$B$79,1)*12/$C34)),"-",IF(F34="","",F34/VLOOKUP(Occupancy!$B$65,Occupancy!$BJ$68:'Occupancy'!$B$79,1)*12/$C34))</f>
        <v>0</v>
      </c>
      <c r="J34" s="58">
        <f>SUMIFS(IncomeStatementData!$J$2:$J$829,IncomeStatementData!$B$2:$B$829,$A34,IncomeStatementData!$I$2:$I$829,"60015")+SUMIFS(IncomeStatementData!$J$2:$J$829,IncomeStatementData!$B$2:$B$829,$A34,IncomeStatementData!$I$2:$I$829,"55342")+SUMIFS(IncomeStatementData!$J$2:$J$829,IncomeStatementData!$B$2:$B$829,$A34,IncomeStatementData!$I$2:$I$829,"55110")+SUMIFS(IncomeStatementData!$J$2:$J$829,IncomeStatementData!$B$2:$B$829,$A34,IncomeStatementData!$I$2:$I$829,"53034")+SUMIFS(IncomeStatementData!$J$2:$J$829,IncomeStatementData!$B$2:$B$829,$A34,IncomeStatementData!$I$2:$I$829,"59500")</f>
        <v>0</v>
      </c>
      <c r="K34" s="58">
        <f>IF(ISERROR(L34/12*Occupancy!$B$65),"-",L34/12*Occupancy!$B$65)</f>
        <v>0</v>
      </c>
      <c r="L34" s="59">
        <f>SUMIFS(AnnualFinancialData!$L$2:$L$147,AnnualFinancialData!$B$2:$B$147,$A34,AnnualFinancialData!$K$2:$K$147,"60015")+SUMIFS(AnnualFinancialData!$L$2:$L$147,AnnualFinancialData!$B$2:$B$147,$A34,AnnualFinancialData!$K$2:$K$147,"55342")+SUMIFS(AnnualFinancialData!$L$2:$L$147,AnnualFinancialData!$B$2:$B$147,$A34,AnnualFinancialData!$K$2:$K$147,"55110")+SUMIFS(AnnualFinancialData!$L$2:$L$147,AnnualFinancialData!$B$2:$B$147,$A34,AnnualFinancialData!$K$2:$K$147,"53034")+SUMIFS(AnnualFinancialData!$L$2:$L$147,AnnualFinancialData!$B$2:$B$147,$A34,AnnualFinancialData!$K$2:$K$147,"59500")</f>
        <v>0</v>
      </c>
      <c r="M34" s="58">
        <f>IF(ISERROR(IF(J34="","",J34/VLOOKUP(Occupancy!$B$65,Occupancy!$BJ$68:'Occupancy'!$B$79,1)*12/$C34)),"-",IF(J34="","",J34/VLOOKUP(Occupancy!$B$65,Occupancy!$BJ$68:'Occupancy'!$B$79,1)*12/$C34))</f>
        <v>0</v>
      </c>
      <c r="N34" s="58">
        <f>IF(ISERROR(IF(K34="","",K34/VLOOKUP(Occupancy!$B$65,Occupancy!$BJ$68:'Occupancy'!$B$79,1)*12/$C34)),"-",IF(K34="","",K34/VLOOKUP(Occupancy!$B$65,Occupancy!$BJ$68:'Occupancy'!$B$79,1)*12/$C34))</f>
        <v>0</v>
      </c>
      <c r="O34" s="55">
        <f>SUMIFS(IncomeStatementData!$J$2:$J$829,IncomeStatementData!$B$2:$B$829,$A34,IncomeStatementData!$I$2:$I$829,"58001")</f>
        <v>0</v>
      </c>
      <c r="P34" s="55">
        <f>IF(ISERROR(Q34/12*Occupancy!$B$65),"-",Q34/12*Occupancy!$B$65)</f>
        <v>0</v>
      </c>
      <c r="Q34" s="56">
        <f>SUMIFS(AnnualFinancialData!$L$2:$L$147,AnnualFinancialData!$B$2:$B$147,$A34,AnnualFinancialData!$K$2:$K$147,"58001")</f>
        <v>0</v>
      </c>
      <c r="R34" s="55">
        <f>IF(ISERROR(IF(O34="","",O34/VLOOKUP(Occupancy!$B$65,Occupancy!$BJ$68:'Occupancy'!$B$79,1)*12/$C34)),"-",IF(O34="","",O34/VLOOKUP(Occupancy!$B$65,Occupancy!$BJ$68:'Occupancy'!$B$79,1)*12/$C34))</f>
        <v>0</v>
      </c>
      <c r="S34" s="55">
        <f>IF(ISERROR(IF(P34="","",P34/VLOOKUP(Occupancy!$B$65,Occupancy!$BJ$68:'Occupancy'!$B$79,1)*12/$C34)),"-",IF(P34="","",P34/VLOOKUP(Occupancy!$B$65,Occupancy!$BJ$68:'Occupancy'!$B$79,1)*12/$C34))</f>
        <v>0</v>
      </c>
      <c r="T34" s="59">
        <f>SUMIFS(IncomeStatementData!$J$2:$J$829,IncomeStatementData!$B$2:$B$829,$A34,IncomeStatementData!$I$2:$I$829,"66100")</f>
        <v>0</v>
      </c>
      <c r="U34" s="58">
        <f>IF(ISERROR(V34/12*Occupancy!$B$65),"-",V34/12*Occupancy!$B$65)</f>
        <v>0</v>
      </c>
      <c r="V34" s="59">
        <f>SUMIFS(AnnualFinancialData!$L$2:$L$147,AnnualFinancialData!$B$2:$B$147,$A34,AnnualFinancialData!$K$2:$K$147,"66100")</f>
        <v>0</v>
      </c>
      <c r="W34" s="58">
        <f>IF(ISERROR(IF(T34="","",T34/VLOOKUP(Occupancy!$B$65,Occupancy!$BJ$68:'Occupancy'!$B$79,1)*12/$C34)),"-",IF(T34="","",T34/VLOOKUP(Occupancy!$B$65,Occupancy!$BJ$68:'Occupancy'!$B$79,1)*12/$C34))</f>
        <v>0</v>
      </c>
      <c r="X34" s="60">
        <f>IF(ISERROR(IF(U34="","",U34/VLOOKUP(Occupancy!$B$65,Occupancy!$BJ$68:'Occupancy'!$B$79,1)*12/$C34)),"-",IF(U34="","",U34/VLOOKUP(Occupancy!$B$65,Occupancy!$BJ$68:'Occupancy'!$B$79,1)*12/$C34))</f>
        <v>0</v>
      </c>
      <c r="Y34" s="55">
        <f>SUMIFS(IncomeStatementData!$J$2:$J$829,IncomeStatementData!$B$2:$B$829,$A34,IncomeStatementData!$I$2:$I$829,"55705")+SUMIFS(IncomeStatementData!$J$2:$J$829,IncomeStatementData!$B$2:$B$829,$A34,IncomeStatementData!$I$2:$I$829,"55715")+SUMIFS(IncomeStatementData!$J$2:$J$829,IncomeStatementData!$B$2:$B$829,$A34,IncomeStatementData!$I$2:$I$829,"55720")+SUMIFS(IncomeStatementData!$J$2:$J$829,IncomeStatementData!$B$2:$B$829,$A34,IncomeStatementData!$I$2:$I$829,"55730")+SUMIFS(IncomeStatementData!$J$2:$J$829,IncomeStatementData!$B$2:$B$829,$A34,IncomeStatementData!$I$2:$I$829,"55735")+SUMIFS(IncomeStatementData!$J$2:$J$829,IncomeStatementData!$B$2:$B$829,$A34,IncomeStatementData!$I$2:$I$829,"55701")+SUMIFS(IncomeStatementData!$J$2:$J$829,IncomeStatementData!$B$2:$B$829,$A34,IncomeStatementData!$I$2:$I$829,"55750")+SUMIFS(IncomeStatementData!$J$2:$J$829,IncomeStatementData!$B$2:$B$829,$A34,IncomeStatementData!$I$2:$I$829,"55725")+SUMIFS(IncomeStatementData!$J$2:$J$829,IncomeStatementData!$B$2:$B$829,$A34,IncomeStatementData!$I$2:$I$829,"55760")+SUMIFS(IncomeStatementData!$J$2:$J$829,IncomeStatementData!$B$2:$B$829,$A34,IncomeStatementData!$I$2:$I$829,"55755")</f>
        <v>0</v>
      </c>
      <c r="Z34" s="55">
        <f>IF(ISERROR(AA34/12*Occupancy!$B$65),"-",AA34/12*Occupancy!$B$65)</f>
        <v>0</v>
      </c>
      <c r="AA34" s="56">
        <f>SUMIFS(AnnualFinancialData!$L$2:$L$147,AnnualFinancialData!$B$2:$B$147,$A34,AnnualFinancialData!$K$2:$K$147,"55705")+SUMIFS(AnnualFinancialData!$L$2:$L$147,AnnualFinancialData!$B$2:$B$147,$A34,AnnualFinancialData!$K$2:$K$147,"55715")+SUMIFS(AnnualFinancialData!$L$2:$L$147,AnnualFinancialData!$B$2:$B$147,$A34,AnnualFinancialData!$K$2:$K$147,"55720")+SUMIFS(AnnualFinancialData!$L$2:$L$147,AnnualFinancialData!$B$2:$B$147,$A34,AnnualFinancialData!$K$2:$K$147,"55730")+SUMIFS(AnnualFinancialData!$L$2:$L$147,AnnualFinancialData!$B$2:$B$147,$A34,AnnualFinancialData!$K$2:$K$147,"55735")+SUMIFS(AnnualFinancialData!$L$2:$L$147,AnnualFinancialData!$B$2:$B$147,$A34,AnnualFinancialData!$K$2:$K$147,"55701")+SUMIFS(AnnualFinancialData!$L$2:$L$147,AnnualFinancialData!$B$2:$B$147,$A34,AnnualFinancialData!$K$2:$K$147,"55750")+SUMIFS(AnnualFinancialData!$L$2:$L$147,AnnualFinancialData!$B$2:$B$147,$A34,AnnualFinancialData!$K$2:$K$147,"55725")+SUMIFS(AnnualFinancialData!$L$2:$L$147,AnnualFinancialData!$B$2:$B$147,$A34,AnnualFinancialData!$K$2:$K$147,"55760")+SUMIFS(AnnualFinancialData!$L$2:$L$147,AnnualFinancialData!$B$2:$B$147,$A34,AnnualFinancialData!$K$2:$K$147,"55755")</f>
        <v>0</v>
      </c>
      <c r="AB34" s="55">
        <f>IF(ISERROR(IF(Y34="","",Y34/VLOOKUP(Occupancy!$B$65,Occupancy!$BJ$68:'Occupancy'!$B$79,1)*12/$C34)),"-",IF(Y34="","",Y34/VLOOKUP(Occupancy!$B$65,Occupancy!$BJ$68:'Occupancy'!$B$79,1)*12/$C34))</f>
        <v>0</v>
      </c>
      <c r="AC34" s="61">
        <f>IF(ISERROR(IF(Z34="","",Z34/VLOOKUP(Occupancy!$B$65,Occupancy!$BJ$68:'Occupancy'!$B$79,1)*12/$C34)),"-",IF(Z34="","",Z34/VLOOKUP(Occupancy!$B$65,Occupancy!$BJ$68:'Occupancy'!$B$79,1)*12/$C34))</f>
        <v>0</v>
      </c>
      <c r="AD34" s="59">
        <f>SUMIFS(IncomeStatementData!$J$2:$J$829,IncomeStatementData!$B$2:$B$829,$A34,IncomeStatementData!$I$2:$I$829,"55770")</f>
        <v>0</v>
      </c>
      <c r="AE34" s="58">
        <f>IF(ISERROR(AF34/12*Occupancy!$B$65),"-",AF34/12*Occupancy!$B$65)</f>
        <v>0</v>
      </c>
      <c r="AF34" s="59">
        <f>SUMIFS(AnnualFinancialData!$L$2:$L$147,AnnualFinancialData!$B$2:$B$147,$A34,AnnualFinancialData!$K$2:$K$147,"55770")</f>
        <v>0</v>
      </c>
      <c r="AG34" s="58">
        <f>IF(ISERROR(IF(AD34="","",AD34/VLOOKUP(Occupancy!$B$65,Occupancy!$BJ$68:'Occupancy'!$B$79,1)*12/$C34)),"-",IF(AD34="","",AD34/VLOOKUP(Occupancy!$B$65,Occupancy!$BJ$68:'Occupancy'!$B$79,1)*12/$C34))</f>
        <v>0</v>
      </c>
      <c r="AH34" s="63">
        <f>IF(ISERROR(IF(AE34="","",AE34/VLOOKUP(Occupancy!$B$65,Occupancy!$BJ$68:'Occupancy'!$B$79,1)*12/$C34)),"-",IF(AE34="","",AE34/VLOOKUP(Occupancy!$B$65,Occupancy!$BJ$68:'Occupancy'!$B$79,1)*12/$C34))</f>
        <v>0</v>
      </c>
      <c r="AI34" s="56">
        <f>SUMIFS(IncomeStatementData!$J$2:$J$829,IncomeStatementData!$B$2:$B$829,$A34,IncomeStatementData!$I$2:$I$829,"55357")+SUMIFS(IncomeStatementData!$J$2:$J$829,IncomeStatementData!$B$2:$B$829,$A34,IncomeStatementData!$I$2:$I$829,"55353")+SUMIFS(IncomeStatementData!$J$2:$J$829,IncomeStatementData!$B$2:$B$829,$A34,IncomeStatementData!$I$2:$I$829,"55354")+SUMIFS(IncomeStatementData!$J$2:$J$829,IncomeStatementData!$B$2:$B$829,$A34,IncomeStatementData!$I$2:$I$829,"55351")</f>
        <v>0</v>
      </c>
      <c r="AJ34" s="55">
        <f>IF(ISERROR(AK34/12*Occupancy!$B$65),"-",AK34/12*Occupancy!$B$65)</f>
        <v>0</v>
      </c>
      <c r="AK34" s="56">
        <f>SUMIFS(AnnualFinancialData!$L$2:$L$147,AnnualFinancialData!$B$2:$B$147,$A34,AnnualFinancialData!$K$2:$K$147,"55357")+SUMIFS(AnnualFinancialData!$L$2:$L$147,AnnualFinancialData!$B$2:$B$147,$A34,AnnualFinancialData!$K$2:$K$147,"55353")+SUMIFS(AnnualFinancialData!$L$2:$L$147,AnnualFinancialData!$B$2:$B$147,$A34,AnnualFinancialData!$K$2:$K$147,"55354")+SUMIFS(AnnualFinancialData!$L$2:$L$147,AnnualFinancialData!$B$2:$B$147,$A34,AnnualFinancialData!$K$2:$K$147,"55351")</f>
        <v>0</v>
      </c>
      <c r="AL34" s="55">
        <f>IF(ISERROR(IF(AI34="","",AI34/VLOOKUP(Occupancy!$B$65,Occupancy!$BJ$68:'Occupancy'!$B$79,1)*12/$C34)),"-",IF(AI34="","",AI34/VLOOKUP(Occupancy!$B$65,Occupancy!$BJ$68:'Occupancy'!$B$79,1)*12/$C34))</f>
        <v>0</v>
      </c>
      <c r="AM34" s="64">
        <f>IF(ISERROR(IF(AJ34="","",AJ34/VLOOKUP(Occupancy!$B$65,Occupancy!$BJ$68:'Occupancy'!$B$79,1)*12/$C34)),"-",IF(AJ34="","",AJ34/VLOOKUP(Occupancy!$B$65,Occupancy!$BJ$68:'Occupancy'!$B$79,1)*12/$C34))</f>
        <v>0</v>
      </c>
      <c r="AN34" s="58">
        <f>SUMIFS(IncomeStatementData!$J$2:$J$829,IncomeStatementData!$B$2:$B$829,$A34,IncomeStatementData!$I$2:$I$829,"55355")</f>
        <v>0</v>
      </c>
      <c r="AO34" s="58">
        <f>IF(ISERROR(AP34/12*Occupancy!$B$65),"-",AP34/12*Occupancy!$B$65)</f>
        <v>0</v>
      </c>
      <c r="AP34" s="59">
        <f>SUMIFS(AnnualFinancialData!$L$2:$L$147,AnnualFinancialData!$B$2:$B$147,$A34,AnnualFinancialData!$K$2:$K$147,"55355")</f>
        <v>0</v>
      </c>
      <c r="AQ34" s="58">
        <f>IF(ISERROR(IF(AN34="","",AN34/VLOOKUP(Occupancy!$B$65,Occupancy!$BJ$68:'Occupancy'!$B$79,1)*12/$C34)),"-",IF(AN34="","",AN34/VLOOKUP(Occupancy!$B$65,Occupancy!$BJ$68:'Occupancy'!$B$79,1)*12/$C34))</f>
        <v>0</v>
      </c>
      <c r="AR34" s="60">
        <f>IF(ISERROR(IF(AO34="","",AO34/VLOOKUP(Occupancy!$B$65,Occupancy!$BJ$68:'Occupancy'!$B$79,1)*12/$C34)),"-",IF(AO34="","",AO34/VLOOKUP(Occupancy!$B$65,Occupancy!$BJ$68:'Occupancy'!$B$79,1)*12/$C34))</f>
        <v>0</v>
      </c>
      <c r="AS34" s="65">
        <f>SUMIFS(IncomeStatementData!$J$2:$J$829,IncomeStatementData!$B$2:$B$829,$A34,IncomeStatementData!$I$2:$I$829,"55301")</f>
        <v>0</v>
      </c>
      <c r="AT34" s="55">
        <f>IF(ISERROR(AU34/12*Occupancy!$B$65),"-",AU34/12*Occupancy!$B$65)</f>
        <v>0</v>
      </c>
      <c r="AU34" s="56">
        <f>SUMIFS(AnnualFinancialData!$L$2:$L$147,AnnualFinancialData!$B$2:$B$147,$A34,AnnualFinancialData!$K$2:$K$147,"55301")</f>
        <v>0</v>
      </c>
      <c r="AV34" s="55">
        <f>IF(ISERROR(IF(AS34="","",AS34/VLOOKUP(Occupancy!$B$65,Occupancy!$BJ$68:'Occupancy'!$B$79,1)*12/$C34)),"-",IF(AS34="","",AS34/VLOOKUP(Occupancy!$B$65,Occupancy!$BJ$68:'Occupancy'!$B$79,1)*12/$C34))</f>
        <v>0</v>
      </c>
      <c r="AW34" s="61">
        <f>IF(ISERROR(IF(AT34="","",AT34/VLOOKUP(Occupancy!$B$65,Occupancy!$BJ$68:'Occupancy'!$B$79,1)*12/$C34)),"-",IF(AT34="","",AT34/VLOOKUP(Occupancy!$B$65,Occupancy!$BJ$68:'Occupancy'!$B$79,1)*12/$C34))</f>
        <v>0</v>
      </c>
      <c r="AX34" s="58">
        <f>SUMIFS(IncomeStatementData!$J$2:$J$829,IncomeStatementData!$B$2:$B$829,$A34,IncomeStatementData!$I$2:$I$829,"55320")</f>
        <v>0</v>
      </c>
      <c r="AY34" s="58">
        <f>IF(ISERROR(AZ34/12*Occupancy!$B$65),"-",AZ34/12*Occupancy!$B$65)</f>
        <v>0</v>
      </c>
      <c r="AZ34" s="59">
        <f>SUMIFS(AnnualFinancialData!$L$2:$L$147,AnnualFinancialData!$B$2:$B$147,$A34,AnnualFinancialData!$K$2:$K$147,"55320")</f>
        <v>0</v>
      </c>
      <c r="BA34" s="58">
        <f>IF(ISERROR(IF(AX34="","",AX34/VLOOKUP(Occupancy!$B$65,Occupancy!$BJ$68:'Occupancy'!$B$79,1)*12/$C34)),"-",IF(AX34="","",AX34/VLOOKUP(Occupancy!$B$65,Occupancy!$BJ$68:'Occupancy'!$B$79,1)*12/$C34))</f>
        <v>0</v>
      </c>
      <c r="BB34" s="58">
        <f>IF(ISERROR(IF(AY34="","",AY34/VLOOKUP(Occupancy!$B$65,Occupancy!$BJ$68:'Occupancy'!$B$79,1)*12/$C34)),"-",IF(AY34="","",AY34/VLOOKUP(Occupancy!$B$65,Occupancy!$BJ$68:'Occupancy'!$B$79,1)*12/$C34))</f>
        <v>0</v>
      </c>
      <c r="BC34" s="66">
        <f t="shared" si="0"/>
        <v>0</v>
      </c>
      <c r="BD34" s="67">
        <f t="shared" si="1"/>
        <v>0</v>
      </c>
      <c r="BE34" s="66">
        <f t="shared" si="2"/>
        <v>0</v>
      </c>
      <c r="BF34" s="67">
        <f>IF(ISERROR(IF(BC34="","",BC34/VLOOKUP(Occupancy!$B$65,Occupancy!$BJ$68:'Occupancy'!$B$79,1)*12/$C34)),"-",IF(BC34="","",BC34/VLOOKUP(Occupancy!$B$65,Occupancy!$BJ$68:'Occupancy'!$B$79,1)*12/$C34))</f>
        <v>0</v>
      </c>
      <c r="BG34" s="68">
        <f>IF(ISERROR(IF(BD34="","",BD34/VLOOKUP(Occupancy!$B$65,Occupancy!$BJ$68:'Occupancy'!$B$79,1)*12/$C34)),"-",IF(BD34="","",BD34/VLOOKUP(Occupancy!$B$65,Occupancy!$BJ$68:'Occupancy'!$B$79,1)*12/$C34))</f>
        <v>0</v>
      </c>
    </row>
    <row r="35" spans="1:59" x14ac:dyDescent="0.25">
      <c r="A35" s="222" t="s">
        <v>435</v>
      </c>
      <c r="B35" s="98" t="str">
        <f>IF(ISERROR(INDEX(ProjectTypeData!$F$2:$F35,MATCH(Expenses!$A35,ProjectTypeData!$B$2:$B35,0),MATCH(Expenses!B$5,ProjectTypeData!$F$1))),"-",INDEX(ProjectTypeData!$F$2:$F35,MATCH(Expenses!$A35,ProjectTypeData!$B$2:$B35,0),MATCH(Expenses!B$5,ProjectTypeData!$F$1)))</f>
        <v>Homes</v>
      </c>
      <c r="C35" s="148">
        <f>Operating!C41</f>
        <v>47</v>
      </c>
      <c r="D35" s="149" t="str">
        <f>IF(ISERROR(INDEX(MgmtCompanyData!$C$2:$C$9,MATCH(A35,MgmtCompanyData!$B$2:$B$9,0),0)),"-",INDEX(MgmtCompanyData!$C$2:$C$9,MATCH(A35,MgmtCompanyData!$B$2:$B$9,0),0))</f>
        <v>-</v>
      </c>
      <c r="E35" s="54">
        <f>SUMIFS(IncomeStatementData!$J$2:$J$829,IncomeStatementData!$B$2:$B$829,$A35,IncomeStatementData!$I$2:$I$829,"50105")+SUMIFS(IncomeStatementData!$J$2:$J$829,IncomeStatementData!$B$2:$B$829,$A35,IncomeStatementData!$I$2:$I$829,"55745")+SUMIFS(IncomeStatementData!$J$2:$J$829,IncomeStatementData!$B$2:$B$829,$A35,IncomeStatementData!$I$2:$I$829,"55730")+SUMIFS(IncomeStatementData!$J$2:$J$829,IncomeStatementData!$B$2:$B$829,$A35,IncomeStatementData!$I$2:$I$829,"50203")+SUMIFS(IncomeStatementData!$J$2:$J$829,IncomeStatementData!$B$2:$B$829,$A35,IncomeStatementData!$I$2:$I$829,"50252")</f>
        <v>0</v>
      </c>
      <c r="F35" s="55">
        <f>IF(ISERROR(G35/12*Occupancy!$B$65),"-",G35/12*Occupancy!$B$65)</f>
        <v>0</v>
      </c>
      <c r="G35" s="56">
        <f>SUMIFS(AnnualFinancialData!$L$2:$L$147,AnnualFinancialData!$B$2:$B$147,$A35,AnnualFinancialData!$K$2:$K$147,"50105")+SUMIFS(AnnualFinancialData!$L$2:$L$147,AnnualFinancialData!$B$2:$B$147,$A35,AnnualFinancialData!$K$2:$K$147,"55745")+SUMIFS(AnnualFinancialData!$L$2:$L$147,AnnualFinancialData!$B$2:$B$147,$A35,AnnualFinancialData!$K$2:$K$147,"55730")+SUMIFS(AnnualFinancialData!$L$2:$L$147,AnnualFinancialData!$B$2:$B$147,$A35,AnnualFinancialData!$K$2:$K$147,"50203")+SUMIFS(AnnualFinancialData!$L$2:$L$147,AnnualFinancialData!$B$2:$B$147,$A35,AnnualFinancialData!$K$2:$K$147,"50252")</f>
        <v>0</v>
      </c>
      <c r="H35" s="55">
        <f>IF(ISERROR(IF(E35="","",E35/VLOOKUP(Occupancy!$B$65,Occupancy!$BJ$68:'Occupancy'!$B$79,1)*12/$C35)),"-",IF(E35="","",E35/VLOOKUP(Occupancy!$B$65,Occupancy!$BJ$68:'Occupancy'!$B$79,1)*12/$C35))</f>
        <v>0</v>
      </c>
      <c r="I35" s="57">
        <f>IF(ISERROR(IF(F35="","",F35/VLOOKUP(Occupancy!$B$65,Occupancy!$BJ$68:'Occupancy'!$B$79,1)*12/$C35)),"-",IF(F35="","",F35/VLOOKUP(Occupancy!$B$65,Occupancy!$BJ$68:'Occupancy'!$B$79,1)*12/$C35))</f>
        <v>0</v>
      </c>
      <c r="J35" s="58">
        <f>SUMIFS(IncomeStatementData!$J$2:$J$829,IncomeStatementData!$B$2:$B$829,$A35,IncomeStatementData!$I$2:$I$829,"60015")+SUMIFS(IncomeStatementData!$J$2:$J$829,IncomeStatementData!$B$2:$B$829,$A35,IncomeStatementData!$I$2:$I$829,"55342")+SUMIFS(IncomeStatementData!$J$2:$J$829,IncomeStatementData!$B$2:$B$829,$A35,IncomeStatementData!$I$2:$I$829,"55110")+SUMIFS(IncomeStatementData!$J$2:$J$829,IncomeStatementData!$B$2:$B$829,$A35,IncomeStatementData!$I$2:$I$829,"53034")+SUMIFS(IncomeStatementData!$J$2:$J$829,IncomeStatementData!$B$2:$B$829,$A35,IncomeStatementData!$I$2:$I$829,"59500")</f>
        <v>0</v>
      </c>
      <c r="K35" s="58">
        <f>IF(ISERROR(L35/12*Occupancy!$B$65),"-",L35/12*Occupancy!$B$65)</f>
        <v>0</v>
      </c>
      <c r="L35" s="59">
        <f>SUMIFS(AnnualFinancialData!$L$2:$L$147,AnnualFinancialData!$B$2:$B$147,$A35,AnnualFinancialData!$K$2:$K$147,"60015")+SUMIFS(AnnualFinancialData!$L$2:$L$147,AnnualFinancialData!$B$2:$B$147,$A35,AnnualFinancialData!$K$2:$K$147,"55342")+SUMIFS(AnnualFinancialData!$L$2:$L$147,AnnualFinancialData!$B$2:$B$147,$A35,AnnualFinancialData!$K$2:$K$147,"55110")+SUMIFS(AnnualFinancialData!$L$2:$L$147,AnnualFinancialData!$B$2:$B$147,$A35,AnnualFinancialData!$K$2:$K$147,"53034")+SUMIFS(AnnualFinancialData!$L$2:$L$147,AnnualFinancialData!$B$2:$B$147,$A35,AnnualFinancialData!$K$2:$K$147,"59500")</f>
        <v>0</v>
      </c>
      <c r="M35" s="58">
        <f>IF(ISERROR(IF(J35="","",J35/VLOOKUP(Occupancy!$B$65,Occupancy!$BJ$68:'Occupancy'!$B$79,1)*12/$C35)),"-",IF(J35="","",J35/VLOOKUP(Occupancy!$B$65,Occupancy!$BJ$68:'Occupancy'!$B$79,1)*12/$C35))</f>
        <v>0</v>
      </c>
      <c r="N35" s="58">
        <f>IF(ISERROR(IF(K35="","",K35/VLOOKUP(Occupancy!$B$65,Occupancy!$BJ$68:'Occupancy'!$B$79,1)*12/$C35)),"-",IF(K35="","",K35/VLOOKUP(Occupancy!$B$65,Occupancy!$BJ$68:'Occupancy'!$B$79,1)*12/$C35))</f>
        <v>0</v>
      </c>
      <c r="O35" s="55">
        <f>SUMIFS(IncomeStatementData!$J$2:$J$829,IncomeStatementData!$B$2:$B$829,$A35,IncomeStatementData!$I$2:$I$829,"58001")</f>
        <v>0</v>
      </c>
      <c r="P35" s="55">
        <f>IF(ISERROR(Q35/12*Occupancy!$B$65),"-",Q35/12*Occupancy!$B$65)</f>
        <v>0</v>
      </c>
      <c r="Q35" s="56">
        <f>SUMIFS(AnnualFinancialData!$L$2:$L$147,AnnualFinancialData!$B$2:$B$147,$A35,AnnualFinancialData!$K$2:$K$147,"58001")</f>
        <v>0</v>
      </c>
      <c r="R35" s="55">
        <f>IF(ISERROR(IF(O35="","",O35/VLOOKUP(Occupancy!$B$65,Occupancy!$BJ$68:'Occupancy'!$B$79,1)*12/$C35)),"-",IF(O35="","",O35/VLOOKUP(Occupancy!$B$65,Occupancy!$BJ$68:'Occupancy'!$B$79,1)*12/$C35))</f>
        <v>0</v>
      </c>
      <c r="S35" s="55">
        <f>IF(ISERROR(IF(P35="","",P35/VLOOKUP(Occupancy!$B$65,Occupancy!$BJ$68:'Occupancy'!$B$79,1)*12/$C35)),"-",IF(P35="","",P35/VLOOKUP(Occupancy!$B$65,Occupancy!$BJ$68:'Occupancy'!$B$79,1)*12/$C35))</f>
        <v>0</v>
      </c>
      <c r="T35" s="59">
        <f>SUMIFS(IncomeStatementData!$J$2:$J$829,IncomeStatementData!$B$2:$B$829,$A35,IncomeStatementData!$I$2:$I$829,"66100")</f>
        <v>0</v>
      </c>
      <c r="U35" s="58">
        <f>IF(ISERROR(V35/12*Occupancy!$B$65),"-",V35/12*Occupancy!$B$65)</f>
        <v>0</v>
      </c>
      <c r="V35" s="59">
        <f>SUMIFS(AnnualFinancialData!$L$2:$L$147,AnnualFinancialData!$B$2:$B$147,$A35,AnnualFinancialData!$K$2:$K$147,"66100")</f>
        <v>0</v>
      </c>
      <c r="W35" s="58">
        <f>IF(ISERROR(IF(T35="","",T35/VLOOKUP(Occupancy!$B$65,Occupancy!$BJ$68:'Occupancy'!$B$79,1)*12/$C35)),"-",IF(T35="","",T35/VLOOKUP(Occupancy!$B$65,Occupancy!$BJ$68:'Occupancy'!$B$79,1)*12/$C35))</f>
        <v>0</v>
      </c>
      <c r="X35" s="60">
        <f>IF(ISERROR(IF(U35="","",U35/VLOOKUP(Occupancy!$B$65,Occupancy!$BJ$68:'Occupancy'!$B$79,1)*12/$C35)),"-",IF(U35="","",U35/VLOOKUP(Occupancy!$B$65,Occupancy!$BJ$68:'Occupancy'!$B$79,1)*12/$C35))</f>
        <v>0</v>
      </c>
      <c r="Y35" s="55">
        <f>SUMIFS(IncomeStatementData!$J$2:$J$829,IncomeStatementData!$B$2:$B$829,$A35,IncomeStatementData!$I$2:$I$829,"55705")+SUMIFS(IncomeStatementData!$J$2:$J$829,IncomeStatementData!$B$2:$B$829,$A35,IncomeStatementData!$I$2:$I$829,"55715")+SUMIFS(IncomeStatementData!$J$2:$J$829,IncomeStatementData!$B$2:$B$829,$A35,IncomeStatementData!$I$2:$I$829,"55720")+SUMIFS(IncomeStatementData!$J$2:$J$829,IncomeStatementData!$B$2:$B$829,$A35,IncomeStatementData!$I$2:$I$829,"55730")+SUMIFS(IncomeStatementData!$J$2:$J$829,IncomeStatementData!$B$2:$B$829,$A35,IncomeStatementData!$I$2:$I$829,"55735")+SUMIFS(IncomeStatementData!$J$2:$J$829,IncomeStatementData!$B$2:$B$829,$A35,IncomeStatementData!$I$2:$I$829,"55701")+SUMIFS(IncomeStatementData!$J$2:$J$829,IncomeStatementData!$B$2:$B$829,$A35,IncomeStatementData!$I$2:$I$829,"55750")+SUMIFS(IncomeStatementData!$J$2:$J$829,IncomeStatementData!$B$2:$B$829,$A35,IncomeStatementData!$I$2:$I$829,"55725")+SUMIFS(IncomeStatementData!$J$2:$J$829,IncomeStatementData!$B$2:$B$829,$A35,IncomeStatementData!$I$2:$I$829,"55760")+SUMIFS(IncomeStatementData!$J$2:$J$829,IncomeStatementData!$B$2:$B$829,$A35,IncomeStatementData!$I$2:$I$829,"55755")</f>
        <v>0</v>
      </c>
      <c r="Z35" s="55">
        <f>IF(ISERROR(AA35/12*Occupancy!$B$65),"-",AA35/12*Occupancy!$B$65)</f>
        <v>0</v>
      </c>
      <c r="AA35" s="56">
        <f>SUMIFS(AnnualFinancialData!$L$2:$L$147,AnnualFinancialData!$B$2:$B$147,$A35,AnnualFinancialData!$K$2:$K$147,"55705")+SUMIFS(AnnualFinancialData!$L$2:$L$147,AnnualFinancialData!$B$2:$B$147,$A35,AnnualFinancialData!$K$2:$K$147,"55715")+SUMIFS(AnnualFinancialData!$L$2:$L$147,AnnualFinancialData!$B$2:$B$147,$A35,AnnualFinancialData!$K$2:$K$147,"55720")+SUMIFS(AnnualFinancialData!$L$2:$L$147,AnnualFinancialData!$B$2:$B$147,$A35,AnnualFinancialData!$K$2:$K$147,"55730")+SUMIFS(AnnualFinancialData!$L$2:$L$147,AnnualFinancialData!$B$2:$B$147,$A35,AnnualFinancialData!$K$2:$K$147,"55735")+SUMIFS(AnnualFinancialData!$L$2:$L$147,AnnualFinancialData!$B$2:$B$147,$A35,AnnualFinancialData!$K$2:$K$147,"55701")+SUMIFS(AnnualFinancialData!$L$2:$L$147,AnnualFinancialData!$B$2:$B$147,$A35,AnnualFinancialData!$K$2:$K$147,"55750")+SUMIFS(AnnualFinancialData!$L$2:$L$147,AnnualFinancialData!$B$2:$B$147,$A35,AnnualFinancialData!$K$2:$K$147,"55725")+SUMIFS(AnnualFinancialData!$L$2:$L$147,AnnualFinancialData!$B$2:$B$147,$A35,AnnualFinancialData!$K$2:$K$147,"55760")+SUMIFS(AnnualFinancialData!$L$2:$L$147,AnnualFinancialData!$B$2:$B$147,$A35,AnnualFinancialData!$K$2:$K$147,"55755")</f>
        <v>0</v>
      </c>
      <c r="AB35" s="55">
        <f>IF(ISERROR(IF(Y35="","",Y35/VLOOKUP(Occupancy!$B$65,Occupancy!$BJ$68:'Occupancy'!$B$79,1)*12/$C35)),"-",IF(Y35="","",Y35/VLOOKUP(Occupancy!$B$65,Occupancy!$BJ$68:'Occupancy'!$B$79,1)*12/$C35))</f>
        <v>0</v>
      </c>
      <c r="AC35" s="61">
        <f>IF(ISERROR(IF(Z35="","",Z35/VLOOKUP(Occupancy!$B$65,Occupancy!$BJ$68:'Occupancy'!$B$79,1)*12/$C35)),"-",IF(Z35="","",Z35/VLOOKUP(Occupancy!$B$65,Occupancy!$BJ$68:'Occupancy'!$B$79,1)*12/$C35))</f>
        <v>0</v>
      </c>
      <c r="AD35" s="59">
        <f>SUMIFS(IncomeStatementData!$J$2:$J$829,IncomeStatementData!$B$2:$B$829,$A35,IncomeStatementData!$I$2:$I$829,"55770")</f>
        <v>0</v>
      </c>
      <c r="AE35" s="58">
        <f>IF(ISERROR(AF35/12*Occupancy!$B$65),"-",AF35/12*Occupancy!$B$65)</f>
        <v>0</v>
      </c>
      <c r="AF35" s="59">
        <f>SUMIFS(AnnualFinancialData!$L$2:$L$147,AnnualFinancialData!$B$2:$B$147,$A35,AnnualFinancialData!$K$2:$K$147,"55770")</f>
        <v>0</v>
      </c>
      <c r="AG35" s="58">
        <f>IF(ISERROR(IF(AD35="","",AD35/VLOOKUP(Occupancy!$B$65,Occupancy!$BJ$68:'Occupancy'!$B$79,1)*12/$C35)),"-",IF(AD35="","",AD35/VLOOKUP(Occupancy!$B$65,Occupancy!$BJ$68:'Occupancy'!$B$79,1)*12/$C35))</f>
        <v>0</v>
      </c>
      <c r="AH35" s="63">
        <f>IF(ISERROR(IF(AE35="","",AE35/VLOOKUP(Occupancy!$B$65,Occupancy!$BJ$68:'Occupancy'!$B$79,1)*12/$C35)),"-",IF(AE35="","",AE35/VLOOKUP(Occupancy!$B$65,Occupancy!$BJ$68:'Occupancy'!$B$79,1)*12/$C35))</f>
        <v>0</v>
      </c>
      <c r="AI35" s="56">
        <f>SUMIFS(IncomeStatementData!$J$2:$J$829,IncomeStatementData!$B$2:$B$829,$A35,IncomeStatementData!$I$2:$I$829,"55357")+SUMIFS(IncomeStatementData!$J$2:$J$829,IncomeStatementData!$B$2:$B$829,$A35,IncomeStatementData!$I$2:$I$829,"55353")+SUMIFS(IncomeStatementData!$J$2:$J$829,IncomeStatementData!$B$2:$B$829,$A35,IncomeStatementData!$I$2:$I$829,"55354")+SUMIFS(IncomeStatementData!$J$2:$J$829,IncomeStatementData!$B$2:$B$829,$A35,IncomeStatementData!$I$2:$I$829,"55351")</f>
        <v>0</v>
      </c>
      <c r="AJ35" s="55">
        <f>IF(ISERROR(AK35/12*Occupancy!$B$65),"-",AK35/12*Occupancy!$B$65)</f>
        <v>0</v>
      </c>
      <c r="AK35" s="56">
        <f>SUMIFS(AnnualFinancialData!$L$2:$L$147,AnnualFinancialData!$B$2:$B$147,$A35,AnnualFinancialData!$K$2:$K$147,"55357")+SUMIFS(AnnualFinancialData!$L$2:$L$147,AnnualFinancialData!$B$2:$B$147,$A35,AnnualFinancialData!$K$2:$K$147,"55353")+SUMIFS(AnnualFinancialData!$L$2:$L$147,AnnualFinancialData!$B$2:$B$147,$A35,AnnualFinancialData!$K$2:$K$147,"55354")+SUMIFS(AnnualFinancialData!$L$2:$L$147,AnnualFinancialData!$B$2:$B$147,$A35,AnnualFinancialData!$K$2:$K$147,"55351")</f>
        <v>0</v>
      </c>
      <c r="AL35" s="55">
        <f>IF(ISERROR(IF(AI35="","",AI35/VLOOKUP(Occupancy!$B$65,Occupancy!$BJ$68:'Occupancy'!$B$79,1)*12/$C35)),"-",IF(AI35="","",AI35/VLOOKUP(Occupancy!$B$65,Occupancy!$BJ$68:'Occupancy'!$B$79,1)*12/$C35))</f>
        <v>0</v>
      </c>
      <c r="AM35" s="64">
        <f>IF(ISERROR(IF(AJ35="","",AJ35/VLOOKUP(Occupancy!$B$65,Occupancy!$BJ$68:'Occupancy'!$B$79,1)*12/$C35)),"-",IF(AJ35="","",AJ35/VLOOKUP(Occupancy!$B$65,Occupancy!$BJ$68:'Occupancy'!$B$79,1)*12/$C35))</f>
        <v>0</v>
      </c>
      <c r="AN35" s="58">
        <f>SUMIFS(IncomeStatementData!$J$2:$J$829,IncomeStatementData!$B$2:$B$829,$A35,IncomeStatementData!$I$2:$I$829,"55355")</f>
        <v>0</v>
      </c>
      <c r="AO35" s="58">
        <f>IF(ISERROR(AP35/12*Occupancy!$B$65),"-",AP35/12*Occupancy!$B$65)</f>
        <v>0</v>
      </c>
      <c r="AP35" s="59">
        <f>SUMIFS(AnnualFinancialData!$L$2:$L$147,AnnualFinancialData!$B$2:$B$147,$A35,AnnualFinancialData!$K$2:$K$147,"55355")</f>
        <v>0</v>
      </c>
      <c r="AQ35" s="58">
        <f>IF(ISERROR(IF(AN35="","",AN35/VLOOKUP(Occupancy!$B$65,Occupancy!$BJ$68:'Occupancy'!$B$79,1)*12/$C35)),"-",IF(AN35="","",AN35/VLOOKUP(Occupancy!$B$65,Occupancy!$BJ$68:'Occupancy'!$B$79,1)*12/$C35))</f>
        <v>0</v>
      </c>
      <c r="AR35" s="60">
        <f>IF(ISERROR(IF(AO35="","",AO35/VLOOKUP(Occupancy!$B$65,Occupancy!$BJ$68:'Occupancy'!$B$79,1)*12/$C35)),"-",IF(AO35="","",AO35/VLOOKUP(Occupancy!$B$65,Occupancy!$BJ$68:'Occupancy'!$B$79,1)*12/$C35))</f>
        <v>0</v>
      </c>
      <c r="AS35" s="65">
        <f>SUMIFS(IncomeStatementData!$J$2:$J$829,IncomeStatementData!$B$2:$B$829,$A35,IncomeStatementData!$I$2:$I$829,"55301")</f>
        <v>0</v>
      </c>
      <c r="AT35" s="55">
        <f>IF(ISERROR(AU35/12*Occupancy!$B$65),"-",AU35/12*Occupancy!$B$65)</f>
        <v>0</v>
      </c>
      <c r="AU35" s="56">
        <f>SUMIFS(AnnualFinancialData!$L$2:$L$147,AnnualFinancialData!$B$2:$B$147,$A35,AnnualFinancialData!$K$2:$K$147,"55301")</f>
        <v>0</v>
      </c>
      <c r="AV35" s="55">
        <f>IF(ISERROR(IF(AS35="","",AS35/VLOOKUP(Occupancy!$B$65,Occupancy!$BJ$68:'Occupancy'!$B$79,1)*12/$C35)),"-",IF(AS35="","",AS35/VLOOKUP(Occupancy!$B$65,Occupancy!$BJ$68:'Occupancy'!$B$79,1)*12/$C35))</f>
        <v>0</v>
      </c>
      <c r="AW35" s="61">
        <f>IF(ISERROR(IF(AT35="","",AT35/VLOOKUP(Occupancy!$B$65,Occupancy!$BJ$68:'Occupancy'!$B$79,1)*12/$C35)),"-",IF(AT35="","",AT35/VLOOKUP(Occupancy!$B$65,Occupancy!$BJ$68:'Occupancy'!$B$79,1)*12/$C35))</f>
        <v>0</v>
      </c>
      <c r="AX35" s="58">
        <f>SUMIFS(IncomeStatementData!$J$2:$J$829,IncomeStatementData!$B$2:$B$829,$A35,IncomeStatementData!$I$2:$I$829,"55320")</f>
        <v>0</v>
      </c>
      <c r="AY35" s="58">
        <f>IF(ISERROR(AZ35/12*Occupancy!$B$65),"-",AZ35/12*Occupancy!$B$65)</f>
        <v>0</v>
      </c>
      <c r="AZ35" s="59">
        <f>SUMIFS(AnnualFinancialData!$L$2:$L$147,AnnualFinancialData!$B$2:$B$147,$A35,AnnualFinancialData!$K$2:$K$147,"55320")</f>
        <v>0</v>
      </c>
      <c r="BA35" s="58">
        <f>IF(ISERROR(IF(AX35="","",AX35/VLOOKUP(Occupancy!$B$65,Occupancy!$BJ$68:'Occupancy'!$B$79,1)*12/$C35)),"-",IF(AX35="","",AX35/VLOOKUP(Occupancy!$B$65,Occupancy!$BJ$68:'Occupancy'!$B$79,1)*12/$C35))</f>
        <v>0</v>
      </c>
      <c r="BB35" s="58">
        <f>IF(ISERROR(IF(AY35="","",AY35/VLOOKUP(Occupancy!$B$65,Occupancy!$BJ$68:'Occupancy'!$B$79,1)*12/$C35)),"-",IF(AY35="","",AY35/VLOOKUP(Occupancy!$B$65,Occupancy!$BJ$68:'Occupancy'!$B$79,1)*12/$C35))</f>
        <v>0</v>
      </c>
      <c r="BC35" s="66">
        <f t="shared" si="0"/>
        <v>0</v>
      </c>
      <c r="BD35" s="67">
        <f t="shared" si="1"/>
        <v>0</v>
      </c>
      <c r="BE35" s="66">
        <f t="shared" si="2"/>
        <v>0</v>
      </c>
      <c r="BF35" s="67">
        <f>IF(ISERROR(IF(BC35="","",BC35/VLOOKUP(Occupancy!$B$65,Occupancy!$BJ$68:'Occupancy'!$B$79,1)*12/$C35)),"-",IF(BC35="","",BC35/VLOOKUP(Occupancy!$B$65,Occupancy!$BJ$68:'Occupancy'!$B$79,1)*12/$C35))</f>
        <v>0</v>
      </c>
      <c r="BG35" s="68">
        <f>IF(ISERROR(IF(BD35="","",BD35/VLOOKUP(Occupancy!$B$65,Occupancy!$BJ$68:'Occupancy'!$B$79,1)*12/$C35)),"-",IF(BD35="","",BD35/VLOOKUP(Occupancy!$B$65,Occupancy!$BJ$68:'Occupancy'!$B$79,1)*12/$C35))</f>
        <v>0</v>
      </c>
    </row>
    <row r="36" spans="1:59" x14ac:dyDescent="0.25">
      <c r="A36" s="222" t="s">
        <v>437</v>
      </c>
      <c r="B36" s="98" t="str">
        <f>IF(ISERROR(INDEX(ProjectTypeData!$F$2:$F36,MATCH(Expenses!$A36,ProjectTypeData!$B$2:$B36,0),MATCH(Expenses!B$5,ProjectTypeData!$F$1))),"-",INDEX(ProjectTypeData!$F$2:$F36,MATCH(Expenses!$A36,ProjectTypeData!$B$2:$B36,0),MATCH(Expenses!B$5,ProjectTypeData!$F$1)))</f>
        <v>Homes</v>
      </c>
      <c r="C36" s="148">
        <f>Operating!C42</f>
        <v>106</v>
      </c>
      <c r="D36" s="149" t="str">
        <f>IF(ISERROR(INDEX(MgmtCompanyData!$C$2:$C$9,MATCH(A36,MgmtCompanyData!$B$2:$B$9,0),0)),"-",INDEX(MgmtCompanyData!$C$2:$C$9,MATCH(A36,MgmtCompanyData!$B$2:$B$9,0),0))</f>
        <v>-</v>
      </c>
      <c r="E36" s="54">
        <f>SUMIFS(IncomeStatementData!$J$2:$J$829,IncomeStatementData!$B$2:$B$829,$A36,IncomeStatementData!$I$2:$I$829,"50105")+SUMIFS(IncomeStatementData!$J$2:$J$829,IncomeStatementData!$B$2:$B$829,$A36,IncomeStatementData!$I$2:$I$829,"55745")+SUMIFS(IncomeStatementData!$J$2:$J$829,IncomeStatementData!$B$2:$B$829,$A36,IncomeStatementData!$I$2:$I$829,"55730")+SUMIFS(IncomeStatementData!$J$2:$J$829,IncomeStatementData!$B$2:$B$829,$A36,IncomeStatementData!$I$2:$I$829,"50203")+SUMIFS(IncomeStatementData!$J$2:$J$829,IncomeStatementData!$B$2:$B$829,$A36,IncomeStatementData!$I$2:$I$829,"50252")</f>
        <v>0</v>
      </c>
      <c r="F36" s="55">
        <f>IF(ISERROR(G36/12*Occupancy!$B$65),"-",G36/12*Occupancy!$B$65)</f>
        <v>0</v>
      </c>
      <c r="G36" s="56">
        <f>SUMIFS(AnnualFinancialData!$L$2:$L$147,AnnualFinancialData!$B$2:$B$147,$A36,AnnualFinancialData!$K$2:$K$147,"50105")+SUMIFS(AnnualFinancialData!$L$2:$L$147,AnnualFinancialData!$B$2:$B$147,$A36,AnnualFinancialData!$K$2:$K$147,"55745")+SUMIFS(AnnualFinancialData!$L$2:$L$147,AnnualFinancialData!$B$2:$B$147,$A36,AnnualFinancialData!$K$2:$K$147,"55730")+SUMIFS(AnnualFinancialData!$L$2:$L$147,AnnualFinancialData!$B$2:$B$147,$A36,AnnualFinancialData!$K$2:$K$147,"50203")+SUMIFS(AnnualFinancialData!$L$2:$L$147,AnnualFinancialData!$B$2:$B$147,$A36,AnnualFinancialData!$K$2:$K$147,"50252")</f>
        <v>0</v>
      </c>
      <c r="H36" s="55">
        <f>IF(ISERROR(IF(E36="","",E36/VLOOKUP(Occupancy!$B$65,Occupancy!$BJ$68:'Occupancy'!$B$79,1)*12/$C36)),"-",IF(E36="","",E36/VLOOKUP(Occupancy!$B$65,Occupancy!$BJ$68:'Occupancy'!$B$79,1)*12/$C36))</f>
        <v>0</v>
      </c>
      <c r="I36" s="57">
        <f>IF(ISERROR(IF(F36="","",F36/VLOOKUP(Occupancy!$B$65,Occupancy!$BJ$68:'Occupancy'!$B$79,1)*12/$C36)),"-",IF(F36="","",F36/VLOOKUP(Occupancy!$B$65,Occupancy!$BJ$68:'Occupancy'!$B$79,1)*12/$C36))</f>
        <v>0</v>
      </c>
      <c r="J36" s="58">
        <f>SUMIFS(IncomeStatementData!$J$2:$J$829,IncomeStatementData!$B$2:$B$829,$A36,IncomeStatementData!$I$2:$I$829,"60015")+SUMIFS(IncomeStatementData!$J$2:$J$829,IncomeStatementData!$B$2:$B$829,$A36,IncomeStatementData!$I$2:$I$829,"55342")+SUMIFS(IncomeStatementData!$J$2:$J$829,IncomeStatementData!$B$2:$B$829,$A36,IncomeStatementData!$I$2:$I$829,"55110")+SUMIFS(IncomeStatementData!$J$2:$J$829,IncomeStatementData!$B$2:$B$829,$A36,IncomeStatementData!$I$2:$I$829,"53034")+SUMIFS(IncomeStatementData!$J$2:$J$829,IncomeStatementData!$B$2:$B$829,$A36,IncomeStatementData!$I$2:$I$829,"59500")</f>
        <v>0</v>
      </c>
      <c r="K36" s="58">
        <f>IF(ISERROR(L36/12*Occupancy!$B$65),"-",L36/12*Occupancy!$B$65)</f>
        <v>0</v>
      </c>
      <c r="L36" s="59">
        <f>SUMIFS(AnnualFinancialData!$L$2:$L$147,AnnualFinancialData!$B$2:$B$147,$A36,AnnualFinancialData!$K$2:$K$147,"60015")+SUMIFS(AnnualFinancialData!$L$2:$L$147,AnnualFinancialData!$B$2:$B$147,$A36,AnnualFinancialData!$K$2:$K$147,"55342")+SUMIFS(AnnualFinancialData!$L$2:$L$147,AnnualFinancialData!$B$2:$B$147,$A36,AnnualFinancialData!$K$2:$K$147,"55110")+SUMIFS(AnnualFinancialData!$L$2:$L$147,AnnualFinancialData!$B$2:$B$147,$A36,AnnualFinancialData!$K$2:$K$147,"53034")+SUMIFS(AnnualFinancialData!$L$2:$L$147,AnnualFinancialData!$B$2:$B$147,$A36,AnnualFinancialData!$K$2:$K$147,"59500")</f>
        <v>0</v>
      </c>
      <c r="M36" s="58">
        <f>IF(ISERROR(IF(J36="","",J36/VLOOKUP(Occupancy!$B$65,Occupancy!$BJ$68:'Occupancy'!$B$79,1)*12/$C36)),"-",IF(J36="","",J36/VLOOKUP(Occupancy!$B$65,Occupancy!$BJ$68:'Occupancy'!$B$79,1)*12/$C36))</f>
        <v>0</v>
      </c>
      <c r="N36" s="58">
        <f>IF(ISERROR(IF(K36="","",K36/VLOOKUP(Occupancy!$B$65,Occupancy!$BJ$68:'Occupancy'!$B$79,1)*12/$C36)),"-",IF(K36="","",K36/VLOOKUP(Occupancy!$B$65,Occupancy!$BJ$68:'Occupancy'!$B$79,1)*12/$C36))</f>
        <v>0</v>
      </c>
      <c r="O36" s="55">
        <f>SUMIFS(IncomeStatementData!$J$2:$J$829,IncomeStatementData!$B$2:$B$829,$A36,IncomeStatementData!$I$2:$I$829,"58001")</f>
        <v>0</v>
      </c>
      <c r="P36" s="55">
        <f>IF(ISERROR(Q36/12*Occupancy!$B$65),"-",Q36/12*Occupancy!$B$65)</f>
        <v>0</v>
      </c>
      <c r="Q36" s="56">
        <f>SUMIFS(AnnualFinancialData!$L$2:$L$147,AnnualFinancialData!$B$2:$B$147,$A36,AnnualFinancialData!$K$2:$K$147,"58001")</f>
        <v>0</v>
      </c>
      <c r="R36" s="55">
        <f>IF(ISERROR(IF(O36="","",O36/VLOOKUP(Occupancy!$B$65,Occupancy!$BJ$68:'Occupancy'!$B$79,1)*12/$C36)),"-",IF(O36="","",O36/VLOOKUP(Occupancy!$B$65,Occupancy!$BJ$68:'Occupancy'!$B$79,1)*12/$C36))</f>
        <v>0</v>
      </c>
      <c r="S36" s="55">
        <f>IF(ISERROR(IF(P36="","",P36/VLOOKUP(Occupancy!$B$65,Occupancy!$BJ$68:'Occupancy'!$B$79,1)*12/$C36)),"-",IF(P36="","",P36/VLOOKUP(Occupancy!$B$65,Occupancy!$BJ$68:'Occupancy'!$B$79,1)*12/$C36))</f>
        <v>0</v>
      </c>
      <c r="T36" s="59">
        <f>SUMIFS(IncomeStatementData!$J$2:$J$829,IncomeStatementData!$B$2:$B$829,$A36,IncomeStatementData!$I$2:$I$829,"66100")</f>
        <v>0</v>
      </c>
      <c r="U36" s="58">
        <f>IF(ISERROR(V36/12*Occupancy!$B$65),"-",V36/12*Occupancy!$B$65)</f>
        <v>0</v>
      </c>
      <c r="V36" s="59">
        <f>SUMIFS(AnnualFinancialData!$L$2:$L$147,AnnualFinancialData!$B$2:$B$147,$A36,AnnualFinancialData!$K$2:$K$147,"66100")</f>
        <v>0</v>
      </c>
      <c r="W36" s="58">
        <f>IF(ISERROR(IF(T36="","",T36/VLOOKUP(Occupancy!$B$65,Occupancy!$BJ$68:'Occupancy'!$B$79,1)*12/$C36)),"-",IF(T36="","",T36/VLOOKUP(Occupancy!$B$65,Occupancy!$BJ$68:'Occupancy'!$B$79,1)*12/$C36))</f>
        <v>0</v>
      </c>
      <c r="X36" s="60">
        <f>IF(ISERROR(IF(U36="","",U36/VLOOKUP(Occupancy!$B$65,Occupancy!$BJ$68:'Occupancy'!$B$79,1)*12/$C36)),"-",IF(U36="","",U36/VLOOKUP(Occupancy!$B$65,Occupancy!$BJ$68:'Occupancy'!$B$79,1)*12/$C36))</f>
        <v>0</v>
      </c>
      <c r="Y36" s="55">
        <f>SUMIFS(IncomeStatementData!$J$2:$J$829,IncomeStatementData!$B$2:$B$829,$A36,IncomeStatementData!$I$2:$I$829,"55705")+SUMIFS(IncomeStatementData!$J$2:$J$829,IncomeStatementData!$B$2:$B$829,$A36,IncomeStatementData!$I$2:$I$829,"55715")+SUMIFS(IncomeStatementData!$J$2:$J$829,IncomeStatementData!$B$2:$B$829,$A36,IncomeStatementData!$I$2:$I$829,"55720")+SUMIFS(IncomeStatementData!$J$2:$J$829,IncomeStatementData!$B$2:$B$829,$A36,IncomeStatementData!$I$2:$I$829,"55730")+SUMIFS(IncomeStatementData!$J$2:$J$829,IncomeStatementData!$B$2:$B$829,$A36,IncomeStatementData!$I$2:$I$829,"55735")+SUMIFS(IncomeStatementData!$J$2:$J$829,IncomeStatementData!$B$2:$B$829,$A36,IncomeStatementData!$I$2:$I$829,"55701")+SUMIFS(IncomeStatementData!$J$2:$J$829,IncomeStatementData!$B$2:$B$829,$A36,IncomeStatementData!$I$2:$I$829,"55750")+SUMIFS(IncomeStatementData!$J$2:$J$829,IncomeStatementData!$B$2:$B$829,$A36,IncomeStatementData!$I$2:$I$829,"55725")+SUMIFS(IncomeStatementData!$J$2:$J$829,IncomeStatementData!$B$2:$B$829,$A36,IncomeStatementData!$I$2:$I$829,"55760")+SUMIFS(IncomeStatementData!$J$2:$J$829,IncomeStatementData!$B$2:$B$829,$A36,IncomeStatementData!$I$2:$I$829,"55755")</f>
        <v>0</v>
      </c>
      <c r="Z36" s="55">
        <f>IF(ISERROR(AA36/12*Occupancy!$B$65),"-",AA36/12*Occupancy!$B$65)</f>
        <v>0</v>
      </c>
      <c r="AA36" s="56">
        <f>SUMIFS(AnnualFinancialData!$L$2:$L$147,AnnualFinancialData!$B$2:$B$147,$A36,AnnualFinancialData!$K$2:$K$147,"55705")+SUMIFS(AnnualFinancialData!$L$2:$L$147,AnnualFinancialData!$B$2:$B$147,$A36,AnnualFinancialData!$K$2:$K$147,"55715")+SUMIFS(AnnualFinancialData!$L$2:$L$147,AnnualFinancialData!$B$2:$B$147,$A36,AnnualFinancialData!$K$2:$K$147,"55720")+SUMIFS(AnnualFinancialData!$L$2:$L$147,AnnualFinancialData!$B$2:$B$147,$A36,AnnualFinancialData!$K$2:$K$147,"55730")+SUMIFS(AnnualFinancialData!$L$2:$L$147,AnnualFinancialData!$B$2:$B$147,$A36,AnnualFinancialData!$K$2:$K$147,"55735")+SUMIFS(AnnualFinancialData!$L$2:$L$147,AnnualFinancialData!$B$2:$B$147,$A36,AnnualFinancialData!$K$2:$K$147,"55701")+SUMIFS(AnnualFinancialData!$L$2:$L$147,AnnualFinancialData!$B$2:$B$147,$A36,AnnualFinancialData!$K$2:$K$147,"55750")+SUMIFS(AnnualFinancialData!$L$2:$L$147,AnnualFinancialData!$B$2:$B$147,$A36,AnnualFinancialData!$K$2:$K$147,"55725")+SUMIFS(AnnualFinancialData!$L$2:$L$147,AnnualFinancialData!$B$2:$B$147,$A36,AnnualFinancialData!$K$2:$K$147,"55760")+SUMIFS(AnnualFinancialData!$L$2:$L$147,AnnualFinancialData!$B$2:$B$147,$A36,AnnualFinancialData!$K$2:$K$147,"55755")</f>
        <v>0</v>
      </c>
      <c r="AB36" s="55">
        <f>IF(ISERROR(IF(Y36="","",Y36/VLOOKUP(Occupancy!$B$65,Occupancy!$BJ$68:'Occupancy'!$B$79,1)*12/$C36)),"-",IF(Y36="","",Y36/VLOOKUP(Occupancy!$B$65,Occupancy!$BJ$68:'Occupancy'!$B$79,1)*12/$C36))</f>
        <v>0</v>
      </c>
      <c r="AC36" s="61">
        <f>IF(ISERROR(IF(Z36="","",Z36/VLOOKUP(Occupancy!$B$65,Occupancy!$BJ$68:'Occupancy'!$B$79,1)*12/$C36)),"-",IF(Z36="","",Z36/VLOOKUP(Occupancy!$B$65,Occupancy!$BJ$68:'Occupancy'!$B$79,1)*12/$C36))</f>
        <v>0</v>
      </c>
      <c r="AD36" s="59">
        <f>SUMIFS(IncomeStatementData!$J$2:$J$829,IncomeStatementData!$B$2:$B$829,$A36,IncomeStatementData!$I$2:$I$829,"55770")</f>
        <v>0</v>
      </c>
      <c r="AE36" s="58">
        <f>IF(ISERROR(AF36/12*Occupancy!$B$65),"-",AF36/12*Occupancy!$B$65)</f>
        <v>0</v>
      </c>
      <c r="AF36" s="59">
        <f>SUMIFS(AnnualFinancialData!$L$2:$L$147,AnnualFinancialData!$B$2:$B$147,$A36,AnnualFinancialData!$K$2:$K$147,"55770")</f>
        <v>0</v>
      </c>
      <c r="AG36" s="58">
        <f>IF(ISERROR(IF(AD36="","",AD36/VLOOKUP(Occupancy!$B$65,Occupancy!$BJ$68:'Occupancy'!$B$79,1)*12/$C36)),"-",IF(AD36="","",AD36/VLOOKUP(Occupancy!$B$65,Occupancy!$BJ$68:'Occupancy'!$B$79,1)*12/$C36))</f>
        <v>0</v>
      </c>
      <c r="AH36" s="63">
        <f>IF(ISERROR(IF(AE36="","",AE36/VLOOKUP(Occupancy!$B$65,Occupancy!$BJ$68:'Occupancy'!$B$79,1)*12/$C36)),"-",IF(AE36="","",AE36/VLOOKUP(Occupancy!$B$65,Occupancy!$BJ$68:'Occupancy'!$B$79,1)*12/$C36))</f>
        <v>0</v>
      </c>
      <c r="AI36" s="56">
        <f>SUMIFS(IncomeStatementData!$J$2:$J$829,IncomeStatementData!$B$2:$B$829,$A36,IncomeStatementData!$I$2:$I$829,"55357")+SUMIFS(IncomeStatementData!$J$2:$J$829,IncomeStatementData!$B$2:$B$829,$A36,IncomeStatementData!$I$2:$I$829,"55353")+SUMIFS(IncomeStatementData!$J$2:$J$829,IncomeStatementData!$B$2:$B$829,$A36,IncomeStatementData!$I$2:$I$829,"55354")+SUMIFS(IncomeStatementData!$J$2:$J$829,IncomeStatementData!$B$2:$B$829,$A36,IncomeStatementData!$I$2:$I$829,"55351")</f>
        <v>0</v>
      </c>
      <c r="AJ36" s="55">
        <f>IF(ISERROR(AK36/12*Occupancy!$B$65),"-",AK36/12*Occupancy!$B$65)</f>
        <v>0</v>
      </c>
      <c r="AK36" s="56">
        <f>SUMIFS(AnnualFinancialData!$L$2:$L$147,AnnualFinancialData!$B$2:$B$147,$A36,AnnualFinancialData!$K$2:$K$147,"55357")+SUMIFS(AnnualFinancialData!$L$2:$L$147,AnnualFinancialData!$B$2:$B$147,$A36,AnnualFinancialData!$K$2:$K$147,"55353")+SUMIFS(AnnualFinancialData!$L$2:$L$147,AnnualFinancialData!$B$2:$B$147,$A36,AnnualFinancialData!$K$2:$K$147,"55354")+SUMIFS(AnnualFinancialData!$L$2:$L$147,AnnualFinancialData!$B$2:$B$147,$A36,AnnualFinancialData!$K$2:$K$147,"55351")</f>
        <v>0</v>
      </c>
      <c r="AL36" s="55">
        <f>IF(ISERROR(IF(AI36="","",AI36/VLOOKUP(Occupancy!$B$65,Occupancy!$BJ$68:'Occupancy'!$B$79,1)*12/$C36)),"-",IF(AI36="","",AI36/VLOOKUP(Occupancy!$B$65,Occupancy!$BJ$68:'Occupancy'!$B$79,1)*12/$C36))</f>
        <v>0</v>
      </c>
      <c r="AM36" s="64">
        <f>IF(ISERROR(IF(AJ36="","",AJ36/VLOOKUP(Occupancy!$B$65,Occupancy!$BJ$68:'Occupancy'!$B$79,1)*12/$C36)),"-",IF(AJ36="","",AJ36/VLOOKUP(Occupancy!$B$65,Occupancy!$BJ$68:'Occupancy'!$B$79,1)*12/$C36))</f>
        <v>0</v>
      </c>
      <c r="AN36" s="58">
        <f>SUMIFS(IncomeStatementData!$J$2:$J$829,IncomeStatementData!$B$2:$B$829,$A36,IncomeStatementData!$I$2:$I$829,"55355")</f>
        <v>0</v>
      </c>
      <c r="AO36" s="58">
        <f>IF(ISERROR(AP36/12*Occupancy!$B$65),"-",AP36/12*Occupancy!$B$65)</f>
        <v>0</v>
      </c>
      <c r="AP36" s="59">
        <f>SUMIFS(AnnualFinancialData!$L$2:$L$147,AnnualFinancialData!$B$2:$B$147,$A36,AnnualFinancialData!$K$2:$K$147,"55355")</f>
        <v>0</v>
      </c>
      <c r="AQ36" s="58">
        <f>IF(ISERROR(IF(AN36="","",AN36/VLOOKUP(Occupancy!$B$65,Occupancy!$BJ$68:'Occupancy'!$B$79,1)*12/$C36)),"-",IF(AN36="","",AN36/VLOOKUP(Occupancy!$B$65,Occupancy!$BJ$68:'Occupancy'!$B$79,1)*12/$C36))</f>
        <v>0</v>
      </c>
      <c r="AR36" s="60">
        <f>IF(ISERROR(IF(AO36="","",AO36/VLOOKUP(Occupancy!$B$65,Occupancy!$BJ$68:'Occupancy'!$B$79,1)*12/$C36)),"-",IF(AO36="","",AO36/VLOOKUP(Occupancy!$B$65,Occupancy!$BJ$68:'Occupancy'!$B$79,1)*12/$C36))</f>
        <v>0</v>
      </c>
      <c r="AS36" s="65">
        <f>SUMIFS(IncomeStatementData!$J$2:$J$829,IncomeStatementData!$B$2:$B$829,$A36,IncomeStatementData!$I$2:$I$829,"55301")</f>
        <v>0</v>
      </c>
      <c r="AT36" s="55">
        <f>IF(ISERROR(AU36/12*Occupancy!$B$65),"-",AU36/12*Occupancy!$B$65)</f>
        <v>0</v>
      </c>
      <c r="AU36" s="56">
        <f>SUMIFS(AnnualFinancialData!$L$2:$L$147,AnnualFinancialData!$B$2:$B$147,$A36,AnnualFinancialData!$K$2:$K$147,"55301")</f>
        <v>0</v>
      </c>
      <c r="AV36" s="55">
        <f>IF(ISERROR(IF(AS36="","",AS36/VLOOKUP(Occupancy!$B$65,Occupancy!$BJ$68:'Occupancy'!$B$79,1)*12/$C36)),"-",IF(AS36="","",AS36/VLOOKUP(Occupancy!$B$65,Occupancy!$BJ$68:'Occupancy'!$B$79,1)*12/$C36))</f>
        <v>0</v>
      </c>
      <c r="AW36" s="61">
        <f>IF(ISERROR(IF(AT36="","",AT36/VLOOKUP(Occupancy!$B$65,Occupancy!$BJ$68:'Occupancy'!$B$79,1)*12/$C36)),"-",IF(AT36="","",AT36/VLOOKUP(Occupancy!$B$65,Occupancy!$BJ$68:'Occupancy'!$B$79,1)*12/$C36))</f>
        <v>0</v>
      </c>
      <c r="AX36" s="58">
        <f>SUMIFS(IncomeStatementData!$J$2:$J$829,IncomeStatementData!$B$2:$B$829,$A36,IncomeStatementData!$I$2:$I$829,"55320")</f>
        <v>0</v>
      </c>
      <c r="AY36" s="58">
        <f>IF(ISERROR(AZ36/12*Occupancy!$B$65),"-",AZ36/12*Occupancy!$B$65)</f>
        <v>0</v>
      </c>
      <c r="AZ36" s="59">
        <f>SUMIFS(AnnualFinancialData!$L$2:$L$147,AnnualFinancialData!$B$2:$B$147,$A36,AnnualFinancialData!$K$2:$K$147,"55320")</f>
        <v>0</v>
      </c>
      <c r="BA36" s="58">
        <f>IF(ISERROR(IF(AX36="","",AX36/VLOOKUP(Occupancy!$B$65,Occupancy!$BJ$68:'Occupancy'!$B$79,1)*12/$C36)),"-",IF(AX36="","",AX36/VLOOKUP(Occupancy!$B$65,Occupancy!$BJ$68:'Occupancy'!$B$79,1)*12/$C36))</f>
        <v>0</v>
      </c>
      <c r="BB36" s="58">
        <f>IF(ISERROR(IF(AY36="","",AY36/VLOOKUP(Occupancy!$B$65,Occupancy!$BJ$68:'Occupancy'!$B$79,1)*12/$C36)),"-",IF(AY36="","",AY36/VLOOKUP(Occupancy!$B$65,Occupancy!$BJ$68:'Occupancy'!$B$79,1)*12/$C36))</f>
        <v>0</v>
      </c>
      <c r="BC36" s="66">
        <f t="shared" si="0"/>
        <v>0</v>
      </c>
      <c r="BD36" s="67">
        <f t="shared" si="1"/>
        <v>0</v>
      </c>
      <c r="BE36" s="66">
        <f t="shared" si="2"/>
        <v>0</v>
      </c>
      <c r="BF36" s="67">
        <f>IF(ISERROR(IF(BC36="","",BC36/VLOOKUP(Occupancy!$B$65,Occupancy!$BJ$68:'Occupancy'!$B$79,1)*12/$C36)),"-",IF(BC36="","",BC36/VLOOKUP(Occupancy!$B$65,Occupancy!$BJ$68:'Occupancy'!$B$79,1)*12/$C36))</f>
        <v>0</v>
      </c>
      <c r="BG36" s="68">
        <f>IF(ISERROR(IF(BD36="","",BD36/VLOOKUP(Occupancy!$B$65,Occupancy!$BJ$68:'Occupancy'!$B$79,1)*12/$C36)),"-",IF(BD36="","",BD36/VLOOKUP(Occupancy!$B$65,Occupancy!$BJ$68:'Occupancy'!$B$79,1)*12/$C36))</f>
        <v>0</v>
      </c>
    </row>
    <row r="37" spans="1:59" x14ac:dyDescent="0.25">
      <c r="A37" s="222" t="s">
        <v>439</v>
      </c>
      <c r="B37" s="98" t="str">
        <f>IF(ISERROR(INDEX(ProjectTypeData!$F$2:$F37,MATCH(Expenses!$A37,ProjectTypeData!$B$2:$B37,0),MATCH(Expenses!B$5,ProjectTypeData!$F$1))),"-",INDEX(ProjectTypeData!$F$2:$F37,MATCH(Expenses!$A37,ProjectTypeData!$B$2:$B37,0),MATCH(Expenses!B$5,ProjectTypeData!$F$1)))</f>
        <v>Homes</v>
      </c>
      <c r="C37" s="148">
        <f>Operating!C43</f>
        <v>186</v>
      </c>
      <c r="D37" s="149" t="str">
        <f>IF(ISERROR(INDEX(MgmtCompanyData!$C$2:$C$9,MATCH(A37,MgmtCompanyData!$B$2:$B$9,0),0)),"-",INDEX(MgmtCompanyData!$C$2:$C$9,MATCH(A37,MgmtCompanyData!$B$2:$B$9,0),0))</f>
        <v>-</v>
      </c>
      <c r="E37" s="54">
        <f>SUMIFS(IncomeStatementData!$J$2:$J$829,IncomeStatementData!$B$2:$B$829,$A37,IncomeStatementData!$I$2:$I$829,"50105")+SUMIFS(IncomeStatementData!$J$2:$J$829,IncomeStatementData!$B$2:$B$829,$A37,IncomeStatementData!$I$2:$I$829,"55745")+SUMIFS(IncomeStatementData!$J$2:$J$829,IncomeStatementData!$B$2:$B$829,$A37,IncomeStatementData!$I$2:$I$829,"55730")+SUMIFS(IncomeStatementData!$J$2:$J$829,IncomeStatementData!$B$2:$B$829,$A37,IncomeStatementData!$I$2:$I$829,"50203")+SUMIFS(IncomeStatementData!$J$2:$J$829,IncomeStatementData!$B$2:$B$829,$A37,IncomeStatementData!$I$2:$I$829,"50252")</f>
        <v>0</v>
      </c>
      <c r="F37" s="55">
        <f>IF(ISERROR(G37/12*Occupancy!$B$65),"-",G37/12*Occupancy!$B$65)</f>
        <v>0</v>
      </c>
      <c r="G37" s="56">
        <f>SUMIFS(AnnualFinancialData!$L$2:$L$147,AnnualFinancialData!$B$2:$B$147,$A37,AnnualFinancialData!$K$2:$K$147,"50105")+SUMIFS(AnnualFinancialData!$L$2:$L$147,AnnualFinancialData!$B$2:$B$147,$A37,AnnualFinancialData!$K$2:$K$147,"55745")+SUMIFS(AnnualFinancialData!$L$2:$L$147,AnnualFinancialData!$B$2:$B$147,$A37,AnnualFinancialData!$K$2:$K$147,"55730")+SUMIFS(AnnualFinancialData!$L$2:$L$147,AnnualFinancialData!$B$2:$B$147,$A37,AnnualFinancialData!$K$2:$K$147,"50203")+SUMIFS(AnnualFinancialData!$L$2:$L$147,AnnualFinancialData!$B$2:$B$147,$A37,AnnualFinancialData!$K$2:$K$147,"50252")</f>
        <v>0</v>
      </c>
      <c r="H37" s="55">
        <f>IF(ISERROR(IF(E37="","",E37/VLOOKUP(Occupancy!$B$65,Occupancy!$BJ$68:'Occupancy'!$B$79,1)*12/$C37)),"-",IF(E37="","",E37/VLOOKUP(Occupancy!$B$65,Occupancy!$BJ$68:'Occupancy'!$B$79,1)*12/$C37))</f>
        <v>0</v>
      </c>
      <c r="I37" s="57">
        <f>IF(ISERROR(IF(F37="","",F37/VLOOKUP(Occupancy!$B$65,Occupancy!$BJ$68:'Occupancy'!$B$79,1)*12/$C37)),"-",IF(F37="","",F37/VLOOKUP(Occupancy!$B$65,Occupancy!$BJ$68:'Occupancy'!$B$79,1)*12/$C37))</f>
        <v>0</v>
      </c>
      <c r="J37" s="58">
        <f>SUMIFS(IncomeStatementData!$J$2:$J$829,IncomeStatementData!$B$2:$B$829,$A37,IncomeStatementData!$I$2:$I$829,"60015")+SUMIFS(IncomeStatementData!$J$2:$J$829,IncomeStatementData!$B$2:$B$829,$A37,IncomeStatementData!$I$2:$I$829,"55342")+SUMIFS(IncomeStatementData!$J$2:$J$829,IncomeStatementData!$B$2:$B$829,$A37,IncomeStatementData!$I$2:$I$829,"55110")+SUMIFS(IncomeStatementData!$J$2:$J$829,IncomeStatementData!$B$2:$B$829,$A37,IncomeStatementData!$I$2:$I$829,"53034")+SUMIFS(IncomeStatementData!$J$2:$J$829,IncomeStatementData!$B$2:$B$829,$A37,IncomeStatementData!$I$2:$I$829,"59500")</f>
        <v>0</v>
      </c>
      <c r="K37" s="58">
        <f>IF(ISERROR(L37/12*Occupancy!$B$65),"-",L37/12*Occupancy!$B$65)</f>
        <v>0</v>
      </c>
      <c r="L37" s="59">
        <f>SUMIFS(AnnualFinancialData!$L$2:$L$147,AnnualFinancialData!$B$2:$B$147,$A37,AnnualFinancialData!$K$2:$K$147,"60015")+SUMIFS(AnnualFinancialData!$L$2:$L$147,AnnualFinancialData!$B$2:$B$147,$A37,AnnualFinancialData!$K$2:$K$147,"55342")+SUMIFS(AnnualFinancialData!$L$2:$L$147,AnnualFinancialData!$B$2:$B$147,$A37,AnnualFinancialData!$K$2:$K$147,"55110")+SUMIFS(AnnualFinancialData!$L$2:$L$147,AnnualFinancialData!$B$2:$B$147,$A37,AnnualFinancialData!$K$2:$K$147,"53034")+SUMIFS(AnnualFinancialData!$L$2:$L$147,AnnualFinancialData!$B$2:$B$147,$A37,AnnualFinancialData!$K$2:$K$147,"59500")</f>
        <v>0</v>
      </c>
      <c r="M37" s="58">
        <f>IF(ISERROR(IF(J37="","",J37/VLOOKUP(Occupancy!$B$65,Occupancy!$BJ$68:'Occupancy'!$B$79,1)*12/$C37)),"-",IF(J37="","",J37/VLOOKUP(Occupancy!$B$65,Occupancy!$BJ$68:'Occupancy'!$B$79,1)*12/$C37))</f>
        <v>0</v>
      </c>
      <c r="N37" s="58">
        <f>IF(ISERROR(IF(K37="","",K37/VLOOKUP(Occupancy!$B$65,Occupancy!$BJ$68:'Occupancy'!$B$79,1)*12/$C37)),"-",IF(K37="","",K37/VLOOKUP(Occupancy!$B$65,Occupancy!$BJ$68:'Occupancy'!$B$79,1)*12/$C37))</f>
        <v>0</v>
      </c>
      <c r="O37" s="55">
        <f>SUMIFS(IncomeStatementData!$J$2:$J$829,IncomeStatementData!$B$2:$B$829,$A37,IncomeStatementData!$I$2:$I$829,"58001")</f>
        <v>0</v>
      </c>
      <c r="P37" s="55">
        <f>IF(ISERROR(Q37/12*Occupancy!$B$65),"-",Q37/12*Occupancy!$B$65)</f>
        <v>0</v>
      </c>
      <c r="Q37" s="56">
        <f>SUMIFS(AnnualFinancialData!$L$2:$L$147,AnnualFinancialData!$B$2:$B$147,$A37,AnnualFinancialData!$K$2:$K$147,"58001")</f>
        <v>0</v>
      </c>
      <c r="R37" s="55">
        <f>IF(ISERROR(IF(O37="","",O37/VLOOKUP(Occupancy!$B$65,Occupancy!$BJ$68:'Occupancy'!$B$79,1)*12/$C37)),"-",IF(O37="","",O37/VLOOKUP(Occupancy!$B$65,Occupancy!$BJ$68:'Occupancy'!$B$79,1)*12/$C37))</f>
        <v>0</v>
      </c>
      <c r="S37" s="55">
        <f>IF(ISERROR(IF(P37="","",P37/VLOOKUP(Occupancy!$B$65,Occupancy!$BJ$68:'Occupancy'!$B$79,1)*12/$C37)),"-",IF(P37="","",P37/VLOOKUP(Occupancy!$B$65,Occupancy!$BJ$68:'Occupancy'!$B$79,1)*12/$C37))</f>
        <v>0</v>
      </c>
      <c r="T37" s="59">
        <f>SUMIFS(IncomeStatementData!$J$2:$J$829,IncomeStatementData!$B$2:$B$829,$A37,IncomeStatementData!$I$2:$I$829,"66100")</f>
        <v>0</v>
      </c>
      <c r="U37" s="58">
        <f>IF(ISERROR(V37/12*Occupancy!$B$65),"-",V37/12*Occupancy!$B$65)</f>
        <v>0</v>
      </c>
      <c r="V37" s="59">
        <f>SUMIFS(AnnualFinancialData!$L$2:$L$147,AnnualFinancialData!$B$2:$B$147,$A37,AnnualFinancialData!$K$2:$K$147,"66100")</f>
        <v>0</v>
      </c>
      <c r="W37" s="58">
        <f>IF(ISERROR(IF(T37="","",T37/VLOOKUP(Occupancy!$B$65,Occupancy!$BJ$68:'Occupancy'!$B$79,1)*12/$C37)),"-",IF(T37="","",T37/VLOOKUP(Occupancy!$B$65,Occupancy!$BJ$68:'Occupancy'!$B$79,1)*12/$C37))</f>
        <v>0</v>
      </c>
      <c r="X37" s="60">
        <f>IF(ISERROR(IF(U37="","",U37/VLOOKUP(Occupancy!$B$65,Occupancy!$BJ$68:'Occupancy'!$B$79,1)*12/$C37)),"-",IF(U37="","",U37/VLOOKUP(Occupancy!$B$65,Occupancy!$BJ$68:'Occupancy'!$B$79,1)*12/$C37))</f>
        <v>0</v>
      </c>
      <c r="Y37" s="55">
        <f>SUMIFS(IncomeStatementData!$J$2:$J$829,IncomeStatementData!$B$2:$B$829,$A37,IncomeStatementData!$I$2:$I$829,"55705")+SUMIFS(IncomeStatementData!$J$2:$J$829,IncomeStatementData!$B$2:$B$829,$A37,IncomeStatementData!$I$2:$I$829,"55715")+SUMIFS(IncomeStatementData!$J$2:$J$829,IncomeStatementData!$B$2:$B$829,$A37,IncomeStatementData!$I$2:$I$829,"55720")+SUMIFS(IncomeStatementData!$J$2:$J$829,IncomeStatementData!$B$2:$B$829,$A37,IncomeStatementData!$I$2:$I$829,"55730")+SUMIFS(IncomeStatementData!$J$2:$J$829,IncomeStatementData!$B$2:$B$829,$A37,IncomeStatementData!$I$2:$I$829,"55735")+SUMIFS(IncomeStatementData!$J$2:$J$829,IncomeStatementData!$B$2:$B$829,$A37,IncomeStatementData!$I$2:$I$829,"55701")+SUMIFS(IncomeStatementData!$J$2:$J$829,IncomeStatementData!$B$2:$B$829,$A37,IncomeStatementData!$I$2:$I$829,"55750")+SUMIFS(IncomeStatementData!$J$2:$J$829,IncomeStatementData!$B$2:$B$829,$A37,IncomeStatementData!$I$2:$I$829,"55725")+SUMIFS(IncomeStatementData!$J$2:$J$829,IncomeStatementData!$B$2:$B$829,$A37,IncomeStatementData!$I$2:$I$829,"55760")+SUMIFS(IncomeStatementData!$J$2:$J$829,IncomeStatementData!$B$2:$B$829,$A37,IncomeStatementData!$I$2:$I$829,"55755")</f>
        <v>0</v>
      </c>
      <c r="Z37" s="55">
        <f>IF(ISERROR(AA37/12*Occupancy!$B$65),"-",AA37/12*Occupancy!$B$65)</f>
        <v>0</v>
      </c>
      <c r="AA37" s="56">
        <f>SUMIFS(AnnualFinancialData!$L$2:$L$147,AnnualFinancialData!$B$2:$B$147,$A37,AnnualFinancialData!$K$2:$K$147,"55705")+SUMIFS(AnnualFinancialData!$L$2:$L$147,AnnualFinancialData!$B$2:$B$147,$A37,AnnualFinancialData!$K$2:$K$147,"55715")+SUMIFS(AnnualFinancialData!$L$2:$L$147,AnnualFinancialData!$B$2:$B$147,$A37,AnnualFinancialData!$K$2:$K$147,"55720")+SUMIFS(AnnualFinancialData!$L$2:$L$147,AnnualFinancialData!$B$2:$B$147,$A37,AnnualFinancialData!$K$2:$K$147,"55730")+SUMIFS(AnnualFinancialData!$L$2:$L$147,AnnualFinancialData!$B$2:$B$147,$A37,AnnualFinancialData!$K$2:$K$147,"55735")+SUMIFS(AnnualFinancialData!$L$2:$L$147,AnnualFinancialData!$B$2:$B$147,$A37,AnnualFinancialData!$K$2:$K$147,"55701")+SUMIFS(AnnualFinancialData!$L$2:$L$147,AnnualFinancialData!$B$2:$B$147,$A37,AnnualFinancialData!$K$2:$K$147,"55750")+SUMIFS(AnnualFinancialData!$L$2:$L$147,AnnualFinancialData!$B$2:$B$147,$A37,AnnualFinancialData!$K$2:$K$147,"55725")+SUMIFS(AnnualFinancialData!$L$2:$L$147,AnnualFinancialData!$B$2:$B$147,$A37,AnnualFinancialData!$K$2:$K$147,"55760")+SUMIFS(AnnualFinancialData!$L$2:$L$147,AnnualFinancialData!$B$2:$B$147,$A37,AnnualFinancialData!$K$2:$K$147,"55755")</f>
        <v>0</v>
      </c>
      <c r="AB37" s="55">
        <f>IF(ISERROR(IF(Y37="","",Y37/VLOOKUP(Occupancy!$B$65,Occupancy!$BJ$68:'Occupancy'!$B$79,1)*12/$C37)),"-",IF(Y37="","",Y37/VLOOKUP(Occupancy!$B$65,Occupancy!$BJ$68:'Occupancy'!$B$79,1)*12/$C37))</f>
        <v>0</v>
      </c>
      <c r="AC37" s="61">
        <f>IF(ISERROR(IF(Z37="","",Z37/VLOOKUP(Occupancy!$B$65,Occupancy!$BJ$68:'Occupancy'!$B$79,1)*12/$C37)),"-",IF(Z37="","",Z37/VLOOKUP(Occupancy!$B$65,Occupancy!$BJ$68:'Occupancy'!$B$79,1)*12/$C37))</f>
        <v>0</v>
      </c>
      <c r="AD37" s="59">
        <f>SUMIFS(IncomeStatementData!$J$2:$J$829,IncomeStatementData!$B$2:$B$829,$A37,IncomeStatementData!$I$2:$I$829,"55770")</f>
        <v>0</v>
      </c>
      <c r="AE37" s="58">
        <f>IF(ISERROR(AF37/12*Occupancy!$B$65),"-",AF37/12*Occupancy!$B$65)</f>
        <v>0</v>
      </c>
      <c r="AF37" s="59">
        <f>SUMIFS(AnnualFinancialData!$L$2:$L$147,AnnualFinancialData!$B$2:$B$147,$A37,AnnualFinancialData!$K$2:$K$147,"55770")</f>
        <v>0</v>
      </c>
      <c r="AG37" s="58">
        <f>IF(ISERROR(IF(AD37="","",AD37/VLOOKUP(Occupancy!$B$65,Occupancy!$BJ$68:'Occupancy'!$B$79,1)*12/$C37)),"-",IF(AD37="","",AD37/VLOOKUP(Occupancy!$B$65,Occupancy!$BJ$68:'Occupancy'!$B$79,1)*12/$C37))</f>
        <v>0</v>
      </c>
      <c r="AH37" s="63">
        <f>IF(ISERROR(IF(AE37="","",AE37/VLOOKUP(Occupancy!$B$65,Occupancy!$BJ$68:'Occupancy'!$B$79,1)*12/$C37)),"-",IF(AE37="","",AE37/VLOOKUP(Occupancy!$B$65,Occupancy!$BJ$68:'Occupancy'!$B$79,1)*12/$C37))</f>
        <v>0</v>
      </c>
      <c r="AI37" s="56">
        <f>SUMIFS(IncomeStatementData!$J$2:$J$829,IncomeStatementData!$B$2:$B$829,$A37,IncomeStatementData!$I$2:$I$829,"55357")+SUMIFS(IncomeStatementData!$J$2:$J$829,IncomeStatementData!$B$2:$B$829,$A37,IncomeStatementData!$I$2:$I$829,"55353")+SUMIFS(IncomeStatementData!$J$2:$J$829,IncomeStatementData!$B$2:$B$829,$A37,IncomeStatementData!$I$2:$I$829,"55354")+SUMIFS(IncomeStatementData!$J$2:$J$829,IncomeStatementData!$B$2:$B$829,$A37,IncomeStatementData!$I$2:$I$829,"55351")</f>
        <v>0</v>
      </c>
      <c r="AJ37" s="55">
        <f>IF(ISERROR(AK37/12*Occupancy!$B$65),"-",AK37/12*Occupancy!$B$65)</f>
        <v>0</v>
      </c>
      <c r="AK37" s="56">
        <f>SUMIFS(AnnualFinancialData!$L$2:$L$147,AnnualFinancialData!$B$2:$B$147,$A37,AnnualFinancialData!$K$2:$K$147,"55357")+SUMIFS(AnnualFinancialData!$L$2:$L$147,AnnualFinancialData!$B$2:$B$147,$A37,AnnualFinancialData!$K$2:$K$147,"55353")+SUMIFS(AnnualFinancialData!$L$2:$L$147,AnnualFinancialData!$B$2:$B$147,$A37,AnnualFinancialData!$K$2:$K$147,"55354")+SUMIFS(AnnualFinancialData!$L$2:$L$147,AnnualFinancialData!$B$2:$B$147,$A37,AnnualFinancialData!$K$2:$K$147,"55351")</f>
        <v>0</v>
      </c>
      <c r="AL37" s="55">
        <f>IF(ISERROR(IF(AI37="","",AI37/VLOOKUP(Occupancy!$B$65,Occupancy!$BJ$68:'Occupancy'!$B$79,1)*12/$C37)),"-",IF(AI37="","",AI37/VLOOKUP(Occupancy!$B$65,Occupancy!$BJ$68:'Occupancy'!$B$79,1)*12/$C37))</f>
        <v>0</v>
      </c>
      <c r="AM37" s="64">
        <f>IF(ISERROR(IF(AJ37="","",AJ37/VLOOKUP(Occupancy!$B$65,Occupancy!$BJ$68:'Occupancy'!$B$79,1)*12/$C37)),"-",IF(AJ37="","",AJ37/VLOOKUP(Occupancy!$B$65,Occupancy!$BJ$68:'Occupancy'!$B$79,1)*12/$C37))</f>
        <v>0</v>
      </c>
      <c r="AN37" s="58">
        <f>SUMIFS(IncomeStatementData!$J$2:$J$829,IncomeStatementData!$B$2:$B$829,$A37,IncomeStatementData!$I$2:$I$829,"55355")</f>
        <v>0</v>
      </c>
      <c r="AO37" s="58">
        <f>IF(ISERROR(AP37/12*Occupancy!$B$65),"-",AP37/12*Occupancy!$B$65)</f>
        <v>0</v>
      </c>
      <c r="AP37" s="59">
        <f>SUMIFS(AnnualFinancialData!$L$2:$L$147,AnnualFinancialData!$B$2:$B$147,$A37,AnnualFinancialData!$K$2:$K$147,"55355")</f>
        <v>0</v>
      </c>
      <c r="AQ37" s="58">
        <f>IF(ISERROR(IF(AN37="","",AN37/VLOOKUP(Occupancy!$B$65,Occupancy!$BJ$68:'Occupancy'!$B$79,1)*12/$C37)),"-",IF(AN37="","",AN37/VLOOKUP(Occupancy!$B$65,Occupancy!$BJ$68:'Occupancy'!$B$79,1)*12/$C37))</f>
        <v>0</v>
      </c>
      <c r="AR37" s="60">
        <f>IF(ISERROR(IF(AO37="","",AO37/VLOOKUP(Occupancy!$B$65,Occupancy!$BJ$68:'Occupancy'!$B$79,1)*12/$C37)),"-",IF(AO37="","",AO37/VLOOKUP(Occupancy!$B$65,Occupancy!$BJ$68:'Occupancy'!$B$79,1)*12/$C37))</f>
        <v>0</v>
      </c>
      <c r="AS37" s="65">
        <f>SUMIFS(IncomeStatementData!$J$2:$J$829,IncomeStatementData!$B$2:$B$829,$A37,IncomeStatementData!$I$2:$I$829,"55301")</f>
        <v>0</v>
      </c>
      <c r="AT37" s="55">
        <f>IF(ISERROR(AU37/12*Occupancy!$B$65),"-",AU37/12*Occupancy!$B$65)</f>
        <v>0</v>
      </c>
      <c r="AU37" s="56">
        <f>SUMIFS(AnnualFinancialData!$L$2:$L$147,AnnualFinancialData!$B$2:$B$147,$A37,AnnualFinancialData!$K$2:$K$147,"55301")</f>
        <v>0</v>
      </c>
      <c r="AV37" s="55">
        <f>IF(ISERROR(IF(AS37="","",AS37/VLOOKUP(Occupancy!$B$65,Occupancy!$BJ$68:'Occupancy'!$B$79,1)*12/$C37)),"-",IF(AS37="","",AS37/VLOOKUP(Occupancy!$B$65,Occupancy!$BJ$68:'Occupancy'!$B$79,1)*12/$C37))</f>
        <v>0</v>
      </c>
      <c r="AW37" s="61">
        <f>IF(ISERROR(IF(AT37="","",AT37/VLOOKUP(Occupancy!$B$65,Occupancy!$BJ$68:'Occupancy'!$B$79,1)*12/$C37)),"-",IF(AT37="","",AT37/VLOOKUP(Occupancy!$B$65,Occupancy!$BJ$68:'Occupancy'!$B$79,1)*12/$C37))</f>
        <v>0</v>
      </c>
      <c r="AX37" s="58">
        <f>SUMIFS(IncomeStatementData!$J$2:$J$829,IncomeStatementData!$B$2:$B$829,$A37,IncomeStatementData!$I$2:$I$829,"55320")</f>
        <v>0</v>
      </c>
      <c r="AY37" s="58">
        <f>IF(ISERROR(AZ37/12*Occupancy!$B$65),"-",AZ37/12*Occupancy!$B$65)</f>
        <v>0</v>
      </c>
      <c r="AZ37" s="59">
        <f>SUMIFS(AnnualFinancialData!$L$2:$L$147,AnnualFinancialData!$B$2:$B$147,$A37,AnnualFinancialData!$K$2:$K$147,"55320")</f>
        <v>0</v>
      </c>
      <c r="BA37" s="58">
        <f>IF(ISERROR(IF(AX37="","",AX37/VLOOKUP(Occupancy!$B$65,Occupancy!$BJ$68:'Occupancy'!$B$79,1)*12/$C37)),"-",IF(AX37="","",AX37/VLOOKUP(Occupancy!$B$65,Occupancy!$BJ$68:'Occupancy'!$B$79,1)*12/$C37))</f>
        <v>0</v>
      </c>
      <c r="BB37" s="58">
        <f>IF(ISERROR(IF(AY37="","",AY37/VLOOKUP(Occupancy!$B$65,Occupancy!$BJ$68:'Occupancy'!$B$79,1)*12/$C37)),"-",IF(AY37="","",AY37/VLOOKUP(Occupancy!$B$65,Occupancy!$BJ$68:'Occupancy'!$B$79,1)*12/$C37))</f>
        <v>0</v>
      </c>
      <c r="BC37" s="66">
        <f t="shared" si="0"/>
        <v>0</v>
      </c>
      <c r="BD37" s="67">
        <f t="shared" si="1"/>
        <v>0</v>
      </c>
      <c r="BE37" s="66">
        <f t="shared" si="2"/>
        <v>0</v>
      </c>
      <c r="BF37" s="67">
        <f>IF(ISERROR(IF(BC37="","",BC37/VLOOKUP(Occupancy!$B$65,Occupancy!$BJ$68:'Occupancy'!$B$79,1)*12/$C37)),"-",IF(BC37="","",BC37/VLOOKUP(Occupancy!$B$65,Occupancy!$BJ$68:'Occupancy'!$B$79,1)*12/$C37))</f>
        <v>0</v>
      </c>
      <c r="BG37" s="68">
        <f>IF(ISERROR(IF(BD37="","",BD37/VLOOKUP(Occupancy!$B$65,Occupancy!$BJ$68:'Occupancy'!$B$79,1)*12/$C37)),"-",IF(BD37="","",BD37/VLOOKUP(Occupancy!$B$65,Occupancy!$BJ$68:'Occupancy'!$B$79,1)*12/$C37))</f>
        <v>0</v>
      </c>
    </row>
    <row r="38" spans="1:59" x14ac:dyDescent="0.25">
      <c r="A38" s="222" t="s">
        <v>441</v>
      </c>
      <c r="B38" s="98" t="str">
        <f>IF(ISERROR(INDEX(ProjectTypeData!$F$2:$F38,MATCH(Expenses!$A38,ProjectTypeData!$B$2:$B38,0),MATCH(Expenses!B$5,ProjectTypeData!$F$1))),"-",INDEX(ProjectTypeData!$F$2:$F38,MATCH(Expenses!$A38,ProjectTypeData!$B$2:$B38,0),MATCH(Expenses!B$5,ProjectTypeData!$F$1)))</f>
        <v>Homes</v>
      </c>
      <c r="C38" s="148">
        <f>Operating!C44</f>
        <v>105</v>
      </c>
      <c r="D38" s="149" t="str">
        <f>IF(ISERROR(INDEX(MgmtCompanyData!$C$2:$C$9,MATCH(A38,MgmtCompanyData!$B$2:$B$9,0),0)),"-",INDEX(MgmtCompanyData!$C$2:$C$9,MATCH(A38,MgmtCompanyData!$B$2:$B$9,0),0))</f>
        <v>-</v>
      </c>
      <c r="E38" s="54">
        <f>SUMIFS(IncomeStatementData!$J$2:$J$829,IncomeStatementData!$B$2:$B$829,$A38,IncomeStatementData!$I$2:$I$829,"50105")+SUMIFS(IncomeStatementData!$J$2:$J$829,IncomeStatementData!$B$2:$B$829,$A38,IncomeStatementData!$I$2:$I$829,"55745")+SUMIFS(IncomeStatementData!$J$2:$J$829,IncomeStatementData!$B$2:$B$829,$A38,IncomeStatementData!$I$2:$I$829,"55730")+SUMIFS(IncomeStatementData!$J$2:$J$829,IncomeStatementData!$B$2:$B$829,$A38,IncomeStatementData!$I$2:$I$829,"50203")+SUMIFS(IncomeStatementData!$J$2:$J$829,IncomeStatementData!$B$2:$B$829,$A38,IncomeStatementData!$I$2:$I$829,"50252")</f>
        <v>0</v>
      </c>
      <c r="F38" s="55">
        <f>IF(ISERROR(G38/12*Occupancy!$B$65),"-",G38/12*Occupancy!$B$65)</f>
        <v>0</v>
      </c>
      <c r="G38" s="56">
        <f>SUMIFS(AnnualFinancialData!$L$2:$L$147,AnnualFinancialData!$B$2:$B$147,$A38,AnnualFinancialData!$K$2:$K$147,"50105")+SUMIFS(AnnualFinancialData!$L$2:$L$147,AnnualFinancialData!$B$2:$B$147,$A38,AnnualFinancialData!$K$2:$K$147,"55745")+SUMIFS(AnnualFinancialData!$L$2:$L$147,AnnualFinancialData!$B$2:$B$147,$A38,AnnualFinancialData!$K$2:$K$147,"55730")+SUMIFS(AnnualFinancialData!$L$2:$L$147,AnnualFinancialData!$B$2:$B$147,$A38,AnnualFinancialData!$K$2:$K$147,"50203")+SUMIFS(AnnualFinancialData!$L$2:$L$147,AnnualFinancialData!$B$2:$B$147,$A38,AnnualFinancialData!$K$2:$K$147,"50252")</f>
        <v>0</v>
      </c>
      <c r="H38" s="55">
        <f>IF(ISERROR(IF(E38="","",E38/VLOOKUP(Occupancy!$B$65,Occupancy!$BJ$68:'Occupancy'!$B$79,1)*12/$C38)),"-",IF(E38="","",E38/VLOOKUP(Occupancy!$B$65,Occupancy!$BJ$68:'Occupancy'!$B$79,1)*12/$C38))</f>
        <v>0</v>
      </c>
      <c r="I38" s="57">
        <f>IF(ISERROR(IF(F38="","",F38/VLOOKUP(Occupancy!$B$65,Occupancy!$BJ$68:'Occupancy'!$B$79,1)*12/$C38)),"-",IF(F38="","",F38/VLOOKUP(Occupancy!$B$65,Occupancy!$BJ$68:'Occupancy'!$B$79,1)*12/$C38))</f>
        <v>0</v>
      </c>
      <c r="J38" s="58">
        <f>SUMIFS(IncomeStatementData!$J$2:$J$829,IncomeStatementData!$B$2:$B$829,$A38,IncomeStatementData!$I$2:$I$829,"60015")+SUMIFS(IncomeStatementData!$J$2:$J$829,IncomeStatementData!$B$2:$B$829,$A38,IncomeStatementData!$I$2:$I$829,"55342")+SUMIFS(IncomeStatementData!$J$2:$J$829,IncomeStatementData!$B$2:$B$829,$A38,IncomeStatementData!$I$2:$I$829,"55110")+SUMIFS(IncomeStatementData!$J$2:$J$829,IncomeStatementData!$B$2:$B$829,$A38,IncomeStatementData!$I$2:$I$829,"53034")+SUMIFS(IncomeStatementData!$J$2:$J$829,IncomeStatementData!$B$2:$B$829,$A38,IncomeStatementData!$I$2:$I$829,"59500")</f>
        <v>0</v>
      </c>
      <c r="K38" s="58">
        <f>IF(ISERROR(L38/12*Occupancy!$B$65),"-",L38/12*Occupancy!$B$65)</f>
        <v>0</v>
      </c>
      <c r="L38" s="59">
        <f>SUMIFS(AnnualFinancialData!$L$2:$L$147,AnnualFinancialData!$B$2:$B$147,$A38,AnnualFinancialData!$K$2:$K$147,"60015")+SUMIFS(AnnualFinancialData!$L$2:$L$147,AnnualFinancialData!$B$2:$B$147,$A38,AnnualFinancialData!$K$2:$K$147,"55342")+SUMIFS(AnnualFinancialData!$L$2:$L$147,AnnualFinancialData!$B$2:$B$147,$A38,AnnualFinancialData!$K$2:$K$147,"55110")+SUMIFS(AnnualFinancialData!$L$2:$L$147,AnnualFinancialData!$B$2:$B$147,$A38,AnnualFinancialData!$K$2:$K$147,"53034")+SUMIFS(AnnualFinancialData!$L$2:$L$147,AnnualFinancialData!$B$2:$B$147,$A38,AnnualFinancialData!$K$2:$K$147,"59500")</f>
        <v>0</v>
      </c>
      <c r="M38" s="58">
        <f>IF(ISERROR(IF(J38="","",J38/VLOOKUP(Occupancy!$B$65,Occupancy!$BJ$68:'Occupancy'!$B$79,1)*12/$C38)),"-",IF(J38="","",J38/VLOOKUP(Occupancy!$B$65,Occupancy!$BJ$68:'Occupancy'!$B$79,1)*12/$C38))</f>
        <v>0</v>
      </c>
      <c r="N38" s="58">
        <f>IF(ISERROR(IF(K38="","",K38/VLOOKUP(Occupancy!$B$65,Occupancy!$BJ$68:'Occupancy'!$B$79,1)*12/$C38)),"-",IF(K38="","",K38/VLOOKUP(Occupancy!$B$65,Occupancy!$BJ$68:'Occupancy'!$B$79,1)*12/$C38))</f>
        <v>0</v>
      </c>
      <c r="O38" s="55">
        <f>SUMIFS(IncomeStatementData!$J$2:$J$829,IncomeStatementData!$B$2:$B$829,$A38,IncomeStatementData!$I$2:$I$829,"58001")</f>
        <v>0</v>
      </c>
      <c r="P38" s="55">
        <f>IF(ISERROR(Q38/12*Occupancy!$B$65),"-",Q38/12*Occupancy!$B$65)</f>
        <v>0</v>
      </c>
      <c r="Q38" s="56">
        <f>SUMIFS(AnnualFinancialData!$L$2:$L$147,AnnualFinancialData!$B$2:$B$147,$A38,AnnualFinancialData!$K$2:$K$147,"58001")</f>
        <v>0</v>
      </c>
      <c r="R38" s="55">
        <f>IF(ISERROR(IF(O38="","",O38/VLOOKUP(Occupancy!$B$65,Occupancy!$BJ$68:'Occupancy'!$B$79,1)*12/$C38)),"-",IF(O38="","",O38/VLOOKUP(Occupancy!$B$65,Occupancy!$BJ$68:'Occupancy'!$B$79,1)*12/$C38))</f>
        <v>0</v>
      </c>
      <c r="S38" s="55">
        <f>IF(ISERROR(IF(P38="","",P38/VLOOKUP(Occupancy!$B$65,Occupancy!$BJ$68:'Occupancy'!$B$79,1)*12/$C38)),"-",IF(P38="","",P38/VLOOKUP(Occupancy!$B$65,Occupancy!$BJ$68:'Occupancy'!$B$79,1)*12/$C38))</f>
        <v>0</v>
      </c>
      <c r="T38" s="59">
        <f>SUMIFS(IncomeStatementData!$J$2:$J$829,IncomeStatementData!$B$2:$B$829,$A38,IncomeStatementData!$I$2:$I$829,"66100")</f>
        <v>0</v>
      </c>
      <c r="U38" s="58">
        <f>IF(ISERROR(V38/12*Occupancy!$B$65),"-",V38/12*Occupancy!$B$65)</f>
        <v>0</v>
      </c>
      <c r="V38" s="59">
        <f>SUMIFS(AnnualFinancialData!$L$2:$L$147,AnnualFinancialData!$B$2:$B$147,$A38,AnnualFinancialData!$K$2:$K$147,"66100")</f>
        <v>0</v>
      </c>
      <c r="W38" s="58">
        <f>IF(ISERROR(IF(T38="","",T38/VLOOKUP(Occupancy!$B$65,Occupancy!$BJ$68:'Occupancy'!$B$79,1)*12/$C38)),"-",IF(T38="","",T38/VLOOKUP(Occupancy!$B$65,Occupancy!$BJ$68:'Occupancy'!$B$79,1)*12/$C38))</f>
        <v>0</v>
      </c>
      <c r="X38" s="60">
        <f>IF(ISERROR(IF(U38="","",U38/VLOOKUP(Occupancy!$B$65,Occupancy!$BJ$68:'Occupancy'!$B$79,1)*12/$C38)),"-",IF(U38="","",U38/VLOOKUP(Occupancy!$B$65,Occupancy!$BJ$68:'Occupancy'!$B$79,1)*12/$C38))</f>
        <v>0</v>
      </c>
      <c r="Y38" s="55">
        <f>SUMIFS(IncomeStatementData!$J$2:$J$829,IncomeStatementData!$B$2:$B$829,$A38,IncomeStatementData!$I$2:$I$829,"55705")+SUMIFS(IncomeStatementData!$J$2:$J$829,IncomeStatementData!$B$2:$B$829,$A38,IncomeStatementData!$I$2:$I$829,"55715")+SUMIFS(IncomeStatementData!$J$2:$J$829,IncomeStatementData!$B$2:$B$829,$A38,IncomeStatementData!$I$2:$I$829,"55720")+SUMIFS(IncomeStatementData!$J$2:$J$829,IncomeStatementData!$B$2:$B$829,$A38,IncomeStatementData!$I$2:$I$829,"55730")+SUMIFS(IncomeStatementData!$J$2:$J$829,IncomeStatementData!$B$2:$B$829,$A38,IncomeStatementData!$I$2:$I$829,"55735")+SUMIFS(IncomeStatementData!$J$2:$J$829,IncomeStatementData!$B$2:$B$829,$A38,IncomeStatementData!$I$2:$I$829,"55701")+SUMIFS(IncomeStatementData!$J$2:$J$829,IncomeStatementData!$B$2:$B$829,$A38,IncomeStatementData!$I$2:$I$829,"55750")+SUMIFS(IncomeStatementData!$J$2:$J$829,IncomeStatementData!$B$2:$B$829,$A38,IncomeStatementData!$I$2:$I$829,"55725")+SUMIFS(IncomeStatementData!$J$2:$J$829,IncomeStatementData!$B$2:$B$829,$A38,IncomeStatementData!$I$2:$I$829,"55760")+SUMIFS(IncomeStatementData!$J$2:$J$829,IncomeStatementData!$B$2:$B$829,$A38,IncomeStatementData!$I$2:$I$829,"55755")</f>
        <v>0</v>
      </c>
      <c r="Z38" s="55">
        <f>IF(ISERROR(AA38/12*Occupancy!$B$65),"-",AA38/12*Occupancy!$B$65)</f>
        <v>0</v>
      </c>
      <c r="AA38" s="56">
        <f>SUMIFS(AnnualFinancialData!$L$2:$L$147,AnnualFinancialData!$B$2:$B$147,$A38,AnnualFinancialData!$K$2:$K$147,"55705")+SUMIFS(AnnualFinancialData!$L$2:$L$147,AnnualFinancialData!$B$2:$B$147,$A38,AnnualFinancialData!$K$2:$K$147,"55715")+SUMIFS(AnnualFinancialData!$L$2:$L$147,AnnualFinancialData!$B$2:$B$147,$A38,AnnualFinancialData!$K$2:$K$147,"55720")+SUMIFS(AnnualFinancialData!$L$2:$L$147,AnnualFinancialData!$B$2:$B$147,$A38,AnnualFinancialData!$K$2:$K$147,"55730")+SUMIFS(AnnualFinancialData!$L$2:$L$147,AnnualFinancialData!$B$2:$B$147,$A38,AnnualFinancialData!$K$2:$K$147,"55735")+SUMIFS(AnnualFinancialData!$L$2:$L$147,AnnualFinancialData!$B$2:$B$147,$A38,AnnualFinancialData!$K$2:$K$147,"55701")+SUMIFS(AnnualFinancialData!$L$2:$L$147,AnnualFinancialData!$B$2:$B$147,$A38,AnnualFinancialData!$K$2:$K$147,"55750")+SUMIFS(AnnualFinancialData!$L$2:$L$147,AnnualFinancialData!$B$2:$B$147,$A38,AnnualFinancialData!$K$2:$K$147,"55725")+SUMIFS(AnnualFinancialData!$L$2:$L$147,AnnualFinancialData!$B$2:$B$147,$A38,AnnualFinancialData!$K$2:$K$147,"55760")+SUMIFS(AnnualFinancialData!$L$2:$L$147,AnnualFinancialData!$B$2:$B$147,$A38,AnnualFinancialData!$K$2:$K$147,"55755")</f>
        <v>0</v>
      </c>
      <c r="AB38" s="55">
        <f>IF(ISERROR(IF(Y38="","",Y38/VLOOKUP(Occupancy!$B$65,Occupancy!$BJ$68:'Occupancy'!$B$79,1)*12/$C38)),"-",IF(Y38="","",Y38/VLOOKUP(Occupancy!$B$65,Occupancy!$BJ$68:'Occupancy'!$B$79,1)*12/$C38))</f>
        <v>0</v>
      </c>
      <c r="AC38" s="61">
        <f>IF(ISERROR(IF(Z38="","",Z38/VLOOKUP(Occupancy!$B$65,Occupancy!$BJ$68:'Occupancy'!$B$79,1)*12/$C38)),"-",IF(Z38="","",Z38/VLOOKUP(Occupancy!$B$65,Occupancy!$BJ$68:'Occupancy'!$B$79,1)*12/$C38))</f>
        <v>0</v>
      </c>
      <c r="AD38" s="59">
        <f>SUMIFS(IncomeStatementData!$J$2:$J$829,IncomeStatementData!$B$2:$B$829,$A38,IncomeStatementData!$I$2:$I$829,"55770")</f>
        <v>0</v>
      </c>
      <c r="AE38" s="58">
        <f>IF(ISERROR(AF38/12*Occupancy!$B$65),"-",AF38/12*Occupancy!$B$65)</f>
        <v>0</v>
      </c>
      <c r="AF38" s="59">
        <f>SUMIFS(AnnualFinancialData!$L$2:$L$147,AnnualFinancialData!$B$2:$B$147,$A38,AnnualFinancialData!$K$2:$K$147,"55770")</f>
        <v>0</v>
      </c>
      <c r="AG38" s="58">
        <f>IF(ISERROR(IF(AD38="","",AD38/VLOOKUP(Occupancy!$B$65,Occupancy!$BJ$68:'Occupancy'!$B$79,1)*12/$C38)),"-",IF(AD38="","",AD38/VLOOKUP(Occupancy!$B$65,Occupancy!$BJ$68:'Occupancy'!$B$79,1)*12/$C38))</f>
        <v>0</v>
      </c>
      <c r="AH38" s="63">
        <f>IF(ISERROR(IF(AE38="","",AE38/VLOOKUP(Occupancy!$B$65,Occupancy!$BJ$68:'Occupancy'!$B$79,1)*12/$C38)),"-",IF(AE38="","",AE38/VLOOKUP(Occupancy!$B$65,Occupancy!$BJ$68:'Occupancy'!$B$79,1)*12/$C38))</f>
        <v>0</v>
      </c>
      <c r="AI38" s="56">
        <f>SUMIFS(IncomeStatementData!$J$2:$J$829,IncomeStatementData!$B$2:$B$829,$A38,IncomeStatementData!$I$2:$I$829,"55357")+SUMIFS(IncomeStatementData!$J$2:$J$829,IncomeStatementData!$B$2:$B$829,$A38,IncomeStatementData!$I$2:$I$829,"55353")+SUMIFS(IncomeStatementData!$J$2:$J$829,IncomeStatementData!$B$2:$B$829,$A38,IncomeStatementData!$I$2:$I$829,"55354")+SUMIFS(IncomeStatementData!$J$2:$J$829,IncomeStatementData!$B$2:$B$829,$A38,IncomeStatementData!$I$2:$I$829,"55351")</f>
        <v>0</v>
      </c>
      <c r="AJ38" s="55">
        <f>IF(ISERROR(AK38/12*Occupancy!$B$65),"-",AK38/12*Occupancy!$B$65)</f>
        <v>0</v>
      </c>
      <c r="AK38" s="56">
        <f>SUMIFS(AnnualFinancialData!$L$2:$L$147,AnnualFinancialData!$B$2:$B$147,$A38,AnnualFinancialData!$K$2:$K$147,"55357")+SUMIFS(AnnualFinancialData!$L$2:$L$147,AnnualFinancialData!$B$2:$B$147,$A38,AnnualFinancialData!$K$2:$K$147,"55353")+SUMIFS(AnnualFinancialData!$L$2:$L$147,AnnualFinancialData!$B$2:$B$147,$A38,AnnualFinancialData!$K$2:$K$147,"55354")+SUMIFS(AnnualFinancialData!$L$2:$L$147,AnnualFinancialData!$B$2:$B$147,$A38,AnnualFinancialData!$K$2:$K$147,"55351")</f>
        <v>0</v>
      </c>
      <c r="AL38" s="55">
        <f>IF(ISERROR(IF(AI38="","",AI38/VLOOKUP(Occupancy!$B$65,Occupancy!$BJ$68:'Occupancy'!$B$79,1)*12/$C38)),"-",IF(AI38="","",AI38/VLOOKUP(Occupancy!$B$65,Occupancy!$BJ$68:'Occupancy'!$B$79,1)*12/$C38))</f>
        <v>0</v>
      </c>
      <c r="AM38" s="64">
        <f>IF(ISERROR(IF(AJ38="","",AJ38/VLOOKUP(Occupancy!$B$65,Occupancy!$BJ$68:'Occupancy'!$B$79,1)*12/$C38)),"-",IF(AJ38="","",AJ38/VLOOKUP(Occupancy!$B$65,Occupancy!$BJ$68:'Occupancy'!$B$79,1)*12/$C38))</f>
        <v>0</v>
      </c>
      <c r="AN38" s="58">
        <f>SUMIFS(IncomeStatementData!$J$2:$J$829,IncomeStatementData!$B$2:$B$829,$A38,IncomeStatementData!$I$2:$I$829,"55355")</f>
        <v>0</v>
      </c>
      <c r="AO38" s="58">
        <f>IF(ISERROR(AP38/12*Occupancy!$B$65),"-",AP38/12*Occupancy!$B$65)</f>
        <v>0</v>
      </c>
      <c r="AP38" s="59">
        <f>SUMIFS(AnnualFinancialData!$L$2:$L$147,AnnualFinancialData!$B$2:$B$147,$A38,AnnualFinancialData!$K$2:$K$147,"55355")</f>
        <v>0</v>
      </c>
      <c r="AQ38" s="58">
        <f>IF(ISERROR(IF(AN38="","",AN38/VLOOKUP(Occupancy!$B$65,Occupancy!$BJ$68:'Occupancy'!$B$79,1)*12/$C38)),"-",IF(AN38="","",AN38/VLOOKUP(Occupancy!$B$65,Occupancy!$BJ$68:'Occupancy'!$B$79,1)*12/$C38))</f>
        <v>0</v>
      </c>
      <c r="AR38" s="60">
        <f>IF(ISERROR(IF(AO38="","",AO38/VLOOKUP(Occupancy!$B$65,Occupancy!$BJ$68:'Occupancy'!$B$79,1)*12/$C38)),"-",IF(AO38="","",AO38/VLOOKUP(Occupancy!$B$65,Occupancy!$BJ$68:'Occupancy'!$B$79,1)*12/$C38))</f>
        <v>0</v>
      </c>
      <c r="AS38" s="65">
        <f>SUMIFS(IncomeStatementData!$J$2:$J$829,IncomeStatementData!$B$2:$B$829,$A38,IncomeStatementData!$I$2:$I$829,"55301")</f>
        <v>0</v>
      </c>
      <c r="AT38" s="55">
        <f>IF(ISERROR(AU38/12*Occupancy!$B$65),"-",AU38/12*Occupancy!$B$65)</f>
        <v>0</v>
      </c>
      <c r="AU38" s="56">
        <f>SUMIFS(AnnualFinancialData!$L$2:$L$147,AnnualFinancialData!$B$2:$B$147,$A38,AnnualFinancialData!$K$2:$K$147,"55301")</f>
        <v>0</v>
      </c>
      <c r="AV38" s="55">
        <f>IF(ISERROR(IF(AS38="","",AS38/VLOOKUP(Occupancy!$B$65,Occupancy!$BJ$68:'Occupancy'!$B$79,1)*12/$C38)),"-",IF(AS38="","",AS38/VLOOKUP(Occupancy!$B$65,Occupancy!$BJ$68:'Occupancy'!$B$79,1)*12/$C38))</f>
        <v>0</v>
      </c>
      <c r="AW38" s="61">
        <f>IF(ISERROR(IF(AT38="","",AT38/VLOOKUP(Occupancy!$B$65,Occupancy!$BJ$68:'Occupancy'!$B$79,1)*12/$C38)),"-",IF(AT38="","",AT38/VLOOKUP(Occupancy!$B$65,Occupancy!$BJ$68:'Occupancy'!$B$79,1)*12/$C38))</f>
        <v>0</v>
      </c>
      <c r="AX38" s="58">
        <f>SUMIFS(IncomeStatementData!$J$2:$J$829,IncomeStatementData!$B$2:$B$829,$A38,IncomeStatementData!$I$2:$I$829,"55320")</f>
        <v>0</v>
      </c>
      <c r="AY38" s="58">
        <f>IF(ISERROR(AZ38/12*Occupancy!$B$65),"-",AZ38/12*Occupancy!$B$65)</f>
        <v>0</v>
      </c>
      <c r="AZ38" s="59">
        <f>SUMIFS(AnnualFinancialData!$L$2:$L$147,AnnualFinancialData!$B$2:$B$147,$A38,AnnualFinancialData!$K$2:$K$147,"55320")</f>
        <v>0</v>
      </c>
      <c r="BA38" s="58">
        <f>IF(ISERROR(IF(AX38="","",AX38/VLOOKUP(Occupancy!$B$65,Occupancy!$BJ$68:'Occupancy'!$B$79,1)*12/$C38)),"-",IF(AX38="","",AX38/VLOOKUP(Occupancy!$B$65,Occupancy!$BJ$68:'Occupancy'!$B$79,1)*12/$C38))</f>
        <v>0</v>
      </c>
      <c r="BB38" s="58">
        <f>IF(ISERROR(IF(AY38="","",AY38/VLOOKUP(Occupancy!$B$65,Occupancy!$BJ$68:'Occupancy'!$B$79,1)*12/$C38)),"-",IF(AY38="","",AY38/VLOOKUP(Occupancy!$B$65,Occupancy!$BJ$68:'Occupancy'!$B$79,1)*12/$C38))</f>
        <v>0</v>
      </c>
      <c r="BC38" s="66">
        <f t="shared" si="0"/>
        <v>0</v>
      </c>
      <c r="BD38" s="67">
        <f t="shared" si="1"/>
        <v>0</v>
      </c>
      <c r="BE38" s="66">
        <f t="shared" si="2"/>
        <v>0</v>
      </c>
      <c r="BF38" s="67">
        <f>IF(ISERROR(IF(BC38="","",BC38/VLOOKUP(Occupancy!$B$65,Occupancy!$BJ$68:'Occupancy'!$B$79,1)*12/$C38)),"-",IF(BC38="","",BC38/VLOOKUP(Occupancy!$B$65,Occupancy!$BJ$68:'Occupancy'!$B$79,1)*12/$C38))</f>
        <v>0</v>
      </c>
      <c r="BG38" s="68">
        <f>IF(ISERROR(IF(BD38="","",BD38/VLOOKUP(Occupancy!$B$65,Occupancy!$BJ$68:'Occupancy'!$B$79,1)*12/$C38)),"-",IF(BD38="","",BD38/VLOOKUP(Occupancy!$B$65,Occupancy!$BJ$68:'Occupancy'!$B$79,1)*12/$C38))</f>
        <v>0</v>
      </c>
    </row>
    <row r="39" spans="1:59" x14ac:dyDescent="0.25">
      <c r="A39" s="222" t="s">
        <v>443</v>
      </c>
      <c r="B39" s="98" t="str">
        <f>IF(ISERROR(INDEX(ProjectTypeData!$F$2:$F39,MATCH(Expenses!$A39,ProjectTypeData!$B$2:$B39,0),MATCH(Expenses!B$5,ProjectTypeData!$F$1))),"-",INDEX(ProjectTypeData!$F$2:$F39,MATCH(Expenses!$A39,ProjectTypeData!$B$2:$B39,0),MATCH(Expenses!B$5,ProjectTypeData!$F$1)))</f>
        <v>Homes</v>
      </c>
      <c r="C39" s="148">
        <f>Operating!C45</f>
        <v>100</v>
      </c>
      <c r="D39" s="149" t="str">
        <f>IF(ISERROR(INDEX(MgmtCompanyData!$C$2:$C$9,MATCH(A39,MgmtCompanyData!$B$2:$B$9,0),0)),"-",INDEX(MgmtCompanyData!$C$2:$C$9,MATCH(A39,MgmtCompanyData!$B$2:$B$9,0),0))</f>
        <v>-</v>
      </c>
      <c r="E39" s="54">
        <f>SUMIFS(IncomeStatementData!$J$2:$J$829,IncomeStatementData!$B$2:$B$829,$A39,IncomeStatementData!$I$2:$I$829,"50105")+SUMIFS(IncomeStatementData!$J$2:$J$829,IncomeStatementData!$B$2:$B$829,$A39,IncomeStatementData!$I$2:$I$829,"55745")+SUMIFS(IncomeStatementData!$J$2:$J$829,IncomeStatementData!$B$2:$B$829,$A39,IncomeStatementData!$I$2:$I$829,"55730")+SUMIFS(IncomeStatementData!$J$2:$J$829,IncomeStatementData!$B$2:$B$829,$A39,IncomeStatementData!$I$2:$I$829,"50203")+SUMIFS(IncomeStatementData!$J$2:$J$829,IncomeStatementData!$B$2:$B$829,$A39,IncomeStatementData!$I$2:$I$829,"50252")</f>
        <v>0</v>
      </c>
      <c r="F39" s="55">
        <f>IF(ISERROR(G39/12*Occupancy!$B$65),"-",G39/12*Occupancy!$B$65)</f>
        <v>0</v>
      </c>
      <c r="G39" s="56">
        <f>SUMIFS(AnnualFinancialData!$L$2:$L$147,AnnualFinancialData!$B$2:$B$147,$A39,AnnualFinancialData!$K$2:$K$147,"50105")+SUMIFS(AnnualFinancialData!$L$2:$L$147,AnnualFinancialData!$B$2:$B$147,$A39,AnnualFinancialData!$K$2:$K$147,"55745")+SUMIFS(AnnualFinancialData!$L$2:$L$147,AnnualFinancialData!$B$2:$B$147,$A39,AnnualFinancialData!$K$2:$K$147,"55730")+SUMIFS(AnnualFinancialData!$L$2:$L$147,AnnualFinancialData!$B$2:$B$147,$A39,AnnualFinancialData!$K$2:$K$147,"50203")+SUMIFS(AnnualFinancialData!$L$2:$L$147,AnnualFinancialData!$B$2:$B$147,$A39,AnnualFinancialData!$K$2:$K$147,"50252")</f>
        <v>0</v>
      </c>
      <c r="H39" s="55">
        <f>IF(ISERROR(IF(E39="","",E39/VLOOKUP(Occupancy!$B$65,Occupancy!$BJ$68:'Occupancy'!$B$79,1)*12/$C39)),"-",IF(E39="","",E39/VLOOKUP(Occupancy!$B$65,Occupancy!$BJ$68:'Occupancy'!$B$79,1)*12/$C39))</f>
        <v>0</v>
      </c>
      <c r="I39" s="57">
        <f>IF(ISERROR(IF(F39="","",F39/VLOOKUP(Occupancy!$B$65,Occupancy!$BJ$68:'Occupancy'!$B$79,1)*12/$C39)),"-",IF(F39="","",F39/VLOOKUP(Occupancy!$B$65,Occupancy!$BJ$68:'Occupancy'!$B$79,1)*12/$C39))</f>
        <v>0</v>
      </c>
      <c r="J39" s="58">
        <f>SUMIFS(IncomeStatementData!$J$2:$J$829,IncomeStatementData!$B$2:$B$829,$A39,IncomeStatementData!$I$2:$I$829,"60015")+SUMIFS(IncomeStatementData!$J$2:$J$829,IncomeStatementData!$B$2:$B$829,$A39,IncomeStatementData!$I$2:$I$829,"55342")+SUMIFS(IncomeStatementData!$J$2:$J$829,IncomeStatementData!$B$2:$B$829,$A39,IncomeStatementData!$I$2:$I$829,"55110")+SUMIFS(IncomeStatementData!$J$2:$J$829,IncomeStatementData!$B$2:$B$829,$A39,IncomeStatementData!$I$2:$I$829,"53034")+SUMIFS(IncomeStatementData!$J$2:$J$829,IncomeStatementData!$B$2:$B$829,$A39,IncomeStatementData!$I$2:$I$829,"59500")</f>
        <v>0</v>
      </c>
      <c r="K39" s="58">
        <f>IF(ISERROR(L39/12*Occupancy!$B$65),"-",L39/12*Occupancy!$B$65)</f>
        <v>0</v>
      </c>
      <c r="L39" s="59">
        <f>SUMIFS(AnnualFinancialData!$L$2:$L$147,AnnualFinancialData!$B$2:$B$147,$A39,AnnualFinancialData!$K$2:$K$147,"60015")+SUMIFS(AnnualFinancialData!$L$2:$L$147,AnnualFinancialData!$B$2:$B$147,$A39,AnnualFinancialData!$K$2:$K$147,"55342")+SUMIFS(AnnualFinancialData!$L$2:$L$147,AnnualFinancialData!$B$2:$B$147,$A39,AnnualFinancialData!$K$2:$K$147,"55110")+SUMIFS(AnnualFinancialData!$L$2:$L$147,AnnualFinancialData!$B$2:$B$147,$A39,AnnualFinancialData!$K$2:$K$147,"53034")+SUMIFS(AnnualFinancialData!$L$2:$L$147,AnnualFinancialData!$B$2:$B$147,$A39,AnnualFinancialData!$K$2:$K$147,"59500")</f>
        <v>0</v>
      </c>
      <c r="M39" s="58">
        <f>IF(ISERROR(IF(J39="","",J39/VLOOKUP(Occupancy!$B$65,Occupancy!$BJ$68:'Occupancy'!$B$79,1)*12/$C39)),"-",IF(J39="","",J39/VLOOKUP(Occupancy!$B$65,Occupancy!$BJ$68:'Occupancy'!$B$79,1)*12/$C39))</f>
        <v>0</v>
      </c>
      <c r="N39" s="58">
        <f>IF(ISERROR(IF(K39="","",K39/VLOOKUP(Occupancy!$B$65,Occupancy!$BJ$68:'Occupancy'!$B$79,1)*12/$C39)),"-",IF(K39="","",K39/VLOOKUP(Occupancy!$B$65,Occupancy!$BJ$68:'Occupancy'!$B$79,1)*12/$C39))</f>
        <v>0</v>
      </c>
      <c r="O39" s="55">
        <f>SUMIFS(IncomeStatementData!$J$2:$J$829,IncomeStatementData!$B$2:$B$829,$A39,IncomeStatementData!$I$2:$I$829,"58001")</f>
        <v>0</v>
      </c>
      <c r="P39" s="55">
        <f>IF(ISERROR(Q39/12*Occupancy!$B$65),"-",Q39/12*Occupancy!$B$65)</f>
        <v>0</v>
      </c>
      <c r="Q39" s="56">
        <f>SUMIFS(AnnualFinancialData!$L$2:$L$147,AnnualFinancialData!$B$2:$B$147,$A39,AnnualFinancialData!$K$2:$K$147,"58001")</f>
        <v>0</v>
      </c>
      <c r="R39" s="55">
        <f>IF(ISERROR(IF(O39="","",O39/VLOOKUP(Occupancy!$B$65,Occupancy!$BJ$68:'Occupancy'!$B$79,1)*12/$C39)),"-",IF(O39="","",O39/VLOOKUP(Occupancy!$B$65,Occupancy!$BJ$68:'Occupancy'!$B$79,1)*12/$C39))</f>
        <v>0</v>
      </c>
      <c r="S39" s="55">
        <f>IF(ISERROR(IF(P39="","",P39/VLOOKUP(Occupancy!$B$65,Occupancy!$BJ$68:'Occupancy'!$B$79,1)*12/$C39)),"-",IF(P39="","",P39/VLOOKUP(Occupancy!$B$65,Occupancy!$BJ$68:'Occupancy'!$B$79,1)*12/$C39))</f>
        <v>0</v>
      </c>
      <c r="T39" s="59">
        <f>SUMIFS(IncomeStatementData!$J$2:$J$829,IncomeStatementData!$B$2:$B$829,$A39,IncomeStatementData!$I$2:$I$829,"66100")</f>
        <v>0</v>
      </c>
      <c r="U39" s="58">
        <f>IF(ISERROR(V39/12*Occupancy!$B$65),"-",V39/12*Occupancy!$B$65)</f>
        <v>0</v>
      </c>
      <c r="V39" s="59">
        <f>SUMIFS(AnnualFinancialData!$L$2:$L$147,AnnualFinancialData!$B$2:$B$147,$A39,AnnualFinancialData!$K$2:$K$147,"66100")</f>
        <v>0</v>
      </c>
      <c r="W39" s="58">
        <f>IF(ISERROR(IF(T39="","",T39/VLOOKUP(Occupancy!$B$65,Occupancy!$BJ$68:'Occupancy'!$B$79,1)*12/$C39)),"-",IF(T39="","",T39/VLOOKUP(Occupancy!$B$65,Occupancy!$BJ$68:'Occupancy'!$B$79,1)*12/$C39))</f>
        <v>0</v>
      </c>
      <c r="X39" s="60">
        <f>IF(ISERROR(IF(U39="","",U39/VLOOKUP(Occupancy!$B$65,Occupancy!$BJ$68:'Occupancy'!$B$79,1)*12/$C39)),"-",IF(U39="","",U39/VLOOKUP(Occupancy!$B$65,Occupancy!$BJ$68:'Occupancy'!$B$79,1)*12/$C39))</f>
        <v>0</v>
      </c>
      <c r="Y39" s="55">
        <f>SUMIFS(IncomeStatementData!$J$2:$J$829,IncomeStatementData!$B$2:$B$829,$A39,IncomeStatementData!$I$2:$I$829,"55705")+SUMIFS(IncomeStatementData!$J$2:$J$829,IncomeStatementData!$B$2:$B$829,$A39,IncomeStatementData!$I$2:$I$829,"55715")+SUMIFS(IncomeStatementData!$J$2:$J$829,IncomeStatementData!$B$2:$B$829,$A39,IncomeStatementData!$I$2:$I$829,"55720")+SUMIFS(IncomeStatementData!$J$2:$J$829,IncomeStatementData!$B$2:$B$829,$A39,IncomeStatementData!$I$2:$I$829,"55730")+SUMIFS(IncomeStatementData!$J$2:$J$829,IncomeStatementData!$B$2:$B$829,$A39,IncomeStatementData!$I$2:$I$829,"55735")+SUMIFS(IncomeStatementData!$J$2:$J$829,IncomeStatementData!$B$2:$B$829,$A39,IncomeStatementData!$I$2:$I$829,"55701")+SUMIFS(IncomeStatementData!$J$2:$J$829,IncomeStatementData!$B$2:$B$829,$A39,IncomeStatementData!$I$2:$I$829,"55750")+SUMIFS(IncomeStatementData!$J$2:$J$829,IncomeStatementData!$B$2:$B$829,$A39,IncomeStatementData!$I$2:$I$829,"55725")+SUMIFS(IncomeStatementData!$J$2:$J$829,IncomeStatementData!$B$2:$B$829,$A39,IncomeStatementData!$I$2:$I$829,"55760")+SUMIFS(IncomeStatementData!$J$2:$J$829,IncomeStatementData!$B$2:$B$829,$A39,IncomeStatementData!$I$2:$I$829,"55755")</f>
        <v>0</v>
      </c>
      <c r="Z39" s="55">
        <f>IF(ISERROR(AA39/12*Occupancy!$B$65),"-",AA39/12*Occupancy!$B$65)</f>
        <v>0</v>
      </c>
      <c r="AA39" s="56">
        <f>SUMIFS(AnnualFinancialData!$L$2:$L$147,AnnualFinancialData!$B$2:$B$147,$A39,AnnualFinancialData!$K$2:$K$147,"55705")+SUMIFS(AnnualFinancialData!$L$2:$L$147,AnnualFinancialData!$B$2:$B$147,$A39,AnnualFinancialData!$K$2:$K$147,"55715")+SUMIFS(AnnualFinancialData!$L$2:$L$147,AnnualFinancialData!$B$2:$B$147,$A39,AnnualFinancialData!$K$2:$K$147,"55720")+SUMIFS(AnnualFinancialData!$L$2:$L$147,AnnualFinancialData!$B$2:$B$147,$A39,AnnualFinancialData!$K$2:$K$147,"55730")+SUMIFS(AnnualFinancialData!$L$2:$L$147,AnnualFinancialData!$B$2:$B$147,$A39,AnnualFinancialData!$K$2:$K$147,"55735")+SUMIFS(AnnualFinancialData!$L$2:$L$147,AnnualFinancialData!$B$2:$B$147,$A39,AnnualFinancialData!$K$2:$K$147,"55701")+SUMIFS(AnnualFinancialData!$L$2:$L$147,AnnualFinancialData!$B$2:$B$147,$A39,AnnualFinancialData!$K$2:$K$147,"55750")+SUMIFS(AnnualFinancialData!$L$2:$L$147,AnnualFinancialData!$B$2:$B$147,$A39,AnnualFinancialData!$K$2:$K$147,"55725")+SUMIFS(AnnualFinancialData!$L$2:$L$147,AnnualFinancialData!$B$2:$B$147,$A39,AnnualFinancialData!$K$2:$K$147,"55760")+SUMIFS(AnnualFinancialData!$L$2:$L$147,AnnualFinancialData!$B$2:$B$147,$A39,AnnualFinancialData!$K$2:$K$147,"55755")</f>
        <v>0</v>
      </c>
      <c r="AB39" s="55">
        <f>IF(ISERROR(IF(Y39="","",Y39/VLOOKUP(Occupancy!$B$65,Occupancy!$BJ$68:'Occupancy'!$B$79,1)*12/$C39)),"-",IF(Y39="","",Y39/VLOOKUP(Occupancy!$B$65,Occupancy!$BJ$68:'Occupancy'!$B$79,1)*12/$C39))</f>
        <v>0</v>
      </c>
      <c r="AC39" s="61">
        <f>IF(ISERROR(IF(Z39="","",Z39/VLOOKUP(Occupancy!$B$65,Occupancy!$BJ$68:'Occupancy'!$B$79,1)*12/$C39)),"-",IF(Z39="","",Z39/VLOOKUP(Occupancy!$B$65,Occupancy!$BJ$68:'Occupancy'!$B$79,1)*12/$C39))</f>
        <v>0</v>
      </c>
      <c r="AD39" s="59">
        <f>SUMIFS(IncomeStatementData!$J$2:$J$829,IncomeStatementData!$B$2:$B$829,$A39,IncomeStatementData!$I$2:$I$829,"55770")</f>
        <v>0</v>
      </c>
      <c r="AE39" s="58">
        <f>IF(ISERROR(AF39/12*Occupancy!$B$65),"-",AF39/12*Occupancy!$B$65)</f>
        <v>0</v>
      </c>
      <c r="AF39" s="59">
        <f>SUMIFS(AnnualFinancialData!$L$2:$L$147,AnnualFinancialData!$B$2:$B$147,$A39,AnnualFinancialData!$K$2:$K$147,"55770")</f>
        <v>0</v>
      </c>
      <c r="AG39" s="58">
        <f>IF(ISERROR(IF(AD39="","",AD39/VLOOKUP(Occupancy!$B$65,Occupancy!$BJ$68:'Occupancy'!$B$79,1)*12/$C39)),"-",IF(AD39="","",AD39/VLOOKUP(Occupancy!$B$65,Occupancy!$BJ$68:'Occupancy'!$B$79,1)*12/$C39))</f>
        <v>0</v>
      </c>
      <c r="AH39" s="63">
        <f>IF(ISERROR(IF(AE39="","",AE39/VLOOKUP(Occupancy!$B$65,Occupancy!$BJ$68:'Occupancy'!$B$79,1)*12/$C39)),"-",IF(AE39="","",AE39/VLOOKUP(Occupancy!$B$65,Occupancy!$BJ$68:'Occupancy'!$B$79,1)*12/$C39))</f>
        <v>0</v>
      </c>
      <c r="AI39" s="56">
        <f>SUMIFS(IncomeStatementData!$J$2:$J$829,IncomeStatementData!$B$2:$B$829,$A39,IncomeStatementData!$I$2:$I$829,"55357")+SUMIFS(IncomeStatementData!$J$2:$J$829,IncomeStatementData!$B$2:$B$829,$A39,IncomeStatementData!$I$2:$I$829,"55353")+SUMIFS(IncomeStatementData!$J$2:$J$829,IncomeStatementData!$B$2:$B$829,$A39,IncomeStatementData!$I$2:$I$829,"55354")+SUMIFS(IncomeStatementData!$J$2:$J$829,IncomeStatementData!$B$2:$B$829,$A39,IncomeStatementData!$I$2:$I$829,"55351")</f>
        <v>0</v>
      </c>
      <c r="AJ39" s="55">
        <f>IF(ISERROR(AK39/12*Occupancy!$B$65),"-",AK39/12*Occupancy!$B$65)</f>
        <v>0</v>
      </c>
      <c r="AK39" s="56">
        <f>SUMIFS(AnnualFinancialData!$L$2:$L$147,AnnualFinancialData!$B$2:$B$147,$A39,AnnualFinancialData!$K$2:$K$147,"55357")+SUMIFS(AnnualFinancialData!$L$2:$L$147,AnnualFinancialData!$B$2:$B$147,$A39,AnnualFinancialData!$K$2:$K$147,"55353")+SUMIFS(AnnualFinancialData!$L$2:$L$147,AnnualFinancialData!$B$2:$B$147,$A39,AnnualFinancialData!$K$2:$K$147,"55354")+SUMIFS(AnnualFinancialData!$L$2:$L$147,AnnualFinancialData!$B$2:$B$147,$A39,AnnualFinancialData!$K$2:$K$147,"55351")</f>
        <v>0</v>
      </c>
      <c r="AL39" s="55">
        <f>IF(ISERROR(IF(AI39="","",AI39/VLOOKUP(Occupancy!$B$65,Occupancy!$BJ$68:'Occupancy'!$B$79,1)*12/$C39)),"-",IF(AI39="","",AI39/VLOOKUP(Occupancy!$B$65,Occupancy!$BJ$68:'Occupancy'!$B$79,1)*12/$C39))</f>
        <v>0</v>
      </c>
      <c r="AM39" s="64">
        <f>IF(ISERROR(IF(AJ39="","",AJ39/VLOOKUP(Occupancy!$B$65,Occupancy!$BJ$68:'Occupancy'!$B$79,1)*12/$C39)),"-",IF(AJ39="","",AJ39/VLOOKUP(Occupancy!$B$65,Occupancy!$BJ$68:'Occupancy'!$B$79,1)*12/$C39))</f>
        <v>0</v>
      </c>
      <c r="AN39" s="58">
        <f>SUMIFS(IncomeStatementData!$J$2:$J$829,IncomeStatementData!$B$2:$B$829,$A39,IncomeStatementData!$I$2:$I$829,"55355")</f>
        <v>0</v>
      </c>
      <c r="AO39" s="58">
        <f>IF(ISERROR(AP39/12*Occupancy!$B$65),"-",AP39/12*Occupancy!$B$65)</f>
        <v>0</v>
      </c>
      <c r="AP39" s="59">
        <f>SUMIFS(AnnualFinancialData!$L$2:$L$147,AnnualFinancialData!$B$2:$B$147,$A39,AnnualFinancialData!$K$2:$K$147,"55355")</f>
        <v>0</v>
      </c>
      <c r="AQ39" s="58">
        <f>IF(ISERROR(IF(AN39="","",AN39/VLOOKUP(Occupancy!$B$65,Occupancy!$BJ$68:'Occupancy'!$B$79,1)*12/$C39)),"-",IF(AN39="","",AN39/VLOOKUP(Occupancy!$B$65,Occupancy!$BJ$68:'Occupancy'!$B$79,1)*12/$C39))</f>
        <v>0</v>
      </c>
      <c r="AR39" s="60">
        <f>IF(ISERROR(IF(AO39="","",AO39/VLOOKUP(Occupancy!$B$65,Occupancy!$BJ$68:'Occupancy'!$B$79,1)*12/$C39)),"-",IF(AO39="","",AO39/VLOOKUP(Occupancy!$B$65,Occupancy!$BJ$68:'Occupancy'!$B$79,1)*12/$C39))</f>
        <v>0</v>
      </c>
      <c r="AS39" s="65">
        <f>SUMIFS(IncomeStatementData!$J$2:$J$829,IncomeStatementData!$B$2:$B$829,$A39,IncomeStatementData!$I$2:$I$829,"55301")</f>
        <v>0</v>
      </c>
      <c r="AT39" s="55">
        <f>IF(ISERROR(AU39/12*Occupancy!$B$65),"-",AU39/12*Occupancy!$B$65)</f>
        <v>0</v>
      </c>
      <c r="AU39" s="56">
        <f>SUMIFS(AnnualFinancialData!$L$2:$L$147,AnnualFinancialData!$B$2:$B$147,$A39,AnnualFinancialData!$K$2:$K$147,"55301")</f>
        <v>0</v>
      </c>
      <c r="AV39" s="55">
        <f>IF(ISERROR(IF(AS39="","",AS39/VLOOKUP(Occupancy!$B$65,Occupancy!$BJ$68:'Occupancy'!$B$79,1)*12/$C39)),"-",IF(AS39="","",AS39/VLOOKUP(Occupancy!$B$65,Occupancy!$BJ$68:'Occupancy'!$B$79,1)*12/$C39))</f>
        <v>0</v>
      </c>
      <c r="AW39" s="61">
        <f>IF(ISERROR(IF(AT39="","",AT39/VLOOKUP(Occupancy!$B$65,Occupancy!$BJ$68:'Occupancy'!$B$79,1)*12/$C39)),"-",IF(AT39="","",AT39/VLOOKUP(Occupancy!$B$65,Occupancy!$BJ$68:'Occupancy'!$B$79,1)*12/$C39))</f>
        <v>0</v>
      </c>
      <c r="AX39" s="58">
        <f>SUMIFS(IncomeStatementData!$J$2:$J$829,IncomeStatementData!$B$2:$B$829,$A39,IncomeStatementData!$I$2:$I$829,"55320")</f>
        <v>0</v>
      </c>
      <c r="AY39" s="58">
        <f>IF(ISERROR(AZ39/12*Occupancy!$B$65),"-",AZ39/12*Occupancy!$B$65)</f>
        <v>0</v>
      </c>
      <c r="AZ39" s="59">
        <f>SUMIFS(AnnualFinancialData!$L$2:$L$147,AnnualFinancialData!$B$2:$B$147,$A39,AnnualFinancialData!$K$2:$K$147,"55320")</f>
        <v>0</v>
      </c>
      <c r="BA39" s="58">
        <f>IF(ISERROR(IF(AX39="","",AX39/VLOOKUP(Occupancy!$B$65,Occupancy!$BJ$68:'Occupancy'!$B$79,1)*12/$C39)),"-",IF(AX39="","",AX39/VLOOKUP(Occupancy!$B$65,Occupancy!$BJ$68:'Occupancy'!$B$79,1)*12/$C39))</f>
        <v>0</v>
      </c>
      <c r="BB39" s="58">
        <f>IF(ISERROR(IF(AY39="","",AY39/VLOOKUP(Occupancy!$B$65,Occupancy!$BJ$68:'Occupancy'!$B$79,1)*12/$C39)),"-",IF(AY39="","",AY39/VLOOKUP(Occupancy!$B$65,Occupancy!$BJ$68:'Occupancy'!$B$79,1)*12/$C39))</f>
        <v>0</v>
      </c>
      <c r="BC39" s="66">
        <f t="shared" si="0"/>
        <v>0</v>
      </c>
      <c r="BD39" s="67">
        <f t="shared" si="1"/>
        <v>0</v>
      </c>
      <c r="BE39" s="66">
        <f t="shared" si="2"/>
        <v>0</v>
      </c>
      <c r="BF39" s="67">
        <f>IF(ISERROR(IF(BC39="","",BC39/VLOOKUP(Occupancy!$B$65,Occupancy!$BJ$68:'Occupancy'!$B$79,1)*12/$C39)),"-",IF(BC39="","",BC39/VLOOKUP(Occupancy!$B$65,Occupancy!$BJ$68:'Occupancy'!$B$79,1)*12/$C39))</f>
        <v>0</v>
      </c>
      <c r="BG39" s="68">
        <f>IF(ISERROR(IF(BD39="","",BD39/VLOOKUP(Occupancy!$B$65,Occupancy!$BJ$68:'Occupancy'!$B$79,1)*12/$C39)),"-",IF(BD39="","",BD39/VLOOKUP(Occupancy!$B$65,Occupancy!$BJ$68:'Occupancy'!$B$79,1)*12/$C39))</f>
        <v>0</v>
      </c>
    </row>
    <row r="40" spans="1:59" x14ac:dyDescent="0.25">
      <c r="A40" s="222" t="s">
        <v>445</v>
      </c>
      <c r="B40" s="98" t="str">
        <f>IF(ISERROR(INDEX(ProjectTypeData!$F$2:$F40,MATCH(Expenses!$A40,ProjectTypeData!$B$2:$B40,0),MATCH(Expenses!B$5,ProjectTypeData!$F$1))),"-",INDEX(ProjectTypeData!$F$2:$F40,MATCH(Expenses!$A40,ProjectTypeData!$B$2:$B40,0),MATCH(Expenses!B$5,ProjectTypeData!$F$1)))</f>
        <v>Homes</v>
      </c>
      <c r="C40" s="148">
        <f>Operating!C46</f>
        <v>100</v>
      </c>
      <c r="D40" s="149" t="str">
        <f>IF(ISERROR(INDEX(MgmtCompanyData!$C$2:$C$9,MATCH(A40,MgmtCompanyData!$B$2:$B$9,0),0)),"-",INDEX(MgmtCompanyData!$C$2:$C$9,MATCH(A40,MgmtCompanyData!$B$2:$B$9,0),0))</f>
        <v>-</v>
      </c>
      <c r="E40" s="54">
        <f>SUMIFS(IncomeStatementData!$J$2:$J$829,IncomeStatementData!$B$2:$B$829,$A40,IncomeStatementData!$I$2:$I$829,"50105")+SUMIFS(IncomeStatementData!$J$2:$J$829,IncomeStatementData!$B$2:$B$829,$A40,IncomeStatementData!$I$2:$I$829,"55745")+SUMIFS(IncomeStatementData!$J$2:$J$829,IncomeStatementData!$B$2:$B$829,$A40,IncomeStatementData!$I$2:$I$829,"55730")+SUMIFS(IncomeStatementData!$J$2:$J$829,IncomeStatementData!$B$2:$B$829,$A40,IncomeStatementData!$I$2:$I$829,"50203")+SUMIFS(IncomeStatementData!$J$2:$J$829,IncomeStatementData!$B$2:$B$829,$A40,IncomeStatementData!$I$2:$I$829,"50252")</f>
        <v>0</v>
      </c>
      <c r="F40" s="55">
        <f>IF(ISERROR(G40/12*Occupancy!$B$65),"-",G40/12*Occupancy!$B$65)</f>
        <v>0</v>
      </c>
      <c r="G40" s="56">
        <f>SUMIFS(AnnualFinancialData!$L$2:$L$147,AnnualFinancialData!$B$2:$B$147,$A40,AnnualFinancialData!$K$2:$K$147,"50105")+SUMIFS(AnnualFinancialData!$L$2:$L$147,AnnualFinancialData!$B$2:$B$147,$A40,AnnualFinancialData!$K$2:$K$147,"55745")+SUMIFS(AnnualFinancialData!$L$2:$L$147,AnnualFinancialData!$B$2:$B$147,$A40,AnnualFinancialData!$K$2:$K$147,"55730")+SUMIFS(AnnualFinancialData!$L$2:$L$147,AnnualFinancialData!$B$2:$B$147,$A40,AnnualFinancialData!$K$2:$K$147,"50203")+SUMIFS(AnnualFinancialData!$L$2:$L$147,AnnualFinancialData!$B$2:$B$147,$A40,AnnualFinancialData!$K$2:$K$147,"50252")</f>
        <v>0</v>
      </c>
      <c r="H40" s="55">
        <f>IF(ISERROR(IF(E40="","",E40/VLOOKUP(Occupancy!$B$65,Occupancy!$BJ$68:'Occupancy'!$B$79,1)*12/$C40)),"-",IF(E40="","",E40/VLOOKUP(Occupancy!$B$65,Occupancy!$BJ$68:'Occupancy'!$B$79,1)*12/$C40))</f>
        <v>0</v>
      </c>
      <c r="I40" s="57">
        <f>IF(ISERROR(IF(F40="","",F40/VLOOKUP(Occupancy!$B$65,Occupancy!$BJ$68:'Occupancy'!$B$79,1)*12/$C40)),"-",IF(F40="","",F40/VLOOKUP(Occupancy!$B$65,Occupancy!$BJ$68:'Occupancy'!$B$79,1)*12/$C40))</f>
        <v>0</v>
      </c>
      <c r="J40" s="58">
        <f>SUMIFS(IncomeStatementData!$J$2:$J$829,IncomeStatementData!$B$2:$B$829,$A40,IncomeStatementData!$I$2:$I$829,"60015")+SUMIFS(IncomeStatementData!$J$2:$J$829,IncomeStatementData!$B$2:$B$829,$A40,IncomeStatementData!$I$2:$I$829,"55342")+SUMIFS(IncomeStatementData!$J$2:$J$829,IncomeStatementData!$B$2:$B$829,$A40,IncomeStatementData!$I$2:$I$829,"55110")+SUMIFS(IncomeStatementData!$J$2:$J$829,IncomeStatementData!$B$2:$B$829,$A40,IncomeStatementData!$I$2:$I$829,"53034")+SUMIFS(IncomeStatementData!$J$2:$J$829,IncomeStatementData!$B$2:$B$829,$A40,IncomeStatementData!$I$2:$I$829,"59500")</f>
        <v>0</v>
      </c>
      <c r="K40" s="58">
        <f>IF(ISERROR(L40/12*Occupancy!$B$65),"-",L40/12*Occupancy!$B$65)</f>
        <v>0</v>
      </c>
      <c r="L40" s="59">
        <f>SUMIFS(AnnualFinancialData!$L$2:$L$147,AnnualFinancialData!$B$2:$B$147,$A40,AnnualFinancialData!$K$2:$K$147,"60015")+SUMIFS(AnnualFinancialData!$L$2:$L$147,AnnualFinancialData!$B$2:$B$147,$A40,AnnualFinancialData!$K$2:$K$147,"55342")+SUMIFS(AnnualFinancialData!$L$2:$L$147,AnnualFinancialData!$B$2:$B$147,$A40,AnnualFinancialData!$K$2:$K$147,"55110")+SUMIFS(AnnualFinancialData!$L$2:$L$147,AnnualFinancialData!$B$2:$B$147,$A40,AnnualFinancialData!$K$2:$K$147,"53034")+SUMIFS(AnnualFinancialData!$L$2:$L$147,AnnualFinancialData!$B$2:$B$147,$A40,AnnualFinancialData!$K$2:$K$147,"59500")</f>
        <v>0</v>
      </c>
      <c r="M40" s="58">
        <f>IF(ISERROR(IF(J40="","",J40/VLOOKUP(Occupancy!$B$65,Occupancy!$BJ$68:'Occupancy'!$B$79,1)*12/$C40)),"-",IF(J40="","",J40/VLOOKUP(Occupancy!$B$65,Occupancy!$BJ$68:'Occupancy'!$B$79,1)*12/$C40))</f>
        <v>0</v>
      </c>
      <c r="N40" s="58">
        <f>IF(ISERROR(IF(K40="","",K40/VLOOKUP(Occupancy!$B$65,Occupancy!$BJ$68:'Occupancy'!$B$79,1)*12/$C40)),"-",IF(K40="","",K40/VLOOKUP(Occupancy!$B$65,Occupancy!$BJ$68:'Occupancy'!$B$79,1)*12/$C40))</f>
        <v>0</v>
      </c>
      <c r="O40" s="55">
        <f>SUMIFS(IncomeStatementData!$J$2:$J$829,IncomeStatementData!$B$2:$B$829,$A40,IncomeStatementData!$I$2:$I$829,"58001")</f>
        <v>0</v>
      </c>
      <c r="P40" s="55">
        <f>IF(ISERROR(Q40/12*Occupancy!$B$65),"-",Q40/12*Occupancy!$B$65)</f>
        <v>0</v>
      </c>
      <c r="Q40" s="56">
        <f>SUMIFS(AnnualFinancialData!$L$2:$L$147,AnnualFinancialData!$B$2:$B$147,$A40,AnnualFinancialData!$K$2:$K$147,"58001")</f>
        <v>0</v>
      </c>
      <c r="R40" s="55">
        <f>IF(ISERROR(IF(O40="","",O40/VLOOKUP(Occupancy!$B$65,Occupancy!$BJ$68:'Occupancy'!$B$79,1)*12/$C40)),"-",IF(O40="","",O40/VLOOKUP(Occupancy!$B$65,Occupancy!$BJ$68:'Occupancy'!$B$79,1)*12/$C40))</f>
        <v>0</v>
      </c>
      <c r="S40" s="55">
        <f>IF(ISERROR(IF(P40="","",P40/VLOOKUP(Occupancy!$B$65,Occupancy!$BJ$68:'Occupancy'!$B$79,1)*12/$C40)),"-",IF(P40="","",P40/VLOOKUP(Occupancy!$B$65,Occupancy!$BJ$68:'Occupancy'!$B$79,1)*12/$C40))</f>
        <v>0</v>
      </c>
      <c r="T40" s="59">
        <f>SUMIFS(IncomeStatementData!$J$2:$J$829,IncomeStatementData!$B$2:$B$829,$A40,IncomeStatementData!$I$2:$I$829,"66100")</f>
        <v>0</v>
      </c>
      <c r="U40" s="58">
        <f>IF(ISERROR(V40/12*Occupancy!$B$65),"-",V40/12*Occupancy!$B$65)</f>
        <v>0</v>
      </c>
      <c r="V40" s="59">
        <f>SUMIFS(AnnualFinancialData!$L$2:$L$147,AnnualFinancialData!$B$2:$B$147,$A40,AnnualFinancialData!$K$2:$K$147,"66100")</f>
        <v>0</v>
      </c>
      <c r="W40" s="58">
        <f>IF(ISERROR(IF(T40="","",T40/VLOOKUP(Occupancy!$B$65,Occupancy!$BJ$68:'Occupancy'!$B$79,1)*12/$C40)),"-",IF(T40="","",T40/VLOOKUP(Occupancy!$B$65,Occupancy!$BJ$68:'Occupancy'!$B$79,1)*12/$C40))</f>
        <v>0</v>
      </c>
      <c r="X40" s="60">
        <f>IF(ISERROR(IF(U40="","",U40/VLOOKUP(Occupancy!$B$65,Occupancy!$BJ$68:'Occupancy'!$B$79,1)*12/$C40)),"-",IF(U40="","",U40/VLOOKUP(Occupancy!$B$65,Occupancy!$BJ$68:'Occupancy'!$B$79,1)*12/$C40))</f>
        <v>0</v>
      </c>
      <c r="Y40" s="55">
        <f>SUMIFS(IncomeStatementData!$J$2:$J$829,IncomeStatementData!$B$2:$B$829,$A40,IncomeStatementData!$I$2:$I$829,"55705")+SUMIFS(IncomeStatementData!$J$2:$J$829,IncomeStatementData!$B$2:$B$829,$A40,IncomeStatementData!$I$2:$I$829,"55715")+SUMIFS(IncomeStatementData!$J$2:$J$829,IncomeStatementData!$B$2:$B$829,$A40,IncomeStatementData!$I$2:$I$829,"55720")+SUMIFS(IncomeStatementData!$J$2:$J$829,IncomeStatementData!$B$2:$B$829,$A40,IncomeStatementData!$I$2:$I$829,"55730")+SUMIFS(IncomeStatementData!$J$2:$J$829,IncomeStatementData!$B$2:$B$829,$A40,IncomeStatementData!$I$2:$I$829,"55735")+SUMIFS(IncomeStatementData!$J$2:$J$829,IncomeStatementData!$B$2:$B$829,$A40,IncomeStatementData!$I$2:$I$829,"55701")+SUMIFS(IncomeStatementData!$J$2:$J$829,IncomeStatementData!$B$2:$B$829,$A40,IncomeStatementData!$I$2:$I$829,"55750")+SUMIFS(IncomeStatementData!$J$2:$J$829,IncomeStatementData!$B$2:$B$829,$A40,IncomeStatementData!$I$2:$I$829,"55725")+SUMIFS(IncomeStatementData!$J$2:$J$829,IncomeStatementData!$B$2:$B$829,$A40,IncomeStatementData!$I$2:$I$829,"55760")+SUMIFS(IncomeStatementData!$J$2:$J$829,IncomeStatementData!$B$2:$B$829,$A40,IncomeStatementData!$I$2:$I$829,"55755")</f>
        <v>0</v>
      </c>
      <c r="Z40" s="55">
        <f>IF(ISERROR(AA40/12*Occupancy!$B$65),"-",AA40/12*Occupancy!$B$65)</f>
        <v>0</v>
      </c>
      <c r="AA40" s="56">
        <f>SUMIFS(AnnualFinancialData!$L$2:$L$147,AnnualFinancialData!$B$2:$B$147,$A40,AnnualFinancialData!$K$2:$K$147,"55705")+SUMIFS(AnnualFinancialData!$L$2:$L$147,AnnualFinancialData!$B$2:$B$147,$A40,AnnualFinancialData!$K$2:$K$147,"55715")+SUMIFS(AnnualFinancialData!$L$2:$L$147,AnnualFinancialData!$B$2:$B$147,$A40,AnnualFinancialData!$K$2:$K$147,"55720")+SUMIFS(AnnualFinancialData!$L$2:$L$147,AnnualFinancialData!$B$2:$B$147,$A40,AnnualFinancialData!$K$2:$K$147,"55730")+SUMIFS(AnnualFinancialData!$L$2:$L$147,AnnualFinancialData!$B$2:$B$147,$A40,AnnualFinancialData!$K$2:$K$147,"55735")+SUMIFS(AnnualFinancialData!$L$2:$L$147,AnnualFinancialData!$B$2:$B$147,$A40,AnnualFinancialData!$K$2:$K$147,"55701")+SUMIFS(AnnualFinancialData!$L$2:$L$147,AnnualFinancialData!$B$2:$B$147,$A40,AnnualFinancialData!$K$2:$K$147,"55750")+SUMIFS(AnnualFinancialData!$L$2:$L$147,AnnualFinancialData!$B$2:$B$147,$A40,AnnualFinancialData!$K$2:$K$147,"55725")+SUMIFS(AnnualFinancialData!$L$2:$L$147,AnnualFinancialData!$B$2:$B$147,$A40,AnnualFinancialData!$K$2:$K$147,"55760")+SUMIFS(AnnualFinancialData!$L$2:$L$147,AnnualFinancialData!$B$2:$B$147,$A40,AnnualFinancialData!$K$2:$K$147,"55755")</f>
        <v>0</v>
      </c>
      <c r="AB40" s="55">
        <f>IF(ISERROR(IF(Y40="","",Y40/VLOOKUP(Occupancy!$B$65,Occupancy!$BJ$68:'Occupancy'!$B$79,1)*12/$C40)),"-",IF(Y40="","",Y40/VLOOKUP(Occupancy!$B$65,Occupancy!$BJ$68:'Occupancy'!$B$79,1)*12/$C40))</f>
        <v>0</v>
      </c>
      <c r="AC40" s="61">
        <f>IF(ISERROR(IF(Z40="","",Z40/VLOOKUP(Occupancy!$B$65,Occupancy!$BJ$68:'Occupancy'!$B$79,1)*12/$C40)),"-",IF(Z40="","",Z40/VLOOKUP(Occupancy!$B$65,Occupancy!$BJ$68:'Occupancy'!$B$79,1)*12/$C40))</f>
        <v>0</v>
      </c>
      <c r="AD40" s="59">
        <f>SUMIFS(IncomeStatementData!$J$2:$J$829,IncomeStatementData!$B$2:$B$829,$A40,IncomeStatementData!$I$2:$I$829,"55770")</f>
        <v>0</v>
      </c>
      <c r="AE40" s="58">
        <f>IF(ISERROR(AF40/12*Occupancy!$B$65),"-",AF40/12*Occupancy!$B$65)</f>
        <v>0</v>
      </c>
      <c r="AF40" s="59">
        <f>SUMIFS(AnnualFinancialData!$L$2:$L$147,AnnualFinancialData!$B$2:$B$147,$A40,AnnualFinancialData!$K$2:$K$147,"55770")</f>
        <v>0</v>
      </c>
      <c r="AG40" s="58">
        <f>IF(ISERROR(IF(AD40="","",AD40/VLOOKUP(Occupancy!$B$65,Occupancy!$BJ$68:'Occupancy'!$B$79,1)*12/$C40)),"-",IF(AD40="","",AD40/VLOOKUP(Occupancy!$B$65,Occupancy!$BJ$68:'Occupancy'!$B$79,1)*12/$C40))</f>
        <v>0</v>
      </c>
      <c r="AH40" s="63">
        <f>IF(ISERROR(IF(AE40="","",AE40/VLOOKUP(Occupancy!$B$65,Occupancy!$BJ$68:'Occupancy'!$B$79,1)*12/$C40)),"-",IF(AE40="","",AE40/VLOOKUP(Occupancy!$B$65,Occupancy!$BJ$68:'Occupancy'!$B$79,1)*12/$C40))</f>
        <v>0</v>
      </c>
      <c r="AI40" s="56">
        <f>SUMIFS(IncomeStatementData!$J$2:$J$829,IncomeStatementData!$B$2:$B$829,$A40,IncomeStatementData!$I$2:$I$829,"55357")+SUMIFS(IncomeStatementData!$J$2:$J$829,IncomeStatementData!$B$2:$B$829,$A40,IncomeStatementData!$I$2:$I$829,"55353")+SUMIFS(IncomeStatementData!$J$2:$J$829,IncomeStatementData!$B$2:$B$829,$A40,IncomeStatementData!$I$2:$I$829,"55354")+SUMIFS(IncomeStatementData!$J$2:$J$829,IncomeStatementData!$B$2:$B$829,$A40,IncomeStatementData!$I$2:$I$829,"55351")</f>
        <v>0</v>
      </c>
      <c r="AJ40" s="55">
        <f>IF(ISERROR(AK40/12*Occupancy!$B$65),"-",AK40/12*Occupancy!$B$65)</f>
        <v>0</v>
      </c>
      <c r="AK40" s="56">
        <f>SUMIFS(AnnualFinancialData!$L$2:$L$147,AnnualFinancialData!$B$2:$B$147,$A40,AnnualFinancialData!$K$2:$K$147,"55357")+SUMIFS(AnnualFinancialData!$L$2:$L$147,AnnualFinancialData!$B$2:$B$147,$A40,AnnualFinancialData!$K$2:$K$147,"55353")+SUMIFS(AnnualFinancialData!$L$2:$L$147,AnnualFinancialData!$B$2:$B$147,$A40,AnnualFinancialData!$K$2:$K$147,"55354")+SUMIFS(AnnualFinancialData!$L$2:$L$147,AnnualFinancialData!$B$2:$B$147,$A40,AnnualFinancialData!$K$2:$K$147,"55351")</f>
        <v>0</v>
      </c>
      <c r="AL40" s="55">
        <f>IF(ISERROR(IF(AI40="","",AI40/VLOOKUP(Occupancy!$B$65,Occupancy!$BJ$68:'Occupancy'!$B$79,1)*12/$C40)),"-",IF(AI40="","",AI40/VLOOKUP(Occupancy!$B$65,Occupancy!$BJ$68:'Occupancy'!$B$79,1)*12/$C40))</f>
        <v>0</v>
      </c>
      <c r="AM40" s="64">
        <f>IF(ISERROR(IF(AJ40="","",AJ40/VLOOKUP(Occupancy!$B$65,Occupancy!$BJ$68:'Occupancy'!$B$79,1)*12/$C40)),"-",IF(AJ40="","",AJ40/VLOOKUP(Occupancy!$B$65,Occupancy!$BJ$68:'Occupancy'!$B$79,1)*12/$C40))</f>
        <v>0</v>
      </c>
      <c r="AN40" s="58">
        <f>SUMIFS(IncomeStatementData!$J$2:$J$829,IncomeStatementData!$B$2:$B$829,$A40,IncomeStatementData!$I$2:$I$829,"55355")</f>
        <v>0</v>
      </c>
      <c r="AO40" s="58">
        <f>IF(ISERROR(AP40/12*Occupancy!$B$65),"-",AP40/12*Occupancy!$B$65)</f>
        <v>0</v>
      </c>
      <c r="AP40" s="59">
        <f>SUMIFS(AnnualFinancialData!$L$2:$L$147,AnnualFinancialData!$B$2:$B$147,$A40,AnnualFinancialData!$K$2:$K$147,"55355")</f>
        <v>0</v>
      </c>
      <c r="AQ40" s="58">
        <f>IF(ISERROR(IF(AN40="","",AN40/VLOOKUP(Occupancy!$B$65,Occupancy!$BJ$68:'Occupancy'!$B$79,1)*12/$C40)),"-",IF(AN40="","",AN40/VLOOKUP(Occupancy!$B$65,Occupancy!$BJ$68:'Occupancy'!$B$79,1)*12/$C40))</f>
        <v>0</v>
      </c>
      <c r="AR40" s="60">
        <f>IF(ISERROR(IF(AO40="","",AO40/VLOOKUP(Occupancy!$B$65,Occupancy!$BJ$68:'Occupancy'!$B$79,1)*12/$C40)),"-",IF(AO40="","",AO40/VLOOKUP(Occupancy!$B$65,Occupancy!$BJ$68:'Occupancy'!$B$79,1)*12/$C40))</f>
        <v>0</v>
      </c>
      <c r="AS40" s="65">
        <f>SUMIFS(IncomeStatementData!$J$2:$J$829,IncomeStatementData!$B$2:$B$829,$A40,IncomeStatementData!$I$2:$I$829,"55301")</f>
        <v>0</v>
      </c>
      <c r="AT40" s="55">
        <f>IF(ISERROR(AU40/12*Occupancy!$B$65),"-",AU40/12*Occupancy!$B$65)</f>
        <v>0</v>
      </c>
      <c r="AU40" s="56">
        <f>SUMIFS(AnnualFinancialData!$L$2:$L$147,AnnualFinancialData!$B$2:$B$147,$A40,AnnualFinancialData!$K$2:$K$147,"55301")</f>
        <v>0</v>
      </c>
      <c r="AV40" s="55">
        <f>IF(ISERROR(IF(AS40="","",AS40/VLOOKUP(Occupancy!$B$65,Occupancy!$BJ$68:'Occupancy'!$B$79,1)*12/$C40)),"-",IF(AS40="","",AS40/VLOOKUP(Occupancy!$B$65,Occupancy!$BJ$68:'Occupancy'!$B$79,1)*12/$C40))</f>
        <v>0</v>
      </c>
      <c r="AW40" s="61">
        <f>IF(ISERROR(IF(AT40="","",AT40/VLOOKUP(Occupancy!$B$65,Occupancy!$BJ$68:'Occupancy'!$B$79,1)*12/$C40)),"-",IF(AT40="","",AT40/VLOOKUP(Occupancy!$B$65,Occupancy!$BJ$68:'Occupancy'!$B$79,1)*12/$C40))</f>
        <v>0</v>
      </c>
      <c r="AX40" s="58">
        <f>SUMIFS(IncomeStatementData!$J$2:$J$829,IncomeStatementData!$B$2:$B$829,$A40,IncomeStatementData!$I$2:$I$829,"55320")</f>
        <v>0</v>
      </c>
      <c r="AY40" s="58">
        <f>IF(ISERROR(AZ40/12*Occupancy!$B$65),"-",AZ40/12*Occupancy!$B$65)</f>
        <v>0</v>
      </c>
      <c r="AZ40" s="59">
        <f>SUMIFS(AnnualFinancialData!$L$2:$L$147,AnnualFinancialData!$B$2:$B$147,$A40,AnnualFinancialData!$K$2:$K$147,"55320")</f>
        <v>0</v>
      </c>
      <c r="BA40" s="58">
        <f>IF(ISERROR(IF(AX40="","",AX40/VLOOKUP(Occupancy!$B$65,Occupancy!$BJ$68:'Occupancy'!$B$79,1)*12/$C40)),"-",IF(AX40="","",AX40/VLOOKUP(Occupancy!$B$65,Occupancy!$BJ$68:'Occupancy'!$B$79,1)*12/$C40))</f>
        <v>0</v>
      </c>
      <c r="BB40" s="58">
        <f>IF(ISERROR(IF(AY40="","",AY40/VLOOKUP(Occupancy!$B$65,Occupancy!$BJ$68:'Occupancy'!$B$79,1)*12/$C40)),"-",IF(AY40="","",AY40/VLOOKUP(Occupancy!$B$65,Occupancy!$BJ$68:'Occupancy'!$B$79,1)*12/$C40))</f>
        <v>0</v>
      </c>
      <c r="BC40" s="66">
        <f t="shared" si="0"/>
        <v>0</v>
      </c>
      <c r="BD40" s="67">
        <f t="shared" si="1"/>
        <v>0</v>
      </c>
      <c r="BE40" s="66">
        <f t="shared" si="2"/>
        <v>0</v>
      </c>
      <c r="BF40" s="67">
        <f>IF(ISERROR(IF(BC40="","",BC40/VLOOKUP(Occupancy!$B$65,Occupancy!$BJ$68:'Occupancy'!$B$79,1)*12/$C40)),"-",IF(BC40="","",BC40/VLOOKUP(Occupancy!$B$65,Occupancy!$BJ$68:'Occupancy'!$B$79,1)*12/$C40))</f>
        <v>0</v>
      </c>
      <c r="BG40" s="68">
        <f>IF(ISERROR(IF(BD40="","",BD40/VLOOKUP(Occupancy!$B$65,Occupancy!$BJ$68:'Occupancy'!$B$79,1)*12/$C40)),"-",IF(BD40="","",BD40/VLOOKUP(Occupancy!$B$65,Occupancy!$BJ$68:'Occupancy'!$B$79,1)*12/$C40))</f>
        <v>0</v>
      </c>
    </row>
    <row r="41" spans="1:59" x14ac:dyDescent="0.25">
      <c r="A41" s="222" t="s">
        <v>447</v>
      </c>
      <c r="B41" s="98" t="str">
        <f>IF(ISERROR(INDEX(ProjectTypeData!$F$2:$F41,MATCH(Expenses!$A41,ProjectTypeData!$B$2:$B41,0),MATCH(Expenses!B$5,ProjectTypeData!$F$1))),"-",INDEX(ProjectTypeData!$F$2:$F41,MATCH(Expenses!$A41,ProjectTypeData!$B$2:$B41,0),MATCH(Expenses!B$5,ProjectTypeData!$F$1)))</f>
        <v>Homes</v>
      </c>
      <c r="C41" s="148">
        <f>Operating!C47</f>
        <v>90</v>
      </c>
      <c r="D41" s="149" t="str">
        <f>IF(ISERROR(INDEX(MgmtCompanyData!$C$2:$C$9,MATCH(A41,MgmtCompanyData!$B$2:$B$9,0),0)),"-",INDEX(MgmtCompanyData!$C$2:$C$9,MATCH(A41,MgmtCompanyData!$B$2:$B$9,0),0))</f>
        <v>-</v>
      </c>
      <c r="E41" s="54">
        <f>SUMIFS(IncomeStatementData!$J$2:$J$829,IncomeStatementData!$B$2:$B$829,$A41,IncomeStatementData!$I$2:$I$829,"50105")+SUMIFS(IncomeStatementData!$J$2:$J$829,IncomeStatementData!$B$2:$B$829,$A41,IncomeStatementData!$I$2:$I$829,"55745")+SUMIFS(IncomeStatementData!$J$2:$J$829,IncomeStatementData!$B$2:$B$829,$A41,IncomeStatementData!$I$2:$I$829,"55730")+SUMIFS(IncomeStatementData!$J$2:$J$829,IncomeStatementData!$B$2:$B$829,$A41,IncomeStatementData!$I$2:$I$829,"50203")+SUMIFS(IncomeStatementData!$J$2:$J$829,IncomeStatementData!$B$2:$B$829,$A41,IncomeStatementData!$I$2:$I$829,"50252")</f>
        <v>0</v>
      </c>
      <c r="F41" s="55">
        <f>IF(ISERROR(G41/12*Occupancy!$B$65),"-",G41/12*Occupancy!$B$65)</f>
        <v>0</v>
      </c>
      <c r="G41" s="56">
        <f>SUMIFS(AnnualFinancialData!$L$2:$L$147,AnnualFinancialData!$B$2:$B$147,$A41,AnnualFinancialData!$K$2:$K$147,"50105")+SUMIFS(AnnualFinancialData!$L$2:$L$147,AnnualFinancialData!$B$2:$B$147,$A41,AnnualFinancialData!$K$2:$K$147,"55745")+SUMIFS(AnnualFinancialData!$L$2:$L$147,AnnualFinancialData!$B$2:$B$147,$A41,AnnualFinancialData!$K$2:$K$147,"55730")+SUMIFS(AnnualFinancialData!$L$2:$L$147,AnnualFinancialData!$B$2:$B$147,$A41,AnnualFinancialData!$K$2:$K$147,"50203")+SUMIFS(AnnualFinancialData!$L$2:$L$147,AnnualFinancialData!$B$2:$B$147,$A41,AnnualFinancialData!$K$2:$K$147,"50252")</f>
        <v>0</v>
      </c>
      <c r="H41" s="55">
        <f>IF(ISERROR(IF(E41="","",E41/VLOOKUP(Occupancy!$B$65,Occupancy!$BJ$68:'Occupancy'!$B$79,1)*12/$C41)),"-",IF(E41="","",E41/VLOOKUP(Occupancy!$B$65,Occupancy!$BJ$68:'Occupancy'!$B$79,1)*12/$C41))</f>
        <v>0</v>
      </c>
      <c r="I41" s="57">
        <f>IF(ISERROR(IF(F41="","",F41/VLOOKUP(Occupancy!$B$65,Occupancy!$BJ$68:'Occupancy'!$B$79,1)*12/$C41)),"-",IF(F41="","",F41/VLOOKUP(Occupancy!$B$65,Occupancy!$BJ$68:'Occupancy'!$B$79,1)*12/$C41))</f>
        <v>0</v>
      </c>
      <c r="J41" s="58">
        <f>SUMIFS(IncomeStatementData!$J$2:$J$829,IncomeStatementData!$B$2:$B$829,$A41,IncomeStatementData!$I$2:$I$829,"60015")+SUMIFS(IncomeStatementData!$J$2:$J$829,IncomeStatementData!$B$2:$B$829,$A41,IncomeStatementData!$I$2:$I$829,"55342")+SUMIFS(IncomeStatementData!$J$2:$J$829,IncomeStatementData!$B$2:$B$829,$A41,IncomeStatementData!$I$2:$I$829,"55110")+SUMIFS(IncomeStatementData!$J$2:$J$829,IncomeStatementData!$B$2:$B$829,$A41,IncomeStatementData!$I$2:$I$829,"53034")+SUMIFS(IncomeStatementData!$J$2:$J$829,IncomeStatementData!$B$2:$B$829,$A41,IncomeStatementData!$I$2:$I$829,"59500")</f>
        <v>0</v>
      </c>
      <c r="K41" s="58">
        <f>IF(ISERROR(L41/12*Occupancy!$B$65),"-",L41/12*Occupancy!$B$65)</f>
        <v>0</v>
      </c>
      <c r="L41" s="59">
        <f>SUMIFS(AnnualFinancialData!$L$2:$L$147,AnnualFinancialData!$B$2:$B$147,$A41,AnnualFinancialData!$K$2:$K$147,"60015")+SUMIFS(AnnualFinancialData!$L$2:$L$147,AnnualFinancialData!$B$2:$B$147,$A41,AnnualFinancialData!$K$2:$K$147,"55342")+SUMIFS(AnnualFinancialData!$L$2:$L$147,AnnualFinancialData!$B$2:$B$147,$A41,AnnualFinancialData!$K$2:$K$147,"55110")+SUMIFS(AnnualFinancialData!$L$2:$L$147,AnnualFinancialData!$B$2:$B$147,$A41,AnnualFinancialData!$K$2:$K$147,"53034")+SUMIFS(AnnualFinancialData!$L$2:$L$147,AnnualFinancialData!$B$2:$B$147,$A41,AnnualFinancialData!$K$2:$K$147,"59500")</f>
        <v>0</v>
      </c>
      <c r="M41" s="58">
        <f>IF(ISERROR(IF(J41="","",J41/VLOOKUP(Occupancy!$B$65,Occupancy!$BJ$68:'Occupancy'!$B$79,1)*12/$C41)),"-",IF(J41="","",J41/VLOOKUP(Occupancy!$B$65,Occupancy!$BJ$68:'Occupancy'!$B$79,1)*12/$C41))</f>
        <v>0</v>
      </c>
      <c r="N41" s="58">
        <f>IF(ISERROR(IF(K41="","",K41/VLOOKUP(Occupancy!$B$65,Occupancy!$BJ$68:'Occupancy'!$B$79,1)*12/$C41)),"-",IF(K41="","",K41/VLOOKUP(Occupancy!$B$65,Occupancy!$BJ$68:'Occupancy'!$B$79,1)*12/$C41))</f>
        <v>0</v>
      </c>
      <c r="O41" s="55">
        <f>SUMIFS(IncomeStatementData!$J$2:$J$829,IncomeStatementData!$B$2:$B$829,$A41,IncomeStatementData!$I$2:$I$829,"58001")</f>
        <v>0</v>
      </c>
      <c r="P41" s="55">
        <f>IF(ISERROR(Q41/12*Occupancy!$B$65),"-",Q41/12*Occupancy!$B$65)</f>
        <v>0</v>
      </c>
      <c r="Q41" s="56">
        <f>SUMIFS(AnnualFinancialData!$L$2:$L$147,AnnualFinancialData!$B$2:$B$147,$A41,AnnualFinancialData!$K$2:$K$147,"58001")</f>
        <v>0</v>
      </c>
      <c r="R41" s="55">
        <f>IF(ISERROR(IF(O41="","",O41/VLOOKUP(Occupancy!$B$65,Occupancy!$BJ$68:'Occupancy'!$B$79,1)*12/$C41)),"-",IF(O41="","",O41/VLOOKUP(Occupancy!$B$65,Occupancy!$BJ$68:'Occupancy'!$B$79,1)*12/$C41))</f>
        <v>0</v>
      </c>
      <c r="S41" s="55">
        <f>IF(ISERROR(IF(P41="","",P41/VLOOKUP(Occupancy!$B$65,Occupancy!$BJ$68:'Occupancy'!$B$79,1)*12/$C41)),"-",IF(P41="","",P41/VLOOKUP(Occupancy!$B$65,Occupancy!$BJ$68:'Occupancy'!$B$79,1)*12/$C41))</f>
        <v>0</v>
      </c>
      <c r="T41" s="59">
        <f>SUMIFS(IncomeStatementData!$J$2:$J$829,IncomeStatementData!$B$2:$B$829,$A41,IncomeStatementData!$I$2:$I$829,"66100")</f>
        <v>0</v>
      </c>
      <c r="U41" s="58">
        <f>IF(ISERROR(V41/12*Occupancy!$B$65),"-",V41/12*Occupancy!$B$65)</f>
        <v>0</v>
      </c>
      <c r="V41" s="59">
        <f>SUMIFS(AnnualFinancialData!$L$2:$L$147,AnnualFinancialData!$B$2:$B$147,$A41,AnnualFinancialData!$K$2:$K$147,"66100")</f>
        <v>0</v>
      </c>
      <c r="W41" s="58">
        <f>IF(ISERROR(IF(T41="","",T41/VLOOKUP(Occupancy!$B$65,Occupancy!$BJ$68:'Occupancy'!$B$79,1)*12/$C41)),"-",IF(T41="","",T41/VLOOKUP(Occupancy!$B$65,Occupancy!$BJ$68:'Occupancy'!$B$79,1)*12/$C41))</f>
        <v>0</v>
      </c>
      <c r="X41" s="60">
        <f>IF(ISERROR(IF(U41="","",U41/VLOOKUP(Occupancy!$B$65,Occupancy!$BJ$68:'Occupancy'!$B$79,1)*12/$C41)),"-",IF(U41="","",U41/VLOOKUP(Occupancy!$B$65,Occupancy!$BJ$68:'Occupancy'!$B$79,1)*12/$C41))</f>
        <v>0</v>
      </c>
      <c r="Y41" s="55">
        <f>SUMIFS(IncomeStatementData!$J$2:$J$829,IncomeStatementData!$B$2:$B$829,$A41,IncomeStatementData!$I$2:$I$829,"55705")+SUMIFS(IncomeStatementData!$J$2:$J$829,IncomeStatementData!$B$2:$B$829,$A41,IncomeStatementData!$I$2:$I$829,"55715")+SUMIFS(IncomeStatementData!$J$2:$J$829,IncomeStatementData!$B$2:$B$829,$A41,IncomeStatementData!$I$2:$I$829,"55720")+SUMIFS(IncomeStatementData!$J$2:$J$829,IncomeStatementData!$B$2:$B$829,$A41,IncomeStatementData!$I$2:$I$829,"55730")+SUMIFS(IncomeStatementData!$J$2:$J$829,IncomeStatementData!$B$2:$B$829,$A41,IncomeStatementData!$I$2:$I$829,"55735")+SUMIFS(IncomeStatementData!$J$2:$J$829,IncomeStatementData!$B$2:$B$829,$A41,IncomeStatementData!$I$2:$I$829,"55701")+SUMIFS(IncomeStatementData!$J$2:$J$829,IncomeStatementData!$B$2:$B$829,$A41,IncomeStatementData!$I$2:$I$829,"55750")+SUMIFS(IncomeStatementData!$J$2:$J$829,IncomeStatementData!$B$2:$B$829,$A41,IncomeStatementData!$I$2:$I$829,"55725")+SUMIFS(IncomeStatementData!$J$2:$J$829,IncomeStatementData!$B$2:$B$829,$A41,IncomeStatementData!$I$2:$I$829,"55760")+SUMIFS(IncomeStatementData!$J$2:$J$829,IncomeStatementData!$B$2:$B$829,$A41,IncomeStatementData!$I$2:$I$829,"55755")</f>
        <v>0</v>
      </c>
      <c r="Z41" s="55">
        <f>IF(ISERROR(AA41/12*Occupancy!$B$65),"-",AA41/12*Occupancy!$B$65)</f>
        <v>0</v>
      </c>
      <c r="AA41" s="56">
        <f>SUMIFS(AnnualFinancialData!$L$2:$L$147,AnnualFinancialData!$B$2:$B$147,$A41,AnnualFinancialData!$K$2:$K$147,"55705")+SUMIFS(AnnualFinancialData!$L$2:$L$147,AnnualFinancialData!$B$2:$B$147,$A41,AnnualFinancialData!$K$2:$K$147,"55715")+SUMIFS(AnnualFinancialData!$L$2:$L$147,AnnualFinancialData!$B$2:$B$147,$A41,AnnualFinancialData!$K$2:$K$147,"55720")+SUMIFS(AnnualFinancialData!$L$2:$L$147,AnnualFinancialData!$B$2:$B$147,$A41,AnnualFinancialData!$K$2:$K$147,"55730")+SUMIFS(AnnualFinancialData!$L$2:$L$147,AnnualFinancialData!$B$2:$B$147,$A41,AnnualFinancialData!$K$2:$K$147,"55735")+SUMIFS(AnnualFinancialData!$L$2:$L$147,AnnualFinancialData!$B$2:$B$147,$A41,AnnualFinancialData!$K$2:$K$147,"55701")+SUMIFS(AnnualFinancialData!$L$2:$L$147,AnnualFinancialData!$B$2:$B$147,$A41,AnnualFinancialData!$K$2:$K$147,"55750")+SUMIFS(AnnualFinancialData!$L$2:$L$147,AnnualFinancialData!$B$2:$B$147,$A41,AnnualFinancialData!$K$2:$K$147,"55725")+SUMIFS(AnnualFinancialData!$L$2:$L$147,AnnualFinancialData!$B$2:$B$147,$A41,AnnualFinancialData!$K$2:$K$147,"55760")+SUMIFS(AnnualFinancialData!$L$2:$L$147,AnnualFinancialData!$B$2:$B$147,$A41,AnnualFinancialData!$K$2:$K$147,"55755")</f>
        <v>0</v>
      </c>
      <c r="AB41" s="55">
        <f>IF(ISERROR(IF(Y41="","",Y41/VLOOKUP(Occupancy!$B$65,Occupancy!$BJ$68:'Occupancy'!$B$79,1)*12/$C41)),"-",IF(Y41="","",Y41/VLOOKUP(Occupancy!$B$65,Occupancy!$BJ$68:'Occupancy'!$B$79,1)*12/$C41))</f>
        <v>0</v>
      </c>
      <c r="AC41" s="61">
        <f>IF(ISERROR(IF(Z41="","",Z41/VLOOKUP(Occupancy!$B$65,Occupancy!$BJ$68:'Occupancy'!$B$79,1)*12/$C41)),"-",IF(Z41="","",Z41/VLOOKUP(Occupancy!$B$65,Occupancy!$BJ$68:'Occupancy'!$B$79,1)*12/$C41))</f>
        <v>0</v>
      </c>
      <c r="AD41" s="59">
        <f>SUMIFS(IncomeStatementData!$J$2:$J$829,IncomeStatementData!$B$2:$B$829,$A41,IncomeStatementData!$I$2:$I$829,"55770")</f>
        <v>0</v>
      </c>
      <c r="AE41" s="58">
        <f>IF(ISERROR(AF41/12*Occupancy!$B$65),"-",AF41/12*Occupancy!$B$65)</f>
        <v>0</v>
      </c>
      <c r="AF41" s="59">
        <f>SUMIFS(AnnualFinancialData!$L$2:$L$147,AnnualFinancialData!$B$2:$B$147,$A41,AnnualFinancialData!$K$2:$K$147,"55770")</f>
        <v>0</v>
      </c>
      <c r="AG41" s="58">
        <f>IF(ISERROR(IF(AD41="","",AD41/VLOOKUP(Occupancy!$B$65,Occupancy!$BJ$68:'Occupancy'!$B$79,1)*12/$C41)),"-",IF(AD41="","",AD41/VLOOKUP(Occupancy!$B$65,Occupancy!$BJ$68:'Occupancy'!$B$79,1)*12/$C41))</f>
        <v>0</v>
      </c>
      <c r="AH41" s="63">
        <f>IF(ISERROR(IF(AE41="","",AE41/VLOOKUP(Occupancy!$B$65,Occupancy!$BJ$68:'Occupancy'!$B$79,1)*12/$C41)),"-",IF(AE41="","",AE41/VLOOKUP(Occupancy!$B$65,Occupancy!$BJ$68:'Occupancy'!$B$79,1)*12/$C41))</f>
        <v>0</v>
      </c>
      <c r="AI41" s="56">
        <f>SUMIFS(IncomeStatementData!$J$2:$J$829,IncomeStatementData!$B$2:$B$829,$A41,IncomeStatementData!$I$2:$I$829,"55357")+SUMIFS(IncomeStatementData!$J$2:$J$829,IncomeStatementData!$B$2:$B$829,$A41,IncomeStatementData!$I$2:$I$829,"55353")+SUMIFS(IncomeStatementData!$J$2:$J$829,IncomeStatementData!$B$2:$B$829,$A41,IncomeStatementData!$I$2:$I$829,"55354")+SUMIFS(IncomeStatementData!$J$2:$J$829,IncomeStatementData!$B$2:$B$829,$A41,IncomeStatementData!$I$2:$I$829,"55351")</f>
        <v>0</v>
      </c>
      <c r="AJ41" s="55">
        <f>IF(ISERROR(AK41/12*Occupancy!$B$65),"-",AK41/12*Occupancy!$B$65)</f>
        <v>0</v>
      </c>
      <c r="AK41" s="56">
        <f>SUMIFS(AnnualFinancialData!$L$2:$L$147,AnnualFinancialData!$B$2:$B$147,$A41,AnnualFinancialData!$K$2:$K$147,"55357")+SUMIFS(AnnualFinancialData!$L$2:$L$147,AnnualFinancialData!$B$2:$B$147,$A41,AnnualFinancialData!$K$2:$K$147,"55353")+SUMIFS(AnnualFinancialData!$L$2:$L$147,AnnualFinancialData!$B$2:$B$147,$A41,AnnualFinancialData!$K$2:$K$147,"55354")+SUMIFS(AnnualFinancialData!$L$2:$L$147,AnnualFinancialData!$B$2:$B$147,$A41,AnnualFinancialData!$K$2:$K$147,"55351")</f>
        <v>0</v>
      </c>
      <c r="AL41" s="55">
        <f>IF(ISERROR(IF(AI41="","",AI41/VLOOKUP(Occupancy!$B$65,Occupancy!$BJ$68:'Occupancy'!$B$79,1)*12/$C41)),"-",IF(AI41="","",AI41/VLOOKUP(Occupancy!$B$65,Occupancy!$BJ$68:'Occupancy'!$B$79,1)*12/$C41))</f>
        <v>0</v>
      </c>
      <c r="AM41" s="64">
        <f>IF(ISERROR(IF(AJ41="","",AJ41/VLOOKUP(Occupancy!$B$65,Occupancy!$BJ$68:'Occupancy'!$B$79,1)*12/$C41)),"-",IF(AJ41="","",AJ41/VLOOKUP(Occupancy!$B$65,Occupancy!$BJ$68:'Occupancy'!$B$79,1)*12/$C41))</f>
        <v>0</v>
      </c>
      <c r="AN41" s="58">
        <f>SUMIFS(IncomeStatementData!$J$2:$J$829,IncomeStatementData!$B$2:$B$829,$A41,IncomeStatementData!$I$2:$I$829,"55355")</f>
        <v>0</v>
      </c>
      <c r="AO41" s="58">
        <f>IF(ISERROR(AP41/12*Occupancy!$B$65),"-",AP41/12*Occupancy!$B$65)</f>
        <v>0</v>
      </c>
      <c r="AP41" s="59">
        <f>SUMIFS(AnnualFinancialData!$L$2:$L$147,AnnualFinancialData!$B$2:$B$147,$A41,AnnualFinancialData!$K$2:$K$147,"55355")</f>
        <v>0</v>
      </c>
      <c r="AQ41" s="58">
        <f>IF(ISERROR(IF(AN41="","",AN41/VLOOKUP(Occupancy!$B$65,Occupancy!$BJ$68:'Occupancy'!$B$79,1)*12/$C41)),"-",IF(AN41="","",AN41/VLOOKUP(Occupancy!$B$65,Occupancy!$BJ$68:'Occupancy'!$B$79,1)*12/$C41))</f>
        <v>0</v>
      </c>
      <c r="AR41" s="60">
        <f>IF(ISERROR(IF(AO41="","",AO41/VLOOKUP(Occupancy!$B$65,Occupancy!$BJ$68:'Occupancy'!$B$79,1)*12/$C41)),"-",IF(AO41="","",AO41/VLOOKUP(Occupancy!$B$65,Occupancy!$BJ$68:'Occupancy'!$B$79,1)*12/$C41))</f>
        <v>0</v>
      </c>
      <c r="AS41" s="65">
        <f>SUMIFS(IncomeStatementData!$J$2:$J$829,IncomeStatementData!$B$2:$B$829,$A41,IncomeStatementData!$I$2:$I$829,"55301")</f>
        <v>0</v>
      </c>
      <c r="AT41" s="55">
        <f>IF(ISERROR(AU41/12*Occupancy!$B$65),"-",AU41/12*Occupancy!$B$65)</f>
        <v>0</v>
      </c>
      <c r="AU41" s="56">
        <f>SUMIFS(AnnualFinancialData!$L$2:$L$147,AnnualFinancialData!$B$2:$B$147,$A41,AnnualFinancialData!$K$2:$K$147,"55301")</f>
        <v>0</v>
      </c>
      <c r="AV41" s="55">
        <f>IF(ISERROR(IF(AS41="","",AS41/VLOOKUP(Occupancy!$B$65,Occupancy!$BJ$68:'Occupancy'!$B$79,1)*12/$C41)),"-",IF(AS41="","",AS41/VLOOKUP(Occupancy!$B$65,Occupancy!$BJ$68:'Occupancy'!$B$79,1)*12/$C41))</f>
        <v>0</v>
      </c>
      <c r="AW41" s="61">
        <f>IF(ISERROR(IF(AT41="","",AT41/VLOOKUP(Occupancy!$B$65,Occupancy!$BJ$68:'Occupancy'!$B$79,1)*12/$C41)),"-",IF(AT41="","",AT41/VLOOKUP(Occupancy!$B$65,Occupancy!$BJ$68:'Occupancy'!$B$79,1)*12/$C41))</f>
        <v>0</v>
      </c>
      <c r="AX41" s="58">
        <f>SUMIFS(IncomeStatementData!$J$2:$J$829,IncomeStatementData!$B$2:$B$829,$A41,IncomeStatementData!$I$2:$I$829,"55320")</f>
        <v>0</v>
      </c>
      <c r="AY41" s="58">
        <f>IF(ISERROR(AZ41/12*Occupancy!$B$65),"-",AZ41/12*Occupancy!$B$65)</f>
        <v>0</v>
      </c>
      <c r="AZ41" s="59">
        <f>SUMIFS(AnnualFinancialData!$L$2:$L$147,AnnualFinancialData!$B$2:$B$147,$A41,AnnualFinancialData!$K$2:$K$147,"55320")</f>
        <v>0</v>
      </c>
      <c r="BA41" s="58">
        <f>IF(ISERROR(IF(AX41="","",AX41/VLOOKUP(Occupancy!$B$65,Occupancy!$BJ$68:'Occupancy'!$B$79,1)*12/$C41)),"-",IF(AX41="","",AX41/VLOOKUP(Occupancy!$B$65,Occupancy!$BJ$68:'Occupancy'!$B$79,1)*12/$C41))</f>
        <v>0</v>
      </c>
      <c r="BB41" s="58">
        <f>IF(ISERROR(IF(AY41="","",AY41/VLOOKUP(Occupancy!$B$65,Occupancy!$BJ$68:'Occupancy'!$B$79,1)*12/$C41)),"-",IF(AY41="","",AY41/VLOOKUP(Occupancy!$B$65,Occupancy!$BJ$68:'Occupancy'!$B$79,1)*12/$C41))</f>
        <v>0</v>
      </c>
      <c r="BC41" s="66">
        <f t="shared" si="0"/>
        <v>0</v>
      </c>
      <c r="BD41" s="67">
        <f t="shared" si="1"/>
        <v>0</v>
      </c>
      <c r="BE41" s="66">
        <f t="shared" si="2"/>
        <v>0</v>
      </c>
      <c r="BF41" s="67">
        <f>IF(ISERROR(IF(BC41="","",BC41/VLOOKUP(Occupancy!$B$65,Occupancy!$BJ$68:'Occupancy'!$B$79,1)*12/$C41)),"-",IF(BC41="","",BC41/VLOOKUP(Occupancy!$B$65,Occupancy!$BJ$68:'Occupancy'!$B$79,1)*12/$C41))</f>
        <v>0</v>
      </c>
      <c r="BG41" s="68">
        <f>IF(ISERROR(IF(BD41="","",BD41/VLOOKUP(Occupancy!$B$65,Occupancy!$BJ$68:'Occupancy'!$B$79,1)*12/$C41)),"-",IF(BD41="","",BD41/VLOOKUP(Occupancy!$B$65,Occupancy!$BJ$68:'Occupancy'!$B$79,1)*12/$C41))</f>
        <v>0</v>
      </c>
    </row>
    <row r="42" spans="1:59" x14ac:dyDescent="0.25">
      <c r="A42" s="222" t="s">
        <v>449</v>
      </c>
      <c r="B42" s="98" t="str">
        <f>IF(ISERROR(INDEX(ProjectTypeData!$F$2:$F42,MATCH(Expenses!$A42,ProjectTypeData!$B$2:$B42,0),MATCH(Expenses!B$5,ProjectTypeData!$F$1))),"-",INDEX(ProjectTypeData!$F$2:$F42,MATCH(Expenses!$A42,ProjectTypeData!$B$2:$B42,0),MATCH(Expenses!B$5,ProjectTypeData!$F$1)))</f>
        <v>Homes</v>
      </c>
      <c r="C42" s="148">
        <f>Operating!C48</f>
        <v>102</v>
      </c>
      <c r="D42" s="149" t="str">
        <f>IF(ISERROR(INDEX(MgmtCompanyData!$C$2:$C$9,MATCH(A42,MgmtCompanyData!$B$2:$B$9,0),0)),"-",INDEX(MgmtCompanyData!$C$2:$C$9,MATCH(A42,MgmtCompanyData!$B$2:$B$9,0),0))</f>
        <v>-</v>
      </c>
      <c r="E42" s="54">
        <f>SUMIFS(IncomeStatementData!$J$2:$J$829,IncomeStatementData!$B$2:$B$829,$A42,IncomeStatementData!$I$2:$I$829,"50105")+SUMIFS(IncomeStatementData!$J$2:$J$829,IncomeStatementData!$B$2:$B$829,$A42,IncomeStatementData!$I$2:$I$829,"55745")+SUMIFS(IncomeStatementData!$J$2:$J$829,IncomeStatementData!$B$2:$B$829,$A42,IncomeStatementData!$I$2:$I$829,"55730")+SUMIFS(IncomeStatementData!$J$2:$J$829,IncomeStatementData!$B$2:$B$829,$A42,IncomeStatementData!$I$2:$I$829,"50203")+SUMIFS(IncomeStatementData!$J$2:$J$829,IncomeStatementData!$B$2:$B$829,$A42,IncomeStatementData!$I$2:$I$829,"50252")</f>
        <v>0</v>
      </c>
      <c r="F42" s="55">
        <f>IF(ISERROR(G42/12*Occupancy!$B$65),"-",G42/12*Occupancy!$B$65)</f>
        <v>0</v>
      </c>
      <c r="G42" s="56">
        <f>SUMIFS(AnnualFinancialData!$L$2:$L$147,AnnualFinancialData!$B$2:$B$147,$A42,AnnualFinancialData!$K$2:$K$147,"50105")+SUMIFS(AnnualFinancialData!$L$2:$L$147,AnnualFinancialData!$B$2:$B$147,$A42,AnnualFinancialData!$K$2:$K$147,"55745")+SUMIFS(AnnualFinancialData!$L$2:$L$147,AnnualFinancialData!$B$2:$B$147,$A42,AnnualFinancialData!$K$2:$K$147,"55730")+SUMIFS(AnnualFinancialData!$L$2:$L$147,AnnualFinancialData!$B$2:$B$147,$A42,AnnualFinancialData!$K$2:$K$147,"50203")+SUMIFS(AnnualFinancialData!$L$2:$L$147,AnnualFinancialData!$B$2:$B$147,$A42,AnnualFinancialData!$K$2:$K$147,"50252")</f>
        <v>0</v>
      </c>
      <c r="H42" s="55">
        <f>IF(ISERROR(IF(E42="","",E42/VLOOKUP(Occupancy!$B$65,Occupancy!$BJ$68:'Occupancy'!$B$79,1)*12/$C42)),"-",IF(E42="","",E42/VLOOKUP(Occupancy!$B$65,Occupancy!$BJ$68:'Occupancy'!$B$79,1)*12/$C42))</f>
        <v>0</v>
      </c>
      <c r="I42" s="57">
        <f>IF(ISERROR(IF(F42="","",F42/VLOOKUP(Occupancy!$B$65,Occupancy!$BJ$68:'Occupancy'!$B$79,1)*12/$C42)),"-",IF(F42="","",F42/VLOOKUP(Occupancy!$B$65,Occupancy!$BJ$68:'Occupancy'!$B$79,1)*12/$C42))</f>
        <v>0</v>
      </c>
      <c r="J42" s="58">
        <f>SUMIFS(IncomeStatementData!$J$2:$J$829,IncomeStatementData!$B$2:$B$829,$A42,IncomeStatementData!$I$2:$I$829,"60015")+SUMIFS(IncomeStatementData!$J$2:$J$829,IncomeStatementData!$B$2:$B$829,$A42,IncomeStatementData!$I$2:$I$829,"55342")+SUMIFS(IncomeStatementData!$J$2:$J$829,IncomeStatementData!$B$2:$B$829,$A42,IncomeStatementData!$I$2:$I$829,"55110")+SUMIFS(IncomeStatementData!$J$2:$J$829,IncomeStatementData!$B$2:$B$829,$A42,IncomeStatementData!$I$2:$I$829,"53034")+SUMIFS(IncomeStatementData!$J$2:$J$829,IncomeStatementData!$B$2:$B$829,$A42,IncomeStatementData!$I$2:$I$829,"59500")</f>
        <v>0</v>
      </c>
      <c r="K42" s="58">
        <f>IF(ISERROR(L42/12*Occupancy!$B$65),"-",L42/12*Occupancy!$B$65)</f>
        <v>0</v>
      </c>
      <c r="L42" s="59">
        <f>SUMIFS(AnnualFinancialData!$L$2:$L$147,AnnualFinancialData!$B$2:$B$147,$A42,AnnualFinancialData!$K$2:$K$147,"60015")+SUMIFS(AnnualFinancialData!$L$2:$L$147,AnnualFinancialData!$B$2:$B$147,$A42,AnnualFinancialData!$K$2:$K$147,"55342")+SUMIFS(AnnualFinancialData!$L$2:$L$147,AnnualFinancialData!$B$2:$B$147,$A42,AnnualFinancialData!$K$2:$K$147,"55110")+SUMIFS(AnnualFinancialData!$L$2:$L$147,AnnualFinancialData!$B$2:$B$147,$A42,AnnualFinancialData!$K$2:$K$147,"53034")+SUMIFS(AnnualFinancialData!$L$2:$L$147,AnnualFinancialData!$B$2:$B$147,$A42,AnnualFinancialData!$K$2:$K$147,"59500")</f>
        <v>0</v>
      </c>
      <c r="M42" s="58">
        <f>IF(ISERROR(IF(J42="","",J42/VLOOKUP(Occupancy!$B$65,Occupancy!$BJ$68:'Occupancy'!$B$79,1)*12/$C42)),"-",IF(J42="","",J42/VLOOKUP(Occupancy!$B$65,Occupancy!$BJ$68:'Occupancy'!$B$79,1)*12/$C42))</f>
        <v>0</v>
      </c>
      <c r="N42" s="58">
        <f>IF(ISERROR(IF(K42="","",K42/VLOOKUP(Occupancy!$B$65,Occupancy!$BJ$68:'Occupancy'!$B$79,1)*12/$C42)),"-",IF(K42="","",K42/VLOOKUP(Occupancy!$B$65,Occupancy!$BJ$68:'Occupancy'!$B$79,1)*12/$C42))</f>
        <v>0</v>
      </c>
      <c r="O42" s="55">
        <f>SUMIFS(IncomeStatementData!$J$2:$J$829,IncomeStatementData!$B$2:$B$829,$A42,IncomeStatementData!$I$2:$I$829,"58001")</f>
        <v>0</v>
      </c>
      <c r="P42" s="55">
        <f>IF(ISERROR(Q42/12*Occupancy!$B$65),"-",Q42/12*Occupancy!$B$65)</f>
        <v>0</v>
      </c>
      <c r="Q42" s="56">
        <f>SUMIFS(AnnualFinancialData!$L$2:$L$147,AnnualFinancialData!$B$2:$B$147,$A42,AnnualFinancialData!$K$2:$K$147,"58001")</f>
        <v>0</v>
      </c>
      <c r="R42" s="55">
        <f>IF(ISERROR(IF(O42="","",O42/VLOOKUP(Occupancy!$B$65,Occupancy!$BJ$68:'Occupancy'!$B$79,1)*12/$C42)),"-",IF(O42="","",O42/VLOOKUP(Occupancy!$B$65,Occupancy!$BJ$68:'Occupancy'!$B$79,1)*12/$C42))</f>
        <v>0</v>
      </c>
      <c r="S42" s="55">
        <f>IF(ISERROR(IF(P42="","",P42/VLOOKUP(Occupancy!$B$65,Occupancy!$BJ$68:'Occupancy'!$B$79,1)*12/$C42)),"-",IF(P42="","",P42/VLOOKUP(Occupancy!$B$65,Occupancy!$BJ$68:'Occupancy'!$B$79,1)*12/$C42))</f>
        <v>0</v>
      </c>
      <c r="T42" s="59">
        <f>SUMIFS(IncomeStatementData!$J$2:$J$829,IncomeStatementData!$B$2:$B$829,$A42,IncomeStatementData!$I$2:$I$829,"66100")</f>
        <v>0</v>
      </c>
      <c r="U42" s="58">
        <f>IF(ISERROR(V42/12*Occupancy!$B$65),"-",V42/12*Occupancy!$B$65)</f>
        <v>0</v>
      </c>
      <c r="V42" s="59">
        <f>SUMIFS(AnnualFinancialData!$L$2:$L$147,AnnualFinancialData!$B$2:$B$147,$A42,AnnualFinancialData!$K$2:$K$147,"66100")</f>
        <v>0</v>
      </c>
      <c r="W42" s="58">
        <f>IF(ISERROR(IF(T42="","",T42/VLOOKUP(Occupancy!$B$65,Occupancy!$BJ$68:'Occupancy'!$B$79,1)*12/$C42)),"-",IF(T42="","",T42/VLOOKUP(Occupancy!$B$65,Occupancy!$BJ$68:'Occupancy'!$B$79,1)*12/$C42))</f>
        <v>0</v>
      </c>
      <c r="X42" s="60">
        <f>IF(ISERROR(IF(U42="","",U42/VLOOKUP(Occupancy!$B$65,Occupancy!$BJ$68:'Occupancy'!$B$79,1)*12/$C42)),"-",IF(U42="","",U42/VLOOKUP(Occupancy!$B$65,Occupancy!$BJ$68:'Occupancy'!$B$79,1)*12/$C42))</f>
        <v>0</v>
      </c>
      <c r="Y42" s="55">
        <f>SUMIFS(IncomeStatementData!$J$2:$J$829,IncomeStatementData!$B$2:$B$829,$A42,IncomeStatementData!$I$2:$I$829,"55705")+SUMIFS(IncomeStatementData!$J$2:$J$829,IncomeStatementData!$B$2:$B$829,$A42,IncomeStatementData!$I$2:$I$829,"55715")+SUMIFS(IncomeStatementData!$J$2:$J$829,IncomeStatementData!$B$2:$B$829,$A42,IncomeStatementData!$I$2:$I$829,"55720")+SUMIFS(IncomeStatementData!$J$2:$J$829,IncomeStatementData!$B$2:$B$829,$A42,IncomeStatementData!$I$2:$I$829,"55730")+SUMIFS(IncomeStatementData!$J$2:$J$829,IncomeStatementData!$B$2:$B$829,$A42,IncomeStatementData!$I$2:$I$829,"55735")+SUMIFS(IncomeStatementData!$J$2:$J$829,IncomeStatementData!$B$2:$B$829,$A42,IncomeStatementData!$I$2:$I$829,"55701")+SUMIFS(IncomeStatementData!$J$2:$J$829,IncomeStatementData!$B$2:$B$829,$A42,IncomeStatementData!$I$2:$I$829,"55750")+SUMIFS(IncomeStatementData!$J$2:$J$829,IncomeStatementData!$B$2:$B$829,$A42,IncomeStatementData!$I$2:$I$829,"55725")+SUMIFS(IncomeStatementData!$J$2:$J$829,IncomeStatementData!$B$2:$B$829,$A42,IncomeStatementData!$I$2:$I$829,"55760")+SUMIFS(IncomeStatementData!$J$2:$J$829,IncomeStatementData!$B$2:$B$829,$A42,IncomeStatementData!$I$2:$I$829,"55755")</f>
        <v>0</v>
      </c>
      <c r="Z42" s="55">
        <f>IF(ISERROR(AA42/12*Occupancy!$B$65),"-",AA42/12*Occupancy!$B$65)</f>
        <v>0</v>
      </c>
      <c r="AA42" s="56">
        <f>SUMIFS(AnnualFinancialData!$L$2:$L$147,AnnualFinancialData!$B$2:$B$147,$A42,AnnualFinancialData!$K$2:$K$147,"55705")+SUMIFS(AnnualFinancialData!$L$2:$L$147,AnnualFinancialData!$B$2:$B$147,$A42,AnnualFinancialData!$K$2:$K$147,"55715")+SUMIFS(AnnualFinancialData!$L$2:$L$147,AnnualFinancialData!$B$2:$B$147,$A42,AnnualFinancialData!$K$2:$K$147,"55720")+SUMIFS(AnnualFinancialData!$L$2:$L$147,AnnualFinancialData!$B$2:$B$147,$A42,AnnualFinancialData!$K$2:$K$147,"55730")+SUMIFS(AnnualFinancialData!$L$2:$L$147,AnnualFinancialData!$B$2:$B$147,$A42,AnnualFinancialData!$K$2:$K$147,"55735")+SUMIFS(AnnualFinancialData!$L$2:$L$147,AnnualFinancialData!$B$2:$B$147,$A42,AnnualFinancialData!$K$2:$K$147,"55701")+SUMIFS(AnnualFinancialData!$L$2:$L$147,AnnualFinancialData!$B$2:$B$147,$A42,AnnualFinancialData!$K$2:$K$147,"55750")+SUMIFS(AnnualFinancialData!$L$2:$L$147,AnnualFinancialData!$B$2:$B$147,$A42,AnnualFinancialData!$K$2:$K$147,"55725")+SUMIFS(AnnualFinancialData!$L$2:$L$147,AnnualFinancialData!$B$2:$B$147,$A42,AnnualFinancialData!$K$2:$K$147,"55760")+SUMIFS(AnnualFinancialData!$L$2:$L$147,AnnualFinancialData!$B$2:$B$147,$A42,AnnualFinancialData!$K$2:$K$147,"55755")</f>
        <v>0</v>
      </c>
      <c r="AB42" s="55">
        <f>IF(ISERROR(IF(Y42="","",Y42/VLOOKUP(Occupancy!$B$65,Occupancy!$BJ$68:'Occupancy'!$B$79,1)*12/$C42)),"-",IF(Y42="","",Y42/VLOOKUP(Occupancy!$B$65,Occupancy!$BJ$68:'Occupancy'!$B$79,1)*12/$C42))</f>
        <v>0</v>
      </c>
      <c r="AC42" s="61">
        <f>IF(ISERROR(IF(Z42="","",Z42/VLOOKUP(Occupancy!$B$65,Occupancy!$BJ$68:'Occupancy'!$B$79,1)*12/$C42)),"-",IF(Z42="","",Z42/VLOOKUP(Occupancy!$B$65,Occupancy!$BJ$68:'Occupancy'!$B$79,1)*12/$C42))</f>
        <v>0</v>
      </c>
      <c r="AD42" s="59">
        <f>SUMIFS(IncomeStatementData!$J$2:$J$829,IncomeStatementData!$B$2:$B$829,$A42,IncomeStatementData!$I$2:$I$829,"55770")</f>
        <v>0</v>
      </c>
      <c r="AE42" s="58">
        <f>IF(ISERROR(AF42/12*Occupancy!$B$65),"-",AF42/12*Occupancy!$B$65)</f>
        <v>0</v>
      </c>
      <c r="AF42" s="59">
        <f>SUMIFS(AnnualFinancialData!$L$2:$L$147,AnnualFinancialData!$B$2:$B$147,$A42,AnnualFinancialData!$K$2:$K$147,"55770")</f>
        <v>0</v>
      </c>
      <c r="AG42" s="58">
        <f>IF(ISERROR(IF(AD42="","",AD42/VLOOKUP(Occupancy!$B$65,Occupancy!$BJ$68:'Occupancy'!$B$79,1)*12/$C42)),"-",IF(AD42="","",AD42/VLOOKUP(Occupancy!$B$65,Occupancy!$BJ$68:'Occupancy'!$B$79,1)*12/$C42))</f>
        <v>0</v>
      </c>
      <c r="AH42" s="63">
        <f>IF(ISERROR(IF(AE42="","",AE42/VLOOKUP(Occupancy!$B$65,Occupancy!$BJ$68:'Occupancy'!$B$79,1)*12/$C42)),"-",IF(AE42="","",AE42/VLOOKUP(Occupancy!$B$65,Occupancy!$BJ$68:'Occupancy'!$B$79,1)*12/$C42))</f>
        <v>0</v>
      </c>
      <c r="AI42" s="56">
        <f>SUMIFS(IncomeStatementData!$J$2:$J$829,IncomeStatementData!$B$2:$B$829,$A42,IncomeStatementData!$I$2:$I$829,"55357")+SUMIFS(IncomeStatementData!$J$2:$J$829,IncomeStatementData!$B$2:$B$829,$A42,IncomeStatementData!$I$2:$I$829,"55353")+SUMIFS(IncomeStatementData!$J$2:$J$829,IncomeStatementData!$B$2:$B$829,$A42,IncomeStatementData!$I$2:$I$829,"55354")+SUMIFS(IncomeStatementData!$J$2:$J$829,IncomeStatementData!$B$2:$B$829,$A42,IncomeStatementData!$I$2:$I$829,"55351")</f>
        <v>0</v>
      </c>
      <c r="AJ42" s="55">
        <f>IF(ISERROR(AK42/12*Occupancy!$B$65),"-",AK42/12*Occupancy!$B$65)</f>
        <v>0</v>
      </c>
      <c r="AK42" s="56">
        <f>SUMIFS(AnnualFinancialData!$L$2:$L$147,AnnualFinancialData!$B$2:$B$147,$A42,AnnualFinancialData!$K$2:$K$147,"55357")+SUMIFS(AnnualFinancialData!$L$2:$L$147,AnnualFinancialData!$B$2:$B$147,$A42,AnnualFinancialData!$K$2:$K$147,"55353")+SUMIFS(AnnualFinancialData!$L$2:$L$147,AnnualFinancialData!$B$2:$B$147,$A42,AnnualFinancialData!$K$2:$K$147,"55354")+SUMIFS(AnnualFinancialData!$L$2:$L$147,AnnualFinancialData!$B$2:$B$147,$A42,AnnualFinancialData!$K$2:$K$147,"55351")</f>
        <v>0</v>
      </c>
      <c r="AL42" s="55">
        <f>IF(ISERROR(IF(AI42="","",AI42/VLOOKUP(Occupancy!$B$65,Occupancy!$BJ$68:'Occupancy'!$B$79,1)*12/$C42)),"-",IF(AI42="","",AI42/VLOOKUP(Occupancy!$B$65,Occupancy!$BJ$68:'Occupancy'!$B$79,1)*12/$C42))</f>
        <v>0</v>
      </c>
      <c r="AM42" s="64">
        <f>IF(ISERROR(IF(AJ42="","",AJ42/VLOOKUP(Occupancy!$B$65,Occupancy!$BJ$68:'Occupancy'!$B$79,1)*12/$C42)),"-",IF(AJ42="","",AJ42/VLOOKUP(Occupancy!$B$65,Occupancy!$BJ$68:'Occupancy'!$B$79,1)*12/$C42))</f>
        <v>0</v>
      </c>
      <c r="AN42" s="58">
        <f>SUMIFS(IncomeStatementData!$J$2:$J$829,IncomeStatementData!$B$2:$B$829,$A42,IncomeStatementData!$I$2:$I$829,"55355")</f>
        <v>0</v>
      </c>
      <c r="AO42" s="58">
        <f>IF(ISERROR(AP42/12*Occupancy!$B$65),"-",AP42/12*Occupancy!$B$65)</f>
        <v>0</v>
      </c>
      <c r="AP42" s="59">
        <f>SUMIFS(AnnualFinancialData!$L$2:$L$147,AnnualFinancialData!$B$2:$B$147,$A42,AnnualFinancialData!$K$2:$K$147,"55355")</f>
        <v>0</v>
      </c>
      <c r="AQ42" s="58">
        <f>IF(ISERROR(IF(AN42="","",AN42/VLOOKUP(Occupancy!$B$65,Occupancy!$BJ$68:'Occupancy'!$B$79,1)*12/$C42)),"-",IF(AN42="","",AN42/VLOOKUP(Occupancy!$B$65,Occupancy!$BJ$68:'Occupancy'!$B$79,1)*12/$C42))</f>
        <v>0</v>
      </c>
      <c r="AR42" s="60">
        <f>IF(ISERROR(IF(AO42="","",AO42/VLOOKUP(Occupancy!$B$65,Occupancy!$BJ$68:'Occupancy'!$B$79,1)*12/$C42)),"-",IF(AO42="","",AO42/VLOOKUP(Occupancy!$B$65,Occupancy!$BJ$68:'Occupancy'!$B$79,1)*12/$C42))</f>
        <v>0</v>
      </c>
      <c r="AS42" s="65">
        <f>SUMIFS(IncomeStatementData!$J$2:$J$829,IncomeStatementData!$B$2:$B$829,$A42,IncomeStatementData!$I$2:$I$829,"55301")</f>
        <v>0</v>
      </c>
      <c r="AT42" s="55">
        <f>IF(ISERROR(AU42/12*Occupancy!$B$65),"-",AU42/12*Occupancy!$B$65)</f>
        <v>0</v>
      </c>
      <c r="AU42" s="56">
        <f>SUMIFS(AnnualFinancialData!$L$2:$L$147,AnnualFinancialData!$B$2:$B$147,$A42,AnnualFinancialData!$K$2:$K$147,"55301")</f>
        <v>0</v>
      </c>
      <c r="AV42" s="55">
        <f>IF(ISERROR(IF(AS42="","",AS42/VLOOKUP(Occupancy!$B$65,Occupancy!$BJ$68:'Occupancy'!$B$79,1)*12/$C42)),"-",IF(AS42="","",AS42/VLOOKUP(Occupancy!$B$65,Occupancy!$BJ$68:'Occupancy'!$B$79,1)*12/$C42))</f>
        <v>0</v>
      </c>
      <c r="AW42" s="61">
        <f>IF(ISERROR(IF(AT42="","",AT42/VLOOKUP(Occupancy!$B$65,Occupancy!$BJ$68:'Occupancy'!$B$79,1)*12/$C42)),"-",IF(AT42="","",AT42/VLOOKUP(Occupancy!$B$65,Occupancy!$BJ$68:'Occupancy'!$B$79,1)*12/$C42))</f>
        <v>0</v>
      </c>
      <c r="AX42" s="58">
        <f>SUMIFS(IncomeStatementData!$J$2:$J$829,IncomeStatementData!$B$2:$B$829,$A42,IncomeStatementData!$I$2:$I$829,"55320")</f>
        <v>0</v>
      </c>
      <c r="AY42" s="58">
        <f>IF(ISERROR(AZ42/12*Occupancy!$B$65),"-",AZ42/12*Occupancy!$B$65)</f>
        <v>0</v>
      </c>
      <c r="AZ42" s="59">
        <f>SUMIFS(AnnualFinancialData!$L$2:$L$147,AnnualFinancialData!$B$2:$B$147,$A42,AnnualFinancialData!$K$2:$K$147,"55320")</f>
        <v>0</v>
      </c>
      <c r="BA42" s="58">
        <f>IF(ISERROR(IF(AX42="","",AX42/VLOOKUP(Occupancy!$B$65,Occupancy!$BJ$68:'Occupancy'!$B$79,1)*12/$C42)),"-",IF(AX42="","",AX42/VLOOKUP(Occupancy!$B$65,Occupancy!$BJ$68:'Occupancy'!$B$79,1)*12/$C42))</f>
        <v>0</v>
      </c>
      <c r="BB42" s="58">
        <f>IF(ISERROR(IF(AY42="","",AY42/VLOOKUP(Occupancy!$B$65,Occupancy!$BJ$68:'Occupancy'!$B$79,1)*12/$C42)),"-",IF(AY42="","",AY42/VLOOKUP(Occupancy!$B$65,Occupancy!$BJ$68:'Occupancy'!$B$79,1)*12/$C42))</f>
        <v>0</v>
      </c>
      <c r="BC42" s="66">
        <f t="shared" si="0"/>
        <v>0</v>
      </c>
      <c r="BD42" s="67">
        <f t="shared" si="1"/>
        <v>0</v>
      </c>
      <c r="BE42" s="66">
        <f t="shared" si="2"/>
        <v>0</v>
      </c>
      <c r="BF42" s="67">
        <f>IF(ISERROR(IF(BC42="","",BC42/VLOOKUP(Occupancy!$B$65,Occupancy!$BJ$68:'Occupancy'!$B$79,1)*12/$C42)),"-",IF(BC42="","",BC42/VLOOKUP(Occupancy!$B$65,Occupancy!$BJ$68:'Occupancy'!$B$79,1)*12/$C42))</f>
        <v>0</v>
      </c>
      <c r="BG42" s="68">
        <f>IF(ISERROR(IF(BD42="","",BD42/VLOOKUP(Occupancy!$B$65,Occupancy!$BJ$68:'Occupancy'!$B$79,1)*12/$C42)),"-",IF(BD42="","",BD42/VLOOKUP(Occupancy!$B$65,Occupancy!$BJ$68:'Occupancy'!$B$79,1)*12/$C42))</f>
        <v>0</v>
      </c>
    </row>
    <row r="43" spans="1:59" x14ac:dyDescent="0.25">
      <c r="A43" s="222" t="s">
        <v>451</v>
      </c>
      <c r="B43" s="98" t="str">
        <f>IF(ISERROR(INDEX(ProjectTypeData!$F$2:$F43,MATCH(Expenses!$A43,ProjectTypeData!$B$2:$B43,0),MATCH(Expenses!B$5,ProjectTypeData!$F$1))),"-",INDEX(ProjectTypeData!$F$2:$F43,MATCH(Expenses!$A43,ProjectTypeData!$B$2:$B43,0),MATCH(Expenses!B$5,ProjectTypeData!$F$1)))</f>
        <v>Homes</v>
      </c>
      <c r="C43" s="148">
        <f>Operating!C49</f>
        <v>48</v>
      </c>
      <c r="D43" s="149" t="str">
        <f>IF(ISERROR(INDEX(MgmtCompanyData!$C$2:$C$9,MATCH(A43,MgmtCompanyData!$B$2:$B$9,0),0)),"-",INDEX(MgmtCompanyData!$C$2:$C$9,MATCH(A43,MgmtCompanyData!$B$2:$B$9,0),0))</f>
        <v>-</v>
      </c>
      <c r="E43" s="54">
        <f>SUMIFS(IncomeStatementData!$J$2:$J$829,IncomeStatementData!$B$2:$B$829,$A43,IncomeStatementData!$I$2:$I$829,"50105")+SUMIFS(IncomeStatementData!$J$2:$J$829,IncomeStatementData!$B$2:$B$829,$A43,IncomeStatementData!$I$2:$I$829,"55745")+SUMIFS(IncomeStatementData!$J$2:$J$829,IncomeStatementData!$B$2:$B$829,$A43,IncomeStatementData!$I$2:$I$829,"55730")+SUMIFS(IncomeStatementData!$J$2:$J$829,IncomeStatementData!$B$2:$B$829,$A43,IncomeStatementData!$I$2:$I$829,"50203")+SUMIFS(IncomeStatementData!$J$2:$J$829,IncomeStatementData!$B$2:$B$829,$A43,IncomeStatementData!$I$2:$I$829,"50252")</f>
        <v>0</v>
      </c>
      <c r="F43" s="55">
        <f>IF(ISERROR(G43/12*Occupancy!$B$65),"-",G43/12*Occupancy!$B$65)</f>
        <v>0</v>
      </c>
      <c r="G43" s="56">
        <f>SUMIFS(AnnualFinancialData!$L$2:$L$147,AnnualFinancialData!$B$2:$B$147,$A43,AnnualFinancialData!$K$2:$K$147,"50105")+SUMIFS(AnnualFinancialData!$L$2:$L$147,AnnualFinancialData!$B$2:$B$147,$A43,AnnualFinancialData!$K$2:$K$147,"55745")+SUMIFS(AnnualFinancialData!$L$2:$L$147,AnnualFinancialData!$B$2:$B$147,$A43,AnnualFinancialData!$K$2:$K$147,"55730")+SUMIFS(AnnualFinancialData!$L$2:$L$147,AnnualFinancialData!$B$2:$B$147,$A43,AnnualFinancialData!$K$2:$K$147,"50203")+SUMIFS(AnnualFinancialData!$L$2:$L$147,AnnualFinancialData!$B$2:$B$147,$A43,AnnualFinancialData!$K$2:$K$147,"50252")</f>
        <v>0</v>
      </c>
      <c r="H43" s="55">
        <f>IF(ISERROR(IF(E43="","",E43/VLOOKUP(Occupancy!$B$65,Occupancy!$BJ$68:'Occupancy'!$B$79,1)*12/$C43)),"-",IF(E43="","",E43/VLOOKUP(Occupancy!$B$65,Occupancy!$BJ$68:'Occupancy'!$B$79,1)*12/$C43))</f>
        <v>0</v>
      </c>
      <c r="I43" s="57">
        <f>IF(ISERROR(IF(F43="","",F43/VLOOKUP(Occupancy!$B$65,Occupancy!$BJ$68:'Occupancy'!$B$79,1)*12/$C43)),"-",IF(F43="","",F43/VLOOKUP(Occupancy!$B$65,Occupancy!$BJ$68:'Occupancy'!$B$79,1)*12/$C43))</f>
        <v>0</v>
      </c>
      <c r="J43" s="58">
        <f>SUMIFS(IncomeStatementData!$J$2:$J$829,IncomeStatementData!$B$2:$B$829,$A43,IncomeStatementData!$I$2:$I$829,"60015")+SUMIFS(IncomeStatementData!$J$2:$J$829,IncomeStatementData!$B$2:$B$829,$A43,IncomeStatementData!$I$2:$I$829,"55342")+SUMIFS(IncomeStatementData!$J$2:$J$829,IncomeStatementData!$B$2:$B$829,$A43,IncomeStatementData!$I$2:$I$829,"55110")+SUMIFS(IncomeStatementData!$J$2:$J$829,IncomeStatementData!$B$2:$B$829,$A43,IncomeStatementData!$I$2:$I$829,"53034")+SUMIFS(IncomeStatementData!$J$2:$J$829,IncomeStatementData!$B$2:$B$829,$A43,IncomeStatementData!$I$2:$I$829,"59500")</f>
        <v>0</v>
      </c>
      <c r="K43" s="58">
        <f>IF(ISERROR(L43/12*Occupancy!$B$65),"-",L43/12*Occupancy!$B$65)</f>
        <v>0</v>
      </c>
      <c r="L43" s="59">
        <f>SUMIFS(AnnualFinancialData!$L$2:$L$147,AnnualFinancialData!$B$2:$B$147,$A43,AnnualFinancialData!$K$2:$K$147,"60015")+SUMIFS(AnnualFinancialData!$L$2:$L$147,AnnualFinancialData!$B$2:$B$147,$A43,AnnualFinancialData!$K$2:$K$147,"55342")+SUMIFS(AnnualFinancialData!$L$2:$L$147,AnnualFinancialData!$B$2:$B$147,$A43,AnnualFinancialData!$K$2:$K$147,"55110")+SUMIFS(AnnualFinancialData!$L$2:$L$147,AnnualFinancialData!$B$2:$B$147,$A43,AnnualFinancialData!$K$2:$K$147,"53034")+SUMIFS(AnnualFinancialData!$L$2:$L$147,AnnualFinancialData!$B$2:$B$147,$A43,AnnualFinancialData!$K$2:$K$147,"59500")</f>
        <v>0</v>
      </c>
      <c r="M43" s="58">
        <f>IF(ISERROR(IF(J43="","",J43/VLOOKUP(Occupancy!$B$65,Occupancy!$BJ$68:'Occupancy'!$B$79,1)*12/$C43)),"-",IF(J43="","",J43/VLOOKUP(Occupancy!$B$65,Occupancy!$BJ$68:'Occupancy'!$B$79,1)*12/$C43))</f>
        <v>0</v>
      </c>
      <c r="N43" s="58">
        <f>IF(ISERROR(IF(K43="","",K43/VLOOKUP(Occupancy!$B$65,Occupancy!$BJ$68:'Occupancy'!$B$79,1)*12/$C43)),"-",IF(K43="","",K43/VLOOKUP(Occupancy!$B$65,Occupancy!$BJ$68:'Occupancy'!$B$79,1)*12/$C43))</f>
        <v>0</v>
      </c>
      <c r="O43" s="55">
        <f>SUMIFS(IncomeStatementData!$J$2:$J$829,IncomeStatementData!$B$2:$B$829,$A43,IncomeStatementData!$I$2:$I$829,"58001")</f>
        <v>0</v>
      </c>
      <c r="P43" s="55">
        <f>IF(ISERROR(Q43/12*Occupancy!$B$65),"-",Q43/12*Occupancy!$B$65)</f>
        <v>0</v>
      </c>
      <c r="Q43" s="56">
        <f>SUMIFS(AnnualFinancialData!$L$2:$L$147,AnnualFinancialData!$B$2:$B$147,$A43,AnnualFinancialData!$K$2:$K$147,"58001")</f>
        <v>0</v>
      </c>
      <c r="R43" s="55">
        <f>IF(ISERROR(IF(O43="","",O43/VLOOKUP(Occupancy!$B$65,Occupancy!$BJ$68:'Occupancy'!$B$79,1)*12/$C43)),"-",IF(O43="","",O43/VLOOKUP(Occupancy!$B$65,Occupancy!$BJ$68:'Occupancy'!$B$79,1)*12/$C43))</f>
        <v>0</v>
      </c>
      <c r="S43" s="55">
        <f>IF(ISERROR(IF(P43="","",P43/VLOOKUP(Occupancy!$B$65,Occupancy!$BJ$68:'Occupancy'!$B$79,1)*12/$C43)),"-",IF(P43="","",P43/VLOOKUP(Occupancy!$B$65,Occupancy!$BJ$68:'Occupancy'!$B$79,1)*12/$C43))</f>
        <v>0</v>
      </c>
      <c r="T43" s="59">
        <f>SUMIFS(IncomeStatementData!$J$2:$J$829,IncomeStatementData!$B$2:$B$829,$A43,IncomeStatementData!$I$2:$I$829,"66100")</f>
        <v>0</v>
      </c>
      <c r="U43" s="58">
        <f>IF(ISERROR(V43/12*Occupancy!$B$65),"-",V43/12*Occupancy!$B$65)</f>
        <v>0</v>
      </c>
      <c r="V43" s="59">
        <f>SUMIFS(AnnualFinancialData!$L$2:$L$147,AnnualFinancialData!$B$2:$B$147,$A43,AnnualFinancialData!$K$2:$K$147,"66100")</f>
        <v>0</v>
      </c>
      <c r="W43" s="58">
        <f>IF(ISERROR(IF(T43="","",T43/VLOOKUP(Occupancy!$B$65,Occupancy!$BJ$68:'Occupancy'!$B$79,1)*12/$C43)),"-",IF(T43="","",T43/VLOOKUP(Occupancy!$B$65,Occupancy!$BJ$68:'Occupancy'!$B$79,1)*12/$C43))</f>
        <v>0</v>
      </c>
      <c r="X43" s="60">
        <f>IF(ISERROR(IF(U43="","",U43/VLOOKUP(Occupancy!$B$65,Occupancy!$BJ$68:'Occupancy'!$B$79,1)*12/$C43)),"-",IF(U43="","",U43/VLOOKUP(Occupancy!$B$65,Occupancy!$BJ$68:'Occupancy'!$B$79,1)*12/$C43))</f>
        <v>0</v>
      </c>
      <c r="Y43" s="55">
        <f>SUMIFS(IncomeStatementData!$J$2:$J$829,IncomeStatementData!$B$2:$B$829,$A43,IncomeStatementData!$I$2:$I$829,"55705")+SUMIFS(IncomeStatementData!$J$2:$J$829,IncomeStatementData!$B$2:$B$829,$A43,IncomeStatementData!$I$2:$I$829,"55715")+SUMIFS(IncomeStatementData!$J$2:$J$829,IncomeStatementData!$B$2:$B$829,$A43,IncomeStatementData!$I$2:$I$829,"55720")+SUMIFS(IncomeStatementData!$J$2:$J$829,IncomeStatementData!$B$2:$B$829,$A43,IncomeStatementData!$I$2:$I$829,"55730")+SUMIFS(IncomeStatementData!$J$2:$J$829,IncomeStatementData!$B$2:$B$829,$A43,IncomeStatementData!$I$2:$I$829,"55735")+SUMIFS(IncomeStatementData!$J$2:$J$829,IncomeStatementData!$B$2:$B$829,$A43,IncomeStatementData!$I$2:$I$829,"55701")+SUMIFS(IncomeStatementData!$J$2:$J$829,IncomeStatementData!$B$2:$B$829,$A43,IncomeStatementData!$I$2:$I$829,"55750")+SUMIFS(IncomeStatementData!$J$2:$J$829,IncomeStatementData!$B$2:$B$829,$A43,IncomeStatementData!$I$2:$I$829,"55725")+SUMIFS(IncomeStatementData!$J$2:$J$829,IncomeStatementData!$B$2:$B$829,$A43,IncomeStatementData!$I$2:$I$829,"55760")+SUMIFS(IncomeStatementData!$J$2:$J$829,IncomeStatementData!$B$2:$B$829,$A43,IncomeStatementData!$I$2:$I$829,"55755")</f>
        <v>0</v>
      </c>
      <c r="Z43" s="55">
        <f>IF(ISERROR(AA43/12*Occupancy!$B$65),"-",AA43/12*Occupancy!$B$65)</f>
        <v>0</v>
      </c>
      <c r="AA43" s="56">
        <f>SUMIFS(AnnualFinancialData!$L$2:$L$147,AnnualFinancialData!$B$2:$B$147,$A43,AnnualFinancialData!$K$2:$K$147,"55705")+SUMIFS(AnnualFinancialData!$L$2:$L$147,AnnualFinancialData!$B$2:$B$147,$A43,AnnualFinancialData!$K$2:$K$147,"55715")+SUMIFS(AnnualFinancialData!$L$2:$L$147,AnnualFinancialData!$B$2:$B$147,$A43,AnnualFinancialData!$K$2:$K$147,"55720")+SUMIFS(AnnualFinancialData!$L$2:$L$147,AnnualFinancialData!$B$2:$B$147,$A43,AnnualFinancialData!$K$2:$K$147,"55730")+SUMIFS(AnnualFinancialData!$L$2:$L$147,AnnualFinancialData!$B$2:$B$147,$A43,AnnualFinancialData!$K$2:$K$147,"55735")+SUMIFS(AnnualFinancialData!$L$2:$L$147,AnnualFinancialData!$B$2:$B$147,$A43,AnnualFinancialData!$K$2:$K$147,"55701")+SUMIFS(AnnualFinancialData!$L$2:$L$147,AnnualFinancialData!$B$2:$B$147,$A43,AnnualFinancialData!$K$2:$K$147,"55750")+SUMIFS(AnnualFinancialData!$L$2:$L$147,AnnualFinancialData!$B$2:$B$147,$A43,AnnualFinancialData!$K$2:$K$147,"55725")+SUMIFS(AnnualFinancialData!$L$2:$L$147,AnnualFinancialData!$B$2:$B$147,$A43,AnnualFinancialData!$K$2:$K$147,"55760")+SUMIFS(AnnualFinancialData!$L$2:$L$147,AnnualFinancialData!$B$2:$B$147,$A43,AnnualFinancialData!$K$2:$K$147,"55755")</f>
        <v>0</v>
      </c>
      <c r="AB43" s="55">
        <f>IF(ISERROR(IF(Y43="","",Y43/VLOOKUP(Occupancy!$B$65,Occupancy!$BJ$68:'Occupancy'!$B$79,1)*12/$C43)),"-",IF(Y43="","",Y43/VLOOKUP(Occupancy!$B$65,Occupancy!$BJ$68:'Occupancy'!$B$79,1)*12/$C43))</f>
        <v>0</v>
      </c>
      <c r="AC43" s="61">
        <f>IF(ISERROR(IF(Z43="","",Z43/VLOOKUP(Occupancy!$B$65,Occupancy!$BJ$68:'Occupancy'!$B$79,1)*12/$C43)),"-",IF(Z43="","",Z43/VLOOKUP(Occupancy!$B$65,Occupancy!$BJ$68:'Occupancy'!$B$79,1)*12/$C43))</f>
        <v>0</v>
      </c>
      <c r="AD43" s="59">
        <f>SUMIFS(IncomeStatementData!$J$2:$J$829,IncomeStatementData!$B$2:$B$829,$A43,IncomeStatementData!$I$2:$I$829,"55770")</f>
        <v>0</v>
      </c>
      <c r="AE43" s="58">
        <f>IF(ISERROR(AF43/12*Occupancy!$B$65),"-",AF43/12*Occupancy!$B$65)</f>
        <v>0</v>
      </c>
      <c r="AF43" s="59">
        <f>SUMIFS(AnnualFinancialData!$L$2:$L$147,AnnualFinancialData!$B$2:$B$147,$A43,AnnualFinancialData!$K$2:$K$147,"55770")</f>
        <v>0</v>
      </c>
      <c r="AG43" s="58">
        <f>IF(ISERROR(IF(AD43="","",AD43/VLOOKUP(Occupancy!$B$65,Occupancy!$BJ$68:'Occupancy'!$B$79,1)*12/$C43)),"-",IF(AD43="","",AD43/VLOOKUP(Occupancy!$B$65,Occupancy!$BJ$68:'Occupancy'!$B$79,1)*12/$C43))</f>
        <v>0</v>
      </c>
      <c r="AH43" s="63">
        <f>IF(ISERROR(IF(AE43="","",AE43/VLOOKUP(Occupancy!$B$65,Occupancy!$BJ$68:'Occupancy'!$B$79,1)*12/$C43)),"-",IF(AE43="","",AE43/VLOOKUP(Occupancy!$B$65,Occupancy!$BJ$68:'Occupancy'!$B$79,1)*12/$C43))</f>
        <v>0</v>
      </c>
      <c r="AI43" s="56">
        <f>SUMIFS(IncomeStatementData!$J$2:$J$829,IncomeStatementData!$B$2:$B$829,$A43,IncomeStatementData!$I$2:$I$829,"55357")+SUMIFS(IncomeStatementData!$J$2:$J$829,IncomeStatementData!$B$2:$B$829,$A43,IncomeStatementData!$I$2:$I$829,"55353")+SUMIFS(IncomeStatementData!$J$2:$J$829,IncomeStatementData!$B$2:$B$829,$A43,IncomeStatementData!$I$2:$I$829,"55354")+SUMIFS(IncomeStatementData!$J$2:$J$829,IncomeStatementData!$B$2:$B$829,$A43,IncomeStatementData!$I$2:$I$829,"55351")</f>
        <v>0</v>
      </c>
      <c r="AJ43" s="55">
        <f>IF(ISERROR(AK43/12*Occupancy!$B$65),"-",AK43/12*Occupancy!$B$65)</f>
        <v>0</v>
      </c>
      <c r="AK43" s="56">
        <f>SUMIFS(AnnualFinancialData!$L$2:$L$147,AnnualFinancialData!$B$2:$B$147,$A43,AnnualFinancialData!$K$2:$K$147,"55357")+SUMIFS(AnnualFinancialData!$L$2:$L$147,AnnualFinancialData!$B$2:$B$147,$A43,AnnualFinancialData!$K$2:$K$147,"55353")+SUMIFS(AnnualFinancialData!$L$2:$L$147,AnnualFinancialData!$B$2:$B$147,$A43,AnnualFinancialData!$K$2:$K$147,"55354")+SUMIFS(AnnualFinancialData!$L$2:$L$147,AnnualFinancialData!$B$2:$B$147,$A43,AnnualFinancialData!$K$2:$K$147,"55351")</f>
        <v>0</v>
      </c>
      <c r="AL43" s="55">
        <f>IF(ISERROR(IF(AI43="","",AI43/VLOOKUP(Occupancy!$B$65,Occupancy!$BJ$68:'Occupancy'!$B$79,1)*12/$C43)),"-",IF(AI43="","",AI43/VLOOKUP(Occupancy!$B$65,Occupancy!$BJ$68:'Occupancy'!$B$79,1)*12/$C43))</f>
        <v>0</v>
      </c>
      <c r="AM43" s="64">
        <f>IF(ISERROR(IF(AJ43="","",AJ43/VLOOKUP(Occupancy!$B$65,Occupancy!$BJ$68:'Occupancy'!$B$79,1)*12/$C43)),"-",IF(AJ43="","",AJ43/VLOOKUP(Occupancy!$B$65,Occupancy!$BJ$68:'Occupancy'!$B$79,1)*12/$C43))</f>
        <v>0</v>
      </c>
      <c r="AN43" s="58">
        <f>SUMIFS(IncomeStatementData!$J$2:$J$829,IncomeStatementData!$B$2:$B$829,$A43,IncomeStatementData!$I$2:$I$829,"55355")</f>
        <v>0</v>
      </c>
      <c r="AO43" s="58">
        <f>IF(ISERROR(AP43/12*Occupancy!$B$65),"-",AP43/12*Occupancy!$B$65)</f>
        <v>0</v>
      </c>
      <c r="AP43" s="59">
        <f>SUMIFS(AnnualFinancialData!$L$2:$L$147,AnnualFinancialData!$B$2:$B$147,$A43,AnnualFinancialData!$K$2:$K$147,"55355")</f>
        <v>0</v>
      </c>
      <c r="AQ43" s="58">
        <f>IF(ISERROR(IF(AN43="","",AN43/VLOOKUP(Occupancy!$B$65,Occupancy!$BJ$68:'Occupancy'!$B$79,1)*12/$C43)),"-",IF(AN43="","",AN43/VLOOKUP(Occupancy!$B$65,Occupancy!$BJ$68:'Occupancy'!$B$79,1)*12/$C43))</f>
        <v>0</v>
      </c>
      <c r="AR43" s="60">
        <f>IF(ISERROR(IF(AO43="","",AO43/VLOOKUP(Occupancy!$B$65,Occupancy!$BJ$68:'Occupancy'!$B$79,1)*12/$C43)),"-",IF(AO43="","",AO43/VLOOKUP(Occupancy!$B$65,Occupancy!$BJ$68:'Occupancy'!$B$79,1)*12/$C43))</f>
        <v>0</v>
      </c>
      <c r="AS43" s="65">
        <f>SUMIFS(IncomeStatementData!$J$2:$J$829,IncomeStatementData!$B$2:$B$829,$A43,IncomeStatementData!$I$2:$I$829,"55301")</f>
        <v>0</v>
      </c>
      <c r="AT43" s="55">
        <f>IF(ISERROR(AU43/12*Occupancy!$B$65),"-",AU43/12*Occupancy!$B$65)</f>
        <v>0</v>
      </c>
      <c r="AU43" s="56">
        <f>SUMIFS(AnnualFinancialData!$L$2:$L$147,AnnualFinancialData!$B$2:$B$147,$A43,AnnualFinancialData!$K$2:$K$147,"55301")</f>
        <v>0</v>
      </c>
      <c r="AV43" s="55">
        <f>IF(ISERROR(IF(AS43="","",AS43/VLOOKUP(Occupancy!$B$65,Occupancy!$BJ$68:'Occupancy'!$B$79,1)*12/$C43)),"-",IF(AS43="","",AS43/VLOOKUP(Occupancy!$B$65,Occupancy!$BJ$68:'Occupancy'!$B$79,1)*12/$C43))</f>
        <v>0</v>
      </c>
      <c r="AW43" s="61">
        <f>IF(ISERROR(IF(AT43="","",AT43/VLOOKUP(Occupancy!$B$65,Occupancy!$BJ$68:'Occupancy'!$B$79,1)*12/$C43)),"-",IF(AT43="","",AT43/VLOOKUP(Occupancy!$B$65,Occupancy!$BJ$68:'Occupancy'!$B$79,1)*12/$C43))</f>
        <v>0</v>
      </c>
      <c r="AX43" s="58">
        <f>SUMIFS(IncomeStatementData!$J$2:$J$829,IncomeStatementData!$B$2:$B$829,$A43,IncomeStatementData!$I$2:$I$829,"55320")</f>
        <v>0</v>
      </c>
      <c r="AY43" s="58">
        <f>IF(ISERROR(AZ43/12*Occupancy!$B$65),"-",AZ43/12*Occupancy!$B$65)</f>
        <v>0</v>
      </c>
      <c r="AZ43" s="59">
        <f>SUMIFS(AnnualFinancialData!$L$2:$L$147,AnnualFinancialData!$B$2:$B$147,$A43,AnnualFinancialData!$K$2:$K$147,"55320")</f>
        <v>0</v>
      </c>
      <c r="BA43" s="58">
        <f>IF(ISERROR(IF(AX43="","",AX43/VLOOKUP(Occupancy!$B$65,Occupancy!$BJ$68:'Occupancy'!$B$79,1)*12/$C43)),"-",IF(AX43="","",AX43/VLOOKUP(Occupancy!$B$65,Occupancy!$BJ$68:'Occupancy'!$B$79,1)*12/$C43))</f>
        <v>0</v>
      </c>
      <c r="BB43" s="58">
        <f>IF(ISERROR(IF(AY43="","",AY43/VLOOKUP(Occupancy!$B$65,Occupancy!$BJ$68:'Occupancy'!$B$79,1)*12/$C43)),"-",IF(AY43="","",AY43/VLOOKUP(Occupancy!$B$65,Occupancy!$BJ$68:'Occupancy'!$B$79,1)*12/$C43))</f>
        <v>0</v>
      </c>
      <c r="BC43" s="66">
        <f t="shared" si="0"/>
        <v>0</v>
      </c>
      <c r="BD43" s="67">
        <f t="shared" si="1"/>
        <v>0</v>
      </c>
      <c r="BE43" s="66">
        <f t="shared" si="2"/>
        <v>0</v>
      </c>
      <c r="BF43" s="67">
        <f>IF(ISERROR(IF(BC43="","",BC43/VLOOKUP(Occupancy!$B$65,Occupancy!$BJ$68:'Occupancy'!$B$79,1)*12/$C43)),"-",IF(BC43="","",BC43/VLOOKUP(Occupancy!$B$65,Occupancy!$BJ$68:'Occupancy'!$B$79,1)*12/$C43))</f>
        <v>0</v>
      </c>
      <c r="BG43" s="68">
        <f>IF(ISERROR(IF(BD43="","",BD43/VLOOKUP(Occupancy!$B$65,Occupancy!$BJ$68:'Occupancy'!$B$79,1)*12/$C43)),"-",IF(BD43="","",BD43/VLOOKUP(Occupancy!$B$65,Occupancy!$BJ$68:'Occupancy'!$B$79,1)*12/$C43))</f>
        <v>0</v>
      </c>
    </row>
    <row r="44" spans="1:59" x14ac:dyDescent="0.25">
      <c r="A44" s="222" t="s">
        <v>453</v>
      </c>
      <c r="B44" s="98" t="str">
        <f>IF(ISERROR(INDEX(ProjectTypeData!$F$2:$F44,MATCH(Expenses!$A44,ProjectTypeData!$B$2:$B44,0),MATCH(Expenses!B$5,ProjectTypeData!$F$1))),"-",INDEX(ProjectTypeData!$F$2:$F44,MATCH(Expenses!$A44,ProjectTypeData!$B$2:$B44,0),MATCH(Expenses!B$5,ProjectTypeData!$F$1)))</f>
        <v>Homes</v>
      </c>
      <c r="C44" s="148">
        <f>Operating!C50</f>
        <v>2</v>
      </c>
      <c r="D44" s="149" t="str">
        <f>IF(ISERROR(INDEX(MgmtCompanyData!$C$2:$C$9,MATCH(A44,MgmtCompanyData!$B$2:$B$9,0),0)),"-",INDEX(MgmtCompanyData!$C$2:$C$9,MATCH(A44,MgmtCompanyData!$B$2:$B$9,0),0))</f>
        <v>-</v>
      </c>
      <c r="E44" s="54">
        <f>SUMIFS(IncomeStatementData!$J$2:$J$829,IncomeStatementData!$B$2:$B$829,$A44,IncomeStatementData!$I$2:$I$829,"50105")+SUMIFS(IncomeStatementData!$J$2:$J$829,IncomeStatementData!$B$2:$B$829,$A44,IncomeStatementData!$I$2:$I$829,"55745")+SUMIFS(IncomeStatementData!$J$2:$J$829,IncomeStatementData!$B$2:$B$829,$A44,IncomeStatementData!$I$2:$I$829,"55730")+SUMIFS(IncomeStatementData!$J$2:$J$829,IncomeStatementData!$B$2:$B$829,$A44,IncomeStatementData!$I$2:$I$829,"50203")+SUMIFS(IncomeStatementData!$J$2:$J$829,IncomeStatementData!$B$2:$B$829,$A44,IncomeStatementData!$I$2:$I$829,"50252")</f>
        <v>0</v>
      </c>
      <c r="F44" s="55">
        <f>IF(ISERROR(G44/12*Occupancy!$B$65),"-",G44/12*Occupancy!$B$65)</f>
        <v>0</v>
      </c>
      <c r="G44" s="56">
        <f>SUMIFS(AnnualFinancialData!$L$2:$L$147,AnnualFinancialData!$B$2:$B$147,$A44,AnnualFinancialData!$K$2:$K$147,"50105")+SUMIFS(AnnualFinancialData!$L$2:$L$147,AnnualFinancialData!$B$2:$B$147,$A44,AnnualFinancialData!$K$2:$K$147,"55745")+SUMIFS(AnnualFinancialData!$L$2:$L$147,AnnualFinancialData!$B$2:$B$147,$A44,AnnualFinancialData!$K$2:$K$147,"55730")+SUMIFS(AnnualFinancialData!$L$2:$L$147,AnnualFinancialData!$B$2:$B$147,$A44,AnnualFinancialData!$K$2:$K$147,"50203")+SUMIFS(AnnualFinancialData!$L$2:$L$147,AnnualFinancialData!$B$2:$B$147,$A44,AnnualFinancialData!$K$2:$K$147,"50252")</f>
        <v>0</v>
      </c>
      <c r="H44" s="55">
        <f>IF(ISERROR(IF(E44="","",E44/VLOOKUP(Occupancy!$B$65,Occupancy!$BJ$68:'Occupancy'!$B$79,1)*12/$C44)),"-",IF(E44="","",E44/VLOOKUP(Occupancy!$B$65,Occupancy!$BJ$68:'Occupancy'!$B$79,1)*12/$C44))</f>
        <v>0</v>
      </c>
      <c r="I44" s="57">
        <f>IF(ISERROR(IF(F44="","",F44/VLOOKUP(Occupancy!$B$65,Occupancy!$BJ$68:'Occupancy'!$B$79,1)*12/$C44)),"-",IF(F44="","",F44/VLOOKUP(Occupancy!$B$65,Occupancy!$BJ$68:'Occupancy'!$B$79,1)*12/$C44))</f>
        <v>0</v>
      </c>
      <c r="J44" s="58">
        <f>SUMIFS(IncomeStatementData!$J$2:$J$829,IncomeStatementData!$B$2:$B$829,$A44,IncomeStatementData!$I$2:$I$829,"60015")+SUMIFS(IncomeStatementData!$J$2:$J$829,IncomeStatementData!$B$2:$B$829,$A44,IncomeStatementData!$I$2:$I$829,"55342")+SUMIFS(IncomeStatementData!$J$2:$J$829,IncomeStatementData!$B$2:$B$829,$A44,IncomeStatementData!$I$2:$I$829,"55110")+SUMIFS(IncomeStatementData!$J$2:$J$829,IncomeStatementData!$B$2:$B$829,$A44,IncomeStatementData!$I$2:$I$829,"53034")+SUMIFS(IncomeStatementData!$J$2:$J$829,IncomeStatementData!$B$2:$B$829,$A44,IncomeStatementData!$I$2:$I$829,"59500")</f>
        <v>0</v>
      </c>
      <c r="K44" s="58">
        <f>IF(ISERROR(L44/12*Occupancy!$B$65),"-",L44/12*Occupancy!$B$65)</f>
        <v>0</v>
      </c>
      <c r="L44" s="59">
        <f>SUMIFS(AnnualFinancialData!$L$2:$L$147,AnnualFinancialData!$B$2:$B$147,$A44,AnnualFinancialData!$K$2:$K$147,"60015")+SUMIFS(AnnualFinancialData!$L$2:$L$147,AnnualFinancialData!$B$2:$B$147,$A44,AnnualFinancialData!$K$2:$K$147,"55342")+SUMIFS(AnnualFinancialData!$L$2:$L$147,AnnualFinancialData!$B$2:$B$147,$A44,AnnualFinancialData!$K$2:$K$147,"55110")+SUMIFS(AnnualFinancialData!$L$2:$L$147,AnnualFinancialData!$B$2:$B$147,$A44,AnnualFinancialData!$K$2:$K$147,"53034")+SUMIFS(AnnualFinancialData!$L$2:$L$147,AnnualFinancialData!$B$2:$B$147,$A44,AnnualFinancialData!$K$2:$K$147,"59500")</f>
        <v>0</v>
      </c>
      <c r="M44" s="58">
        <f>IF(ISERROR(IF(J44="","",J44/VLOOKUP(Occupancy!$B$65,Occupancy!$BJ$68:'Occupancy'!$B$79,1)*12/$C44)),"-",IF(J44="","",J44/VLOOKUP(Occupancy!$B$65,Occupancy!$BJ$68:'Occupancy'!$B$79,1)*12/$C44))</f>
        <v>0</v>
      </c>
      <c r="N44" s="58">
        <f>IF(ISERROR(IF(K44="","",K44/VLOOKUP(Occupancy!$B$65,Occupancy!$BJ$68:'Occupancy'!$B$79,1)*12/$C44)),"-",IF(K44="","",K44/VLOOKUP(Occupancy!$B$65,Occupancy!$BJ$68:'Occupancy'!$B$79,1)*12/$C44))</f>
        <v>0</v>
      </c>
      <c r="O44" s="55">
        <f>SUMIFS(IncomeStatementData!$J$2:$J$829,IncomeStatementData!$B$2:$B$829,$A44,IncomeStatementData!$I$2:$I$829,"58001")</f>
        <v>0</v>
      </c>
      <c r="P44" s="55">
        <f>IF(ISERROR(Q44/12*Occupancy!$B$65),"-",Q44/12*Occupancy!$B$65)</f>
        <v>0</v>
      </c>
      <c r="Q44" s="56">
        <f>SUMIFS(AnnualFinancialData!$L$2:$L$147,AnnualFinancialData!$B$2:$B$147,$A44,AnnualFinancialData!$K$2:$K$147,"58001")</f>
        <v>0</v>
      </c>
      <c r="R44" s="55">
        <f>IF(ISERROR(IF(O44="","",O44/VLOOKUP(Occupancy!$B$65,Occupancy!$BJ$68:'Occupancy'!$B$79,1)*12/$C44)),"-",IF(O44="","",O44/VLOOKUP(Occupancy!$B$65,Occupancy!$BJ$68:'Occupancy'!$B$79,1)*12/$C44))</f>
        <v>0</v>
      </c>
      <c r="S44" s="55">
        <f>IF(ISERROR(IF(P44="","",P44/VLOOKUP(Occupancy!$B$65,Occupancy!$BJ$68:'Occupancy'!$B$79,1)*12/$C44)),"-",IF(P44="","",P44/VLOOKUP(Occupancy!$B$65,Occupancy!$BJ$68:'Occupancy'!$B$79,1)*12/$C44))</f>
        <v>0</v>
      </c>
      <c r="T44" s="59">
        <f>SUMIFS(IncomeStatementData!$J$2:$J$829,IncomeStatementData!$B$2:$B$829,$A44,IncomeStatementData!$I$2:$I$829,"66100")</f>
        <v>0</v>
      </c>
      <c r="U44" s="58">
        <f>IF(ISERROR(V44/12*Occupancy!$B$65),"-",V44/12*Occupancy!$B$65)</f>
        <v>0</v>
      </c>
      <c r="V44" s="59">
        <f>SUMIFS(AnnualFinancialData!$L$2:$L$147,AnnualFinancialData!$B$2:$B$147,$A44,AnnualFinancialData!$K$2:$K$147,"66100")</f>
        <v>0</v>
      </c>
      <c r="W44" s="58">
        <f>IF(ISERROR(IF(T44="","",T44/VLOOKUP(Occupancy!$B$65,Occupancy!$BJ$68:'Occupancy'!$B$79,1)*12/$C44)),"-",IF(T44="","",T44/VLOOKUP(Occupancy!$B$65,Occupancy!$BJ$68:'Occupancy'!$B$79,1)*12/$C44))</f>
        <v>0</v>
      </c>
      <c r="X44" s="60">
        <f>IF(ISERROR(IF(U44="","",U44/VLOOKUP(Occupancy!$B$65,Occupancy!$BJ$68:'Occupancy'!$B$79,1)*12/$C44)),"-",IF(U44="","",U44/VLOOKUP(Occupancy!$B$65,Occupancy!$BJ$68:'Occupancy'!$B$79,1)*12/$C44))</f>
        <v>0</v>
      </c>
      <c r="Y44" s="55">
        <f>SUMIFS(IncomeStatementData!$J$2:$J$829,IncomeStatementData!$B$2:$B$829,$A44,IncomeStatementData!$I$2:$I$829,"55705")+SUMIFS(IncomeStatementData!$J$2:$J$829,IncomeStatementData!$B$2:$B$829,$A44,IncomeStatementData!$I$2:$I$829,"55715")+SUMIFS(IncomeStatementData!$J$2:$J$829,IncomeStatementData!$B$2:$B$829,$A44,IncomeStatementData!$I$2:$I$829,"55720")+SUMIFS(IncomeStatementData!$J$2:$J$829,IncomeStatementData!$B$2:$B$829,$A44,IncomeStatementData!$I$2:$I$829,"55730")+SUMIFS(IncomeStatementData!$J$2:$J$829,IncomeStatementData!$B$2:$B$829,$A44,IncomeStatementData!$I$2:$I$829,"55735")+SUMIFS(IncomeStatementData!$J$2:$J$829,IncomeStatementData!$B$2:$B$829,$A44,IncomeStatementData!$I$2:$I$829,"55701")+SUMIFS(IncomeStatementData!$J$2:$J$829,IncomeStatementData!$B$2:$B$829,$A44,IncomeStatementData!$I$2:$I$829,"55750")+SUMIFS(IncomeStatementData!$J$2:$J$829,IncomeStatementData!$B$2:$B$829,$A44,IncomeStatementData!$I$2:$I$829,"55725")+SUMIFS(IncomeStatementData!$J$2:$J$829,IncomeStatementData!$B$2:$B$829,$A44,IncomeStatementData!$I$2:$I$829,"55760")+SUMIFS(IncomeStatementData!$J$2:$J$829,IncomeStatementData!$B$2:$B$829,$A44,IncomeStatementData!$I$2:$I$829,"55755")</f>
        <v>0</v>
      </c>
      <c r="Z44" s="55">
        <f>IF(ISERROR(AA44/12*Occupancy!$B$65),"-",AA44/12*Occupancy!$B$65)</f>
        <v>0</v>
      </c>
      <c r="AA44" s="56">
        <f>SUMIFS(AnnualFinancialData!$L$2:$L$147,AnnualFinancialData!$B$2:$B$147,$A44,AnnualFinancialData!$K$2:$K$147,"55705")+SUMIFS(AnnualFinancialData!$L$2:$L$147,AnnualFinancialData!$B$2:$B$147,$A44,AnnualFinancialData!$K$2:$K$147,"55715")+SUMIFS(AnnualFinancialData!$L$2:$L$147,AnnualFinancialData!$B$2:$B$147,$A44,AnnualFinancialData!$K$2:$K$147,"55720")+SUMIFS(AnnualFinancialData!$L$2:$L$147,AnnualFinancialData!$B$2:$B$147,$A44,AnnualFinancialData!$K$2:$K$147,"55730")+SUMIFS(AnnualFinancialData!$L$2:$L$147,AnnualFinancialData!$B$2:$B$147,$A44,AnnualFinancialData!$K$2:$K$147,"55735")+SUMIFS(AnnualFinancialData!$L$2:$L$147,AnnualFinancialData!$B$2:$B$147,$A44,AnnualFinancialData!$K$2:$K$147,"55701")+SUMIFS(AnnualFinancialData!$L$2:$L$147,AnnualFinancialData!$B$2:$B$147,$A44,AnnualFinancialData!$K$2:$K$147,"55750")+SUMIFS(AnnualFinancialData!$L$2:$L$147,AnnualFinancialData!$B$2:$B$147,$A44,AnnualFinancialData!$K$2:$K$147,"55725")+SUMIFS(AnnualFinancialData!$L$2:$L$147,AnnualFinancialData!$B$2:$B$147,$A44,AnnualFinancialData!$K$2:$K$147,"55760")+SUMIFS(AnnualFinancialData!$L$2:$L$147,AnnualFinancialData!$B$2:$B$147,$A44,AnnualFinancialData!$K$2:$K$147,"55755")</f>
        <v>0</v>
      </c>
      <c r="AB44" s="55">
        <f>IF(ISERROR(IF(Y44="","",Y44/VLOOKUP(Occupancy!$B$65,Occupancy!$BJ$68:'Occupancy'!$B$79,1)*12/$C44)),"-",IF(Y44="","",Y44/VLOOKUP(Occupancy!$B$65,Occupancy!$BJ$68:'Occupancy'!$B$79,1)*12/$C44))</f>
        <v>0</v>
      </c>
      <c r="AC44" s="61">
        <f>IF(ISERROR(IF(Z44="","",Z44/VLOOKUP(Occupancy!$B$65,Occupancy!$BJ$68:'Occupancy'!$B$79,1)*12/$C44)),"-",IF(Z44="","",Z44/VLOOKUP(Occupancy!$B$65,Occupancy!$BJ$68:'Occupancy'!$B$79,1)*12/$C44))</f>
        <v>0</v>
      </c>
      <c r="AD44" s="59">
        <f>SUMIFS(IncomeStatementData!$J$2:$J$829,IncomeStatementData!$B$2:$B$829,$A44,IncomeStatementData!$I$2:$I$829,"55770")</f>
        <v>0</v>
      </c>
      <c r="AE44" s="58">
        <f>IF(ISERROR(AF44/12*Occupancy!$B$65),"-",AF44/12*Occupancy!$B$65)</f>
        <v>0</v>
      </c>
      <c r="AF44" s="59">
        <f>SUMIFS(AnnualFinancialData!$L$2:$L$147,AnnualFinancialData!$B$2:$B$147,$A44,AnnualFinancialData!$K$2:$K$147,"55770")</f>
        <v>0</v>
      </c>
      <c r="AG44" s="58">
        <f>IF(ISERROR(IF(AD44="","",AD44/VLOOKUP(Occupancy!$B$65,Occupancy!$BJ$68:'Occupancy'!$B$79,1)*12/$C44)),"-",IF(AD44="","",AD44/VLOOKUP(Occupancy!$B$65,Occupancy!$BJ$68:'Occupancy'!$B$79,1)*12/$C44))</f>
        <v>0</v>
      </c>
      <c r="AH44" s="63">
        <f>IF(ISERROR(IF(AE44="","",AE44/VLOOKUP(Occupancy!$B$65,Occupancy!$BJ$68:'Occupancy'!$B$79,1)*12/$C44)),"-",IF(AE44="","",AE44/VLOOKUP(Occupancy!$B$65,Occupancy!$BJ$68:'Occupancy'!$B$79,1)*12/$C44))</f>
        <v>0</v>
      </c>
      <c r="AI44" s="56">
        <f>SUMIFS(IncomeStatementData!$J$2:$J$829,IncomeStatementData!$B$2:$B$829,$A44,IncomeStatementData!$I$2:$I$829,"55357")+SUMIFS(IncomeStatementData!$J$2:$J$829,IncomeStatementData!$B$2:$B$829,$A44,IncomeStatementData!$I$2:$I$829,"55353")+SUMIFS(IncomeStatementData!$J$2:$J$829,IncomeStatementData!$B$2:$B$829,$A44,IncomeStatementData!$I$2:$I$829,"55354")+SUMIFS(IncomeStatementData!$J$2:$J$829,IncomeStatementData!$B$2:$B$829,$A44,IncomeStatementData!$I$2:$I$829,"55351")</f>
        <v>0</v>
      </c>
      <c r="AJ44" s="55">
        <f>IF(ISERROR(AK44/12*Occupancy!$B$65),"-",AK44/12*Occupancy!$B$65)</f>
        <v>0</v>
      </c>
      <c r="AK44" s="56">
        <f>SUMIFS(AnnualFinancialData!$L$2:$L$147,AnnualFinancialData!$B$2:$B$147,$A44,AnnualFinancialData!$K$2:$K$147,"55357")+SUMIFS(AnnualFinancialData!$L$2:$L$147,AnnualFinancialData!$B$2:$B$147,$A44,AnnualFinancialData!$K$2:$K$147,"55353")+SUMIFS(AnnualFinancialData!$L$2:$L$147,AnnualFinancialData!$B$2:$B$147,$A44,AnnualFinancialData!$K$2:$K$147,"55354")+SUMIFS(AnnualFinancialData!$L$2:$L$147,AnnualFinancialData!$B$2:$B$147,$A44,AnnualFinancialData!$K$2:$K$147,"55351")</f>
        <v>0</v>
      </c>
      <c r="AL44" s="55">
        <f>IF(ISERROR(IF(AI44="","",AI44/VLOOKUP(Occupancy!$B$65,Occupancy!$BJ$68:'Occupancy'!$B$79,1)*12/$C44)),"-",IF(AI44="","",AI44/VLOOKUP(Occupancy!$B$65,Occupancy!$BJ$68:'Occupancy'!$B$79,1)*12/$C44))</f>
        <v>0</v>
      </c>
      <c r="AM44" s="64">
        <f>IF(ISERROR(IF(AJ44="","",AJ44/VLOOKUP(Occupancy!$B$65,Occupancy!$BJ$68:'Occupancy'!$B$79,1)*12/$C44)),"-",IF(AJ44="","",AJ44/VLOOKUP(Occupancy!$B$65,Occupancy!$BJ$68:'Occupancy'!$B$79,1)*12/$C44))</f>
        <v>0</v>
      </c>
      <c r="AN44" s="58">
        <f>SUMIFS(IncomeStatementData!$J$2:$J$829,IncomeStatementData!$B$2:$B$829,$A44,IncomeStatementData!$I$2:$I$829,"55355")</f>
        <v>0</v>
      </c>
      <c r="AO44" s="58">
        <f>IF(ISERROR(AP44/12*Occupancy!$B$65),"-",AP44/12*Occupancy!$B$65)</f>
        <v>0</v>
      </c>
      <c r="AP44" s="59">
        <f>SUMIFS(AnnualFinancialData!$L$2:$L$147,AnnualFinancialData!$B$2:$B$147,$A44,AnnualFinancialData!$K$2:$K$147,"55355")</f>
        <v>0</v>
      </c>
      <c r="AQ44" s="58">
        <f>IF(ISERROR(IF(AN44="","",AN44/VLOOKUP(Occupancy!$B$65,Occupancy!$BJ$68:'Occupancy'!$B$79,1)*12/$C44)),"-",IF(AN44="","",AN44/VLOOKUP(Occupancy!$B$65,Occupancy!$BJ$68:'Occupancy'!$B$79,1)*12/$C44))</f>
        <v>0</v>
      </c>
      <c r="AR44" s="60">
        <f>IF(ISERROR(IF(AO44="","",AO44/VLOOKUP(Occupancy!$B$65,Occupancy!$BJ$68:'Occupancy'!$B$79,1)*12/$C44)),"-",IF(AO44="","",AO44/VLOOKUP(Occupancy!$B$65,Occupancy!$BJ$68:'Occupancy'!$B$79,1)*12/$C44))</f>
        <v>0</v>
      </c>
      <c r="AS44" s="65">
        <f>SUMIFS(IncomeStatementData!$J$2:$J$829,IncomeStatementData!$B$2:$B$829,$A44,IncomeStatementData!$I$2:$I$829,"55301")</f>
        <v>0</v>
      </c>
      <c r="AT44" s="55">
        <f>IF(ISERROR(AU44/12*Occupancy!$B$65),"-",AU44/12*Occupancy!$B$65)</f>
        <v>0</v>
      </c>
      <c r="AU44" s="56">
        <f>SUMIFS(AnnualFinancialData!$L$2:$L$147,AnnualFinancialData!$B$2:$B$147,$A44,AnnualFinancialData!$K$2:$K$147,"55301")</f>
        <v>0</v>
      </c>
      <c r="AV44" s="55">
        <f>IF(ISERROR(IF(AS44="","",AS44/VLOOKUP(Occupancy!$B$65,Occupancy!$BJ$68:'Occupancy'!$B$79,1)*12/$C44)),"-",IF(AS44="","",AS44/VLOOKUP(Occupancy!$B$65,Occupancy!$BJ$68:'Occupancy'!$B$79,1)*12/$C44))</f>
        <v>0</v>
      </c>
      <c r="AW44" s="61">
        <f>IF(ISERROR(IF(AT44="","",AT44/VLOOKUP(Occupancy!$B$65,Occupancy!$BJ$68:'Occupancy'!$B$79,1)*12/$C44)),"-",IF(AT44="","",AT44/VLOOKUP(Occupancy!$B$65,Occupancy!$BJ$68:'Occupancy'!$B$79,1)*12/$C44))</f>
        <v>0</v>
      </c>
      <c r="AX44" s="58">
        <f>SUMIFS(IncomeStatementData!$J$2:$J$829,IncomeStatementData!$B$2:$B$829,$A44,IncomeStatementData!$I$2:$I$829,"55320")</f>
        <v>0</v>
      </c>
      <c r="AY44" s="58">
        <f>IF(ISERROR(AZ44/12*Occupancy!$B$65),"-",AZ44/12*Occupancy!$B$65)</f>
        <v>0</v>
      </c>
      <c r="AZ44" s="59">
        <f>SUMIFS(AnnualFinancialData!$L$2:$L$147,AnnualFinancialData!$B$2:$B$147,$A44,AnnualFinancialData!$K$2:$K$147,"55320")</f>
        <v>0</v>
      </c>
      <c r="BA44" s="58">
        <f>IF(ISERROR(IF(AX44="","",AX44/VLOOKUP(Occupancy!$B$65,Occupancy!$BJ$68:'Occupancy'!$B$79,1)*12/$C44)),"-",IF(AX44="","",AX44/VLOOKUP(Occupancy!$B$65,Occupancy!$BJ$68:'Occupancy'!$B$79,1)*12/$C44))</f>
        <v>0</v>
      </c>
      <c r="BB44" s="58">
        <f>IF(ISERROR(IF(AY44="","",AY44/VLOOKUP(Occupancy!$B$65,Occupancy!$BJ$68:'Occupancy'!$B$79,1)*12/$C44)),"-",IF(AY44="","",AY44/VLOOKUP(Occupancy!$B$65,Occupancy!$BJ$68:'Occupancy'!$B$79,1)*12/$C44))</f>
        <v>0</v>
      </c>
      <c r="BC44" s="66">
        <f t="shared" si="0"/>
        <v>0</v>
      </c>
      <c r="BD44" s="67">
        <f t="shared" si="1"/>
        <v>0</v>
      </c>
      <c r="BE44" s="66">
        <f t="shared" si="2"/>
        <v>0</v>
      </c>
      <c r="BF44" s="67">
        <f>IF(ISERROR(IF(BC44="","",BC44/VLOOKUP(Occupancy!$B$65,Occupancy!$BJ$68:'Occupancy'!$B$79,1)*12/$C44)),"-",IF(BC44="","",BC44/VLOOKUP(Occupancy!$B$65,Occupancy!$BJ$68:'Occupancy'!$B$79,1)*12/$C44))</f>
        <v>0</v>
      </c>
      <c r="BG44" s="68">
        <f>IF(ISERROR(IF(BD44="","",BD44/VLOOKUP(Occupancy!$B$65,Occupancy!$BJ$68:'Occupancy'!$B$79,1)*12/$C44)),"-",IF(BD44="","",BD44/VLOOKUP(Occupancy!$B$65,Occupancy!$BJ$68:'Occupancy'!$B$79,1)*12/$C44))</f>
        <v>0</v>
      </c>
    </row>
    <row r="45" spans="1:59" x14ac:dyDescent="0.25">
      <c r="A45" s="222" t="s">
        <v>455</v>
      </c>
      <c r="B45" s="98" t="str">
        <f>IF(ISERROR(INDEX(ProjectTypeData!$F$2:$F45,MATCH(Expenses!$A45,ProjectTypeData!$B$2:$B45,0),MATCH(Expenses!B$5,ProjectTypeData!$F$1))),"-",INDEX(ProjectTypeData!$F$2:$F45,MATCH(Expenses!$A45,ProjectTypeData!$B$2:$B45,0),MATCH(Expenses!B$5,ProjectTypeData!$F$1)))</f>
        <v>Homes</v>
      </c>
      <c r="C45" s="148">
        <f>Operating!C51</f>
        <v>0</v>
      </c>
      <c r="D45" s="149" t="str">
        <f>IF(ISERROR(INDEX(MgmtCompanyData!$C$2:$C$9,MATCH(A45,MgmtCompanyData!$B$2:$B$9,0),0)),"-",INDEX(MgmtCompanyData!$C$2:$C$9,MATCH(A45,MgmtCompanyData!$B$2:$B$9,0),0))</f>
        <v>-</v>
      </c>
      <c r="E45" s="54">
        <f>SUMIFS(IncomeStatementData!$J$2:$J$829,IncomeStatementData!$B$2:$B$829,$A45,IncomeStatementData!$I$2:$I$829,"50105")+SUMIFS(IncomeStatementData!$J$2:$J$829,IncomeStatementData!$B$2:$B$829,$A45,IncomeStatementData!$I$2:$I$829,"55745")+SUMIFS(IncomeStatementData!$J$2:$J$829,IncomeStatementData!$B$2:$B$829,$A45,IncomeStatementData!$I$2:$I$829,"55730")+SUMIFS(IncomeStatementData!$J$2:$J$829,IncomeStatementData!$B$2:$B$829,$A45,IncomeStatementData!$I$2:$I$829,"50203")+SUMIFS(IncomeStatementData!$J$2:$J$829,IncomeStatementData!$B$2:$B$829,$A45,IncomeStatementData!$I$2:$I$829,"50252")</f>
        <v>0</v>
      </c>
      <c r="F45" s="55">
        <f>IF(ISERROR(G45/12*Occupancy!$B$65),"-",G45/12*Occupancy!$B$65)</f>
        <v>0</v>
      </c>
      <c r="G45" s="56">
        <f>SUMIFS(AnnualFinancialData!$L$2:$L$147,AnnualFinancialData!$B$2:$B$147,$A45,AnnualFinancialData!$K$2:$K$147,"50105")+SUMIFS(AnnualFinancialData!$L$2:$L$147,AnnualFinancialData!$B$2:$B$147,$A45,AnnualFinancialData!$K$2:$K$147,"55745")+SUMIFS(AnnualFinancialData!$L$2:$L$147,AnnualFinancialData!$B$2:$B$147,$A45,AnnualFinancialData!$K$2:$K$147,"55730")+SUMIFS(AnnualFinancialData!$L$2:$L$147,AnnualFinancialData!$B$2:$B$147,$A45,AnnualFinancialData!$K$2:$K$147,"50203")+SUMIFS(AnnualFinancialData!$L$2:$L$147,AnnualFinancialData!$B$2:$B$147,$A45,AnnualFinancialData!$K$2:$K$147,"50252")</f>
        <v>0</v>
      </c>
      <c r="H45" s="55" t="str">
        <f>IF(ISERROR(IF(E45="","",E45/VLOOKUP(Occupancy!$B$65,Occupancy!$BJ$68:'Occupancy'!$B$79,1)*12/$C45)),"-",IF(E45="","",E45/VLOOKUP(Occupancy!$B$65,Occupancy!$BJ$68:'Occupancy'!$B$79,1)*12/$C45))</f>
        <v>-</v>
      </c>
      <c r="I45" s="57" t="str">
        <f>IF(ISERROR(IF(F45="","",F45/VLOOKUP(Occupancy!$B$65,Occupancy!$BJ$68:'Occupancy'!$B$79,1)*12/$C45)),"-",IF(F45="","",F45/VLOOKUP(Occupancy!$B$65,Occupancy!$BJ$68:'Occupancy'!$B$79,1)*12/$C45))</f>
        <v>-</v>
      </c>
      <c r="J45" s="58">
        <f>SUMIFS(IncomeStatementData!$J$2:$J$829,IncomeStatementData!$B$2:$B$829,$A45,IncomeStatementData!$I$2:$I$829,"60015")+SUMIFS(IncomeStatementData!$J$2:$J$829,IncomeStatementData!$B$2:$B$829,$A45,IncomeStatementData!$I$2:$I$829,"55342")+SUMIFS(IncomeStatementData!$J$2:$J$829,IncomeStatementData!$B$2:$B$829,$A45,IncomeStatementData!$I$2:$I$829,"55110")+SUMIFS(IncomeStatementData!$J$2:$J$829,IncomeStatementData!$B$2:$B$829,$A45,IncomeStatementData!$I$2:$I$829,"53034")+SUMIFS(IncomeStatementData!$J$2:$J$829,IncomeStatementData!$B$2:$B$829,$A45,IncomeStatementData!$I$2:$I$829,"59500")</f>
        <v>0</v>
      </c>
      <c r="K45" s="58">
        <f>IF(ISERROR(L45/12*Occupancy!$B$65),"-",L45/12*Occupancy!$B$65)</f>
        <v>0</v>
      </c>
      <c r="L45" s="59">
        <f>SUMIFS(AnnualFinancialData!$L$2:$L$147,AnnualFinancialData!$B$2:$B$147,$A45,AnnualFinancialData!$K$2:$K$147,"60015")+SUMIFS(AnnualFinancialData!$L$2:$L$147,AnnualFinancialData!$B$2:$B$147,$A45,AnnualFinancialData!$K$2:$K$147,"55342")+SUMIFS(AnnualFinancialData!$L$2:$L$147,AnnualFinancialData!$B$2:$B$147,$A45,AnnualFinancialData!$K$2:$K$147,"55110")+SUMIFS(AnnualFinancialData!$L$2:$L$147,AnnualFinancialData!$B$2:$B$147,$A45,AnnualFinancialData!$K$2:$K$147,"53034")+SUMIFS(AnnualFinancialData!$L$2:$L$147,AnnualFinancialData!$B$2:$B$147,$A45,AnnualFinancialData!$K$2:$K$147,"59500")</f>
        <v>0</v>
      </c>
      <c r="M45" s="58" t="str">
        <f>IF(ISERROR(IF(J45="","",J45/VLOOKUP(Occupancy!$B$65,Occupancy!$BJ$68:'Occupancy'!$B$79,1)*12/$C45)),"-",IF(J45="","",J45/VLOOKUP(Occupancy!$B$65,Occupancy!$BJ$68:'Occupancy'!$B$79,1)*12/$C45))</f>
        <v>-</v>
      </c>
      <c r="N45" s="58" t="str">
        <f>IF(ISERROR(IF(K45="","",K45/VLOOKUP(Occupancy!$B$65,Occupancy!$BJ$68:'Occupancy'!$B$79,1)*12/$C45)),"-",IF(K45="","",K45/VLOOKUP(Occupancy!$B$65,Occupancy!$BJ$68:'Occupancy'!$B$79,1)*12/$C45))</f>
        <v>-</v>
      </c>
      <c r="O45" s="55">
        <f>SUMIFS(IncomeStatementData!$J$2:$J$829,IncomeStatementData!$B$2:$B$829,$A45,IncomeStatementData!$I$2:$I$829,"58001")</f>
        <v>0</v>
      </c>
      <c r="P45" s="55">
        <f>IF(ISERROR(Q45/12*Occupancy!$B$65),"-",Q45/12*Occupancy!$B$65)</f>
        <v>0</v>
      </c>
      <c r="Q45" s="56">
        <f>SUMIFS(AnnualFinancialData!$L$2:$L$147,AnnualFinancialData!$B$2:$B$147,$A45,AnnualFinancialData!$K$2:$K$147,"58001")</f>
        <v>0</v>
      </c>
      <c r="R45" s="55" t="str">
        <f>IF(ISERROR(IF(O45="","",O45/VLOOKUP(Occupancy!$B$65,Occupancy!$BJ$68:'Occupancy'!$B$79,1)*12/$C45)),"-",IF(O45="","",O45/VLOOKUP(Occupancy!$B$65,Occupancy!$BJ$68:'Occupancy'!$B$79,1)*12/$C45))</f>
        <v>-</v>
      </c>
      <c r="S45" s="55" t="str">
        <f>IF(ISERROR(IF(P45="","",P45/VLOOKUP(Occupancy!$B$65,Occupancy!$BJ$68:'Occupancy'!$B$79,1)*12/$C45)),"-",IF(P45="","",P45/VLOOKUP(Occupancy!$B$65,Occupancy!$BJ$68:'Occupancy'!$B$79,1)*12/$C45))</f>
        <v>-</v>
      </c>
      <c r="T45" s="59">
        <f>SUMIFS(IncomeStatementData!$J$2:$J$829,IncomeStatementData!$B$2:$B$829,$A45,IncomeStatementData!$I$2:$I$829,"66100")</f>
        <v>0</v>
      </c>
      <c r="U45" s="58">
        <f>IF(ISERROR(V45/12*Occupancy!$B$65),"-",V45/12*Occupancy!$B$65)</f>
        <v>0</v>
      </c>
      <c r="V45" s="59">
        <f>SUMIFS(AnnualFinancialData!$L$2:$L$147,AnnualFinancialData!$B$2:$B$147,$A45,AnnualFinancialData!$K$2:$K$147,"66100")</f>
        <v>0</v>
      </c>
      <c r="W45" s="58" t="str">
        <f>IF(ISERROR(IF(T45="","",T45/VLOOKUP(Occupancy!$B$65,Occupancy!$BJ$68:'Occupancy'!$B$79,1)*12/$C45)),"-",IF(T45="","",T45/VLOOKUP(Occupancy!$B$65,Occupancy!$BJ$68:'Occupancy'!$B$79,1)*12/$C45))</f>
        <v>-</v>
      </c>
      <c r="X45" s="60" t="str">
        <f>IF(ISERROR(IF(U45="","",U45/VLOOKUP(Occupancy!$B$65,Occupancy!$BJ$68:'Occupancy'!$B$79,1)*12/$C45)),"-",IF(U45="","",U45/VLOOKUP(Occupancy!$B$65,Occupancy!$BJ$68:'Occupancy'!$B$79,1)*12/$C45))</f>
        <v>-</v>
      </c>
      <c r="Y45" s="55">
        <f>SUMIFS(IncomeStatementData!$J$2:$J$829,IncomeStatementData!$B$2:$B$829,$A45,IncomeStatementData!$I$2:$I$829,"55705")+SUMIFS(IncomeStatementData!$J$2:$J$829,IncomeStatementData!$B$2:$B$829,$A45,IncomeStatementData!$I$2:$I$829,"55715")+SUMIFS(IncomeStatementData!$J$2:$J$829,IncomeStatementData!$B$2:$B$829,$A45,IncomeStatementData!$I$2:$I$829,"55720")+SUMIFS(IncomeStatementData!$J$2:$J$829,IncomeStatementData!$B$2:$B$829,$A45,IncomeStatementData!$I$2:$I$829,"55730")+SUMIFS(IncomeStatementData!$J$2:$J$829,IncomeStatementData!$B$2:$B$829,$A45,IncomeStatementData!$I$2:$I$829,"55735")+SUMIFS(IncomeStatementData!$J$2:$J$829,IncomeStatementData!$B$2:$B$829,$A45,IncomeStatementData!$I$2:$I$829,"55701")+SUMIFS(IncomeStatementData!$J$2:$J$829,IncomeStatementData!$B$2:$B$829,$A45,IncomeStatementData!$I$2:$I$829,"55750")+SUMIFS(IncomeStatementData!$J$2:$J$829,IncomeStatementData!$B$2:$B$829,$A45,IncomeStatementData!$I$2:$I$829,"55725")+SUMIFS(IncomeStatementData!$J$2:$J$829,IncomeStatementData!$B$2:$B$829,$A45,IncomeStatementData!$I$2:$I$829,"55760")+SUMIFS(IncomeStatementData!$J$2:$J$829,IncomeStatementData!$B$2:$B$829,$A45,IncomeStatementData!$I$2:$I$829,"55755")</f>
        <v>0</v>
      </c>
      <c r="Z45" s="55">
        <f>IF(ISERROR(AA45/12*Occupancy!$B$65),"-",AA45/12*Occupancy!$B$65)</f>
        <v>0</v>
      </c>
      <c r="AA45" s="56">
        <f>SUMIFS(AnnualFinancialData!$L$2:$L$147,AnnualFinancialData!$B$2:$B$147,$A45,AnnualFinancialData!$K$2:$K$147,"55705")+SUMIFS(AnnualFinancialData!$L$2:$L$147,AnnualFinancialData!$B$2:$B$147,$A45,AnnualFinancialData!$K$2:$K$147,"55715")+SUMIFS(AnnualFinancialData!$L$2:$L$147,AnnualFinancialData!$B$2:$B$147,$A45,AnnualFinancialData!$K$2:$K$147,"55720")+SUMIFS(AnnualFinancialData!$L$2:$L$147,AnnualFinancialData!$B$2:$B$147,$A45,AnnualFinancialData!$K$2:$K$147,"55730")+SUMIFS(AnnualFinancialData!$L$2:$L$147,AnnualFinancialData!$B$2:$B$147,$A45,AnnualFinancialData!$K$2:$K$147,"55735")+SUMIFS(AnnualFinancialData!$L$2:$L$147,AnnualFinancialData!$B$2:$B$147,$A45,AnnualFinancialData!$K$2:$K$147,"55701")+SUMIFS(AnnualFinancialData!$L$2:$L$147,AnnualFinancialData!$B$2:$B$147,$A45,AnnualFinancialData!$K$2:$K$147,"55750")+SUMIFS(AnnualFinancialData!$L$2:$L$147,AnnualFinancialData!$B$2:$B$147,$A45,AnnualFinancialData!$K$2:$K$147,"55725")+SUMIFS(AnnualFinancialData!$L$2:$L$147,AnnualFinancialData!$B$2:$B$147,$A45,AnnualFinancialData!$K$2:$K$147,"55760")+SUMIFS(AnnualFinancialData!$L$2:$L$147,AnnualFinancialData!$B$2:$B$147,$A45,AnnualFinancialData!$K$2:$K$147,"55755")</f>
        <v>0</v>
      </c>
      <c r="AB45" s="55" t="str">
        <f>IF(ISERROR(IF(Y45="","",Y45/VLOOKUP(Occupancy!$B$65,Occupancy!$BJ$68:'Occupancy'!$B$79,1)*12/$C45)),"-",IF(Y45="","",Y45/VLOOKUP(Occupancy!$B$65,Occupancy!$BJ$68:'Occupancy'!$B$79,1)*12/$C45))</f>
        <v>-</v>
      </c>
      <c r="AC45" s="61" t="str">
        <f>IF(ISERROR(IF(Z45="","",Z45/VLOOKUP(Occupancy!$B$65,Occupancy!$BJ$68:'Occupancy'!$B$79,1)*12/$C45)),"-",IF(Z45="","",Z45/VLOOKUP(Occupancy!$B$65,Occupancy!$BJ$68:'Occupancy'!$B$79,1)*12/$C45))</f>
        <v>-</v>
      </c>
      <c r="AD45" s="59">
        <f>SUMIFS(IncomeStatementData!$J$2:$J$829,IncomeStatementData!$B$2:$B$829,$A45,IncomeStatementData!$I$2:$I$829,"55770")</f>
        <v>0</v>
      </c>
      <c r="AE45" s="58">
        <f>IF(ISERROR(AF45/12*Occupancy!$B$65),"-",AF45/12*Occupancy!$B$65)</f>
        <v>0</v>
      </c>
      <c r="AF45" s="59">
        <f>SUMIFS(AnnualFinancialData!$L$2:$L$147,AnnualFinancialData!$B$2:$B$147,$A45,AnnualFinancialData!$K$2:$K$147,"55770")</f>
        <v>0</v>
      </c>
      <c r="AG45" s="58" t="str">
        <f>IF(ISERROR(IF(AD45="","",AD45/VLOOKUP(Occupancy!$B$65,Occupancy!$BJ$68:'Occupancy'!$B$79,1)*12/$C45)),"-",IF(AD45="","",AD45/VLOOKUP(Occupancy!$B$65,Occupancy!$BJ$68:'Occupancy'!$B$79,1)*12/$C45))</f>
        <v>-</v>
      </c>
      <c r="AH45" s="63" t="str">
        <f>IF(ISERROR(IF(AE45="","",AE45/VLOOKUP(Occupancy!$B$65,Occupancy!$BJ$68:'Occupancy'!$B$79,1)*12/$C45)),"-",IF(AE45="","",AE45/VLOOKUP(Occupancy!$B$65,Occupancy!$BJ$68:'Occupancy'!$B$79,1)*12/$C45))</f>
        <v>-</v>
      </c>
      <c r="AI45" s="56">
        <f>SUMIFS(IncomeStatementData!$J$2:$J$829,IncomeStatementData!$B$2:$B$829,$A45,IncomeStatementData!$I$2:$I$829,"55357")+SUMIFS(IncomeStatementData!$J$2:$J$829,IncomeStatementData!$B$2:$B$829,$A45,IncomeStatementData!$I$2:$I$829,"55353")+SUMIFS(IncomeStatementData!$J$2:$J$829,IncomeStatementData!$B$2:$B$829,$A45,IncomeStatementData!$I$2:$I$829,"55354")+SUMIFS(IncomeStatementData!$J$2:$J$829,IncomeStatementData!$B$2:$B$829,$A45,IncomeStatementData!$I$2:$I$829,"55351")</f>
        <v>0</v>
      </c>
      <c r="AJ45" s="55">
        <f>IF(ISERROR(AK45/12*Occupancy!$B$65),"-",AK45/12*Occupancy!$B$65)</f>
        <v>0</v>
      </c>
      <c r="AK45" s="56">
        <f>SUMIFS(AnnualFinancialData!$L$2:$L$147,AnnualFinancialData!$B$2:$B$147,$A45,AnnualFinancialData!$K$2:$K$147,"55357")+SUMIFS(AnnualFinancialData!$L$2:$L$147,AnnualFinancialData!$B$2:$B$147,$A45,AnnualFinancialData!$K$2:$K$147,"55353")+SUMIFS(AnnualFinancialData!$L$2:$L$147,AnnualFinancialData!$B$2:$B$147,$A45,AnnualFinancialData!$K$2:$K$147,"55354")+SUMIFS(AnnualFinancialData!$L$2:$L$147,AnnualFinancialData!$B$2:$B$147,$A45,AnnualFinancialData!$K$2:$K$147,"55351")</f>
        <v>0</v>
      </c>
      <c r="AL45" s="55" t="str">
        <f>IF(ISERROR(IF(AI45="","",AI45/VLOOKUP(Occupancy!$B$65,Occupancy!$BJ$68:'Occupancy'!$B$79,1)*12/$C45)),"-",IF(AI45="","",AI45/VLOOKUP(Occupancy!$B$65,Occupancy!$BJ$68:'Occupancy'!$B$79,1)*12/$C45))</f>
        <v>-</v>
      </c>
      <c r="AM45" s="64" t="str">
        <f>IF(ISERROR(IF(AJ45="","",AJ45/VLOOKUP(Occupancy!$B$65,Occupancy!$BJ$68:'Occupancy'!$B$79,1)*12/$C45)),"-",IF(AJ45="","",AJ45/VLOOKUP(Occupancy!$B$65,Occupancy!$BJ$68:'Occupancy'!$B$79,1)*12/$C45))</f>
        <v>-</v>
      </c>
      <c r="AN45" s="58">
        <f>SUMIFS(IncomeStatementData!$J$2:$J$829,IncomeStatementData!$B$2:$B$829,$A45,IncomeStatementData!$I$2:$I$829,"55355")</f>
        <v>0</v>
      </c>
      <c r="AO45" s="58">
        <f>IF(ISERROR(AP45/12*Occupancy!$B$65),"-",AP45/12*Occupancy!$B$65)</f>
        <v>0</v>
      </c>
      <c r="AP45" s="59">
        <f>SUMIFS(AnnualFinancialData!$L$2:$L$147,AnnualFinancialData!$B$2:$B$147,$A45,AnnualFinancialData!$K$2:$K$147,"55355")</f>
        <v>0</v>
      </c>
      <c r="AQ45" s="58" t="str">
        <f>IF(ISERROR(IF(AN45="","",AN45/VLOOKUP(Occupancy!$B$65,Occupancy!$BJ$68:'Occupancy'!$B$79,1)*12/$C45)),"-",IF(AN45="","",AN45/VLOOKUP(Occupancy!$B$65,Occupancy!$BJ$68:'Occupancy'!$B$79,1)*12/$C45))</f>
        <v>-</v>
      </c>
      <c r="AR45" s="60" t="str">
        <f>IF(ISERROR(IF(AO45="","",AO45/VLOOKUP(Occupancy!$B$65,Occupancy!$BJ$68:'Occupancy'!$B$79,1)*12/$C45)),"-",IF(AO45="","",AO45/VLOOKUP(Occupancy!$B$65,Occupancy!$BJ$68:'Occupancy'!$B$79,1)*12/$C45))</f>
        <v>-</v>
      </c>
      <c r="AS45" s="65">
        <f>SUMIFS(IncomeStatementData!$J$2:$J$829,IncomeStatementData!$B$2:$B$829,$A45,IncomeStatementData!$I$2:$I$829,"55301")</f>
        <v>0</v>
      </c>
      <c r="AT45" s="55">
        <f>IF(ISERROR(AU45/12*Occupancy!$B$65),"-",AU45/12*Occupancy!$B$65)</f>
        <v>0</v>
      </c>
      <c r="AU45" s="56">
        <f>SUMIFS(AnnualFinancialData!$L$2:$L$147,AnnualFinancialData!$B$2:$B$147,$A45,AnnualFinancialData!$K$2:$K$147,"55301")</f>
        <v>0</v>
      </c>
      <c r="AV45" s="55" t="str">
        <f>IF(ISERROR(IF(AS45="","",AS45/VLOOKUP(Occupancy!$B$65,Occupancy!$BJ$68:'Occupancy'!$B$79,1)*12/$C45)),"-",IF(AS45="","",AS45/VLOOKUP(Occupancy!$B$65,Occupancy!$BJ$68:'Occupancy'!$B$79,1)*12/$C45))</f>
        <v>-</v>
      </c>
      <c r="AW45" s="61" t="str">
        <f>IF(ISERROR(IF(AT45="","",AT45/VLOOKUP(Occupancy!$B$65,Occupancy!$BJ$68:'Occupancy'!$B$79,1)*12/$C45)),"-",IF(AT45="","",AT45/VLOOKUP(Occupancy!$B$65,Occupancy!$BJ$68:'Occupancy'!$B$79,1)*12/$C45))</f>
        <v>-</v>
      </c>
      <c r="AX45" s="58">
        <f>SUMIFS(IncomeStatementData!$J$2:$J$829,IncomeStatementData!$B$2:$B$829,$A45,IncomeStatementData!$I$2:$I$829,"55320")</f>
        <v>0</v>
      </c>
      <c r="AY45" s="58">
        <f>IF(ISERROR(AZ45/12*Occupancy!$B$65),"-",AZ45/12*Occupancy!$B$65)</f>
        <v>0</v>
      </c>
      <c r="AZ45" s="59">
        <f>SUMIFS(AnnualFinancialData!$L$2:$L$147,AnnualFinancialData!$B$2:$B$147,$A45,AnnualFinancialData!$K$2:$K$147,"55320")</f>
        <v>0</v>
      </c>
      <c r="BA45" s="58" t="str">
        <f>IF(ISERROR(IF(AX45="","",AX45/VLOOKUP(Occupancy!$B$65,Occupancy!$BJ$68:'Occupancy'!$B$79,1)*12/$C45)),"-",IF(AX45="","",AX45/VLOOKUP(Occupancy!$B$65,Occupancy!$BJ$68:'Occupancy'!$B$79,1)*12/$C45))</f>
        <v>-</v>
      </c>
      <c r="BB45" s="58" t="str">
        <f>IF(ISERROR(IF(AY45="","",AY45/VLOOKUP(Occupancy!$B$65,Occupancy!$BJ$68:'Occupancy'!$B$79,1)*12/$C45)),"-",IF(AY45="","",AY45/VLOOKUP(Occupancy!$B$65,Occupancy!$BJ$68:'Occupancy'!$B$79,1)*12/$C45))</f>
        <v>-</v>
      </c>
      <c r="BC45" s="66">
        <f t="shared" si="0"/>
        <v>0</v>
      </c>
      <c r="BD45" s="67">
        <f t="shared" si="1"/>
        <v>0</v>
      </c>
      <c r="BE45" s="66">
        <f t="shared" si="2"/>
        <v>0</v>
      </c>
      <c r="BF45" s="67" t="str">
        <f>IF(ISERROR(IF(BC45="","",BC45/VLOOKUP(Occupancy!$B$65,Occupancy!$BJ$68:'Occupancy'!$B$79,1)*12/$C45)),"-",IF(BC45="","",BC45/VLOOKUP(Occupancy!$B$65,Occupancy!$BJ$68:'Occupancy'!$B$79,1)*12/$C45))</f>
        <v>-</v>
      </c>
      <c r="BG45" s="68" t="str">
        <f>IF(ISERROR(IF(BD45="","",BD45/VLOOKUP(Occupancy!$B$65,Occupancy!$BJ$68:'Occupancy'!$B$79,1)*12/$C45)),"-",IF(BD45="","",BD45/VLOOKUP(Occupancy!$B$65,Occupancy!$BJ$68:'Occupancy'!$B$79,1)*12/$C45))</f>
        <v>-</v>
      </c>
    </row>
    <row r="46" spans="1:59" x14ac:dyDescent="0.25">
      <c r="A46" s="222" t="s">
        <v>457</v>
      </c>
      <c r="B46" s="98" t="str">
        <f>IF(ISERROR(INDEX(ProjectTypeData!$F$2:$F46,MATCH(Expenses!$A46,ProjectTypeData!$B$2:$B46,0),MATCH(Expenses!B$5,ProjectTypeData!$F$1))),"-",INDEX(ProjectTypeData!$F$2:$F46,MATCH(Expenses!$A46,ProjectTypeData!$B$2:$B46,0),MATCH(Expenses!B$5,ProjectTypeData!$F$1)))</f>
        <v>Homes</v>
      </c>
      <c r="C46" s="148">
        <f>Operating!C52</f>
        <v>0</v>
      </c>
      <c r="D46" s="149" t="str">
        <f>IF(ISERROR(INDEX(MgmtCompanyData!$C$2:$C$9,MATCH(A46,MgmtCompanyData!$B$2:$B$9,0),0)),"-",INDEX(MgmtCompanyData!$C$2:$C$9,MATCH(A46,MgmtCompanyData!$B$2:$B$9,0),0))</f>
        <v>-</v>
      </c>
      <c r="E46" s="54">
        <f>SUMIFS(IncomeStatementData!$J$2:$J$829,IncomeStatementData!$B$2:$B$829,$A46,IncomeStatementData!$I$2:$I$829,"50105")+SUMIFS(IncomeStatementData!$J$2:$J$829,IncomeStatementData!$B$2:$B$829,$A46,IncomeStatementData!$I$2:$I$829,"55745")+SUMIFS(IncomeStatementData!$J$2:$J$829,IncomeStatementData!$B$2:$B$829,$A46,IncomeStatementData!$I$2:$I$829,"55730")+SUMIFS(IncomeStatementData!$J$2:$J$829,IncomeStatementData!$B$2:$B$829,$A46,IncomeStatementData!$I$2:$I$829,"50203")+SUMIFS(IncomeStatementData!$J$2:$J$829,IncomeStatementData!$B$2:$B$829,$A46,IncomeStatementData!$I$2:$I$829,"50252")</f>
        <v>0</v>
      </c>
      <c r="F46" s="55">
        <f>IF(ISERROR(G46/12*Occupancy!$B$65),"-",G46/12*Occupancy!$B$65)</f>
        <v>0</v>
      </c>
      <c r="G46" s="56">
        <f>SUMIFS(AnnualFinancialData!$L$2:$L$147,AnnualFinancialData!$B$2:$B$147,$A46,AnnualFinancialData!$K$2:$K$147,"50105")+SUMIFS(AnnualFinancialData!$L$2:$L$147,AnnualFinancialData!$B$2:$B$147,$A46,AnnualFinancialData!$K$2:$K$147,"55745")+SUMIFS(AnnualFinancialData!$L$2:$L$147,AnnualFinancialData!$B$2:$B$147,$A46,AnnualFinancialData!$K$2:$K$147,"55730")+SUMIFS(AnnualFinancialData!$L$2:$L$147,AnnualFinancialData!$B$2:$B$147,$A46,AnnualFinancialData!$K$2:$K$147,"50203")+SUMIFS(AnnualFinancialData!$L$2:$L$147,AnnualFinancialData!$B$2:$B$147,$A46,AnnualFinancialData!$K$2:$K$147,"50252")</f>
        <v>0</v>
      </c>
      <c r="H46" s="55" t="str">
        <f>IF(ISERROR(IF(E46="","",E46/VLOOKUP(Occupancy!$B$65,Occupancy!$BJ$68:'Occupancy'!$B$79,1)*12/$C46)),"-",IF(E46="","",E46/VLOOKUP(Occupancy!$B$65,Occupancy!$BJ$68:'Occupancy'!$B$79,1)*12/$C46))</f>
        <v>-</v>
      </c>
      <c r="I46" s="57" t="str">
        <f>IF(ISERROR(IF(F46="","",F46/VLOOKUP(Occupancy!$B$65,Occupancy!$BJ$68:'Occupancy'!$B$79,1)*12/$C46)),"-",IF(F46="","",F46/VLOOKUP(Occupancy!$B$65,Occupancy!$BJ$68:'Occupancy'!$B$79,1)*12/$C46))</f>
        <v>-</v>
      </c>
      <c r="J46" s="58">
        <f>SUMIFS(IncomeStatementData!$J$2:$J$829,IncomeStatementData!$B$2:$B$829,$A46,IncomeStatementData!$I$2:$I$829,"60015")+SUMIFS(IncomeStatementData!$J$2:$J$829,IncomeStatementData!$B$2:$B$829,$A46,IncomeStatementData!$I$2:$I$829,"55342")+SUMIFS(IncomeStatementData!$J$2:$J$829,IncomeStatementData!$B$2:$B$829,$A46,IncomeStatementData!$I$2:$I$829,"55110")+SUMIFS(IncomeStatementData!$J$2:$J$829,IncomeStatementData!$B$2:$B$829,$A46,IncomeStatementData!$I$2:$I$829,"53034")+SUMIFS(IncomeStatementData!$J$2:$J$829,IncomeStatementData!$B$2:$B$829,$A46,IncomeStatementData!$I$2:$I$829,"59500")</f>
        <v>0</v>
      </c>
      <c r="K46" s="58">
        <f>IF(ISERROR(L46/12*Occupancy!$B$65),"-",L46/12*Occupancy!$B$65)</f>
        <v>0</v>
      </c>
      <c r="L46" s="59">
        <f>SUMIFS(AnnualFinancialData!$L$2:$L$147,AnnualFinancialData!$B$2:$B$147,$A46,AnnualFinancialData!$K$2:$K$147,"60015")+SUMIFS(AnnualFinancialData!$L$2:$L$147,AnnualFinancialData!$B$2:$B$147,$A46,AnnualFinancialData!$K$2:$K$147,"55342")+SUMIFS(AnnualFinancialData!$L$2:$L$147,AnnualFinancialData!$B$2:$B$147,$A46,AnnualFinancialData!$K$2:$K$147,"55110")+SUMIFS(AnnualFinancialData!$L$2:$L$147,AnnualFinancialData!$B$2:$B$147,$A46,AnnualFinancialData!$K$2:$K$147,"53034")+SUMIFS(AnnualFinancialData!$L$2:$L$147,AnnualFinancialData!$B$2:$B$147,$A46,AnnualFinancialData!$K$2:$K$147,"59500")</f>
        <v>0</v>
      </c>
      <c r="M46" s="58" t="str">
        <f>IF(ISERROR(IF(J46="","",J46/VLOOKUP(Occupancy!$B$65,Occupancy!$BJ$68:'Occupancy'!$B$79,1)*12/$C46)),"-",IF(J46="","",J46/VLOOKUP(Occupancy!$B$65,Occupancy!$BJ$68:'Occupancy'!$B$79,1)*12/$C46))</f>
        <v>-</v>
      </c>
      <c r="N46" s="58" t="str">
        <f>IF(ISERROR(IF(K46="","",K46/VLOOKUP(Occupancy!$B$65,Occupancy!$BJ$68:'Occupancy'!$B$79,1)*12/$C46)),"-",IF(K46="","",K46/VLOOKUP(Occupancy!$B$65,Occupancy!$BJ$68:'Occupancy'!$B$79,1)*12/$C46))</f>
        <v>-</v>
      </c>
      <c r="O46" s="55">
        <f>SUMIFS(IncomeStatementData!$J$2:$J$829,IncomeStatementData!$B$2:$B$829,$A46,IncomeStatementData!$I$2:$I$829,"58001")</f>
        <v>0</v>
      </c>
      <c r="P46" s="55">
        <f>IF(ISERROR(Q46/12*Occupancy!$B$65),"-",Q46/12*Occupancy!$B$65)</f>
        <v>0</v>
      </c>
      <c r="Q46" s="56">
        <f>SUMIFS(AnnualFinancialData!$L$2:$L$147,AnnualFinancialData!$B$2:$B$147,$A46,AnnualFinancialData!$K$2:$K$147,"58001")</f>
        <v>0</v>
      </c>
      <c r="R46" s="55" t="str">
        <f>IF(ISERROR(IF(O46="","",O46/VLOOKUP(Occupancy!$B$65,Occupancy!$BJ$68:'Occupancy'!$B$79,1)*12/$C46)),"-",IF(O46="","",O46/VLOOKUP(Occupancy!$B$65,Occupancy!$BJ$68:'Occupancy'!$B$79,1)*12/$C46))</f>
        <v>-</v>
      </c>
      <c r="S46" s="55" t="str">
        <f>IF(ISERROR(IF(P46="","",P46/VLOOKUP(Occupancy!$B$65,Occupancy!$BJ$68:'Occupancy'!$B$79,1)*12/$C46)),"-",IF(P46="","",P46/VLOOKUP(Occupancy!$B$65,Occupancy!$BJ$68:'Occupancy'!$B$79,1)*12/$C46))</f>
        <v>-</v>
      </c>
      <c r="T46" s="59">
        <f>SUMIFS(IncomeStatementData!$J$2:$J$829,IncomeStatementData!$B$2:$B$829,$A46,IncomeStatementData!$I$2:$I$829,"66100")</f>
        <v>0</v>
      </c>
      <c r="U46" s="58">
        <f>IF(ISERROR(V46/12*Occupancy!$B$65),"-",V46/12*Occupancy!$B$65)</f>
        <v>0</v>
      </c>
      <c r="V46" s="59">
        <f>SUMIFS(AnnualFinancialData!$L$2:$L$147,AnnualFinancialData!$B$2:$B$147,$A46,AnnualFinancialData!$K$2:$K$147,"66100")</f>
        <v>0</v>
      </c>
      <c r="W46" s="58" t="str">
        <f>IF(ISERROR(IF(T46="","",T46/VLOOKUP(Occupancy!$B$65,Occupancy!$BJ$68:'Occupancy'!$B$79,1)*12/$C46)),"-",IF(T46="","",T46/VLOOKUP(Occupancy!$B$65,Occupancy!$BJ$68:'Occupancy'!$B$79,1)*12/$C46))</f>
        <v>-</v>
      </c>
      <c r="X46" s="60" t="str">
        <f>IF(ISERROR(IF(U46="","",U46/VLOOKUP(Occupancy!$B$65,Occupancy!$BJ$68:'Occupancy'!$B$79,1)*12/$C46)),"-",IF(U46="","",U46/VLOOKUP(Occupancy!$B$65,Occupancy!$BJ$68:'Occupancy'!$B$79,1)*12/$C46))</f>
        <v>-</v>
      </c>
      <c r="Y46" s="55">
        <f>SUMIFS(IncomeStatementData!$J$2:$J$829,IncomeStatementData!$B$2:$B$829,$A46,IncomeStatementData!$I$2:$I$829,"55705")+SUMIFS(IncomeStatementData!$J$2:$J$829,IncomeStatementData!$B$2:$B$829,$A46,IncomeStatementData!$I$2:$I$829,"55715")+SUMIFS(IncomeStatementData!$J$2:$J$829,IncomeStatementData!$B$2:$B$829,$A46,IncomeStatementData!$I$2:$I$829,"55720")+SUMIFS(IncomeStatementData!$J$2:$J$829,IncomeStatementData!$B$2:$B$829,$A46,IncomeStatementData!$I$2:$I$829,"55730")+SUMIFS(IncomeStatementData!$J$2:$J$829,IncomeStatementData!$B$2:$B$829,$A46,IncomeStatementData!$I$2:$I$829,"55735")+SUMIFS(IncomeStatementData!$J$2:$J$829,IncomeStatementData!$B$2:$B$829,$A46,IncomeStatementData!$I$2:$I$829,"55701")+SUMIFS(IncomeStatementData!$J$2:$J$829,IncomeStatementData!$B$2:$B$829,$A46,IncomeStatementData!$I$2:$I$829,"55750")+SUMIFS(IncomeStatementData!$J$2:$J$829,IncomeStatementData!$B$2:$B$829,$A46,IncomeStatementData!$I$2:$I$829,"55725")+SUMIFS(IncomeStatementData!$J$2:$J$829,IncomeStatementData!$B$2:$B$829,$A46,IncomeStatementData!$I$2:$I$829,"55760")+SUMIFS(IncomeStatementData!$J$2:$J$829,IncomeStatementData!$B$2:$B$829,$A46,IncomeStatementData!$I$2:$I$829,"55755")</f>
        <v>0</v>
      </c>
      <c r="Z46" s="55">
        <f>IF(ISERROR(AA46/12*Occupancy!$B$65),"-",AA46/12*Occupancy!$B$65)</f>
        <v>0</v>
      </c>
      <c r="AA46" s="56">
        <f>SUMIFS(AnnualFinancialData!$L$2:$L$147,AnnualFinancialData!$B$2:$B$147,$A46,AnnualFinancialData!$K$2:$K$147,"55705")+SUMIFS(AnnualFinancialData!$L$2:$L$147,AnnualFinancialData!$B$2:$B$147,$A46,AnnualFinancialData!$K$2:$K$147,"55715")+SUMIFS(AnnualFinancialData!$L$2:$L$147,AnnualFinancialData!$B$2:$B$147,$A46,AnnualFinancialData!$K$2:$K$147,"55720")+SUMIFS(AnnualFinancialData!$L$2:$L$147,AnnualFinancialData!$B$2:$B$147,$A46,AnnualFinancialData!$K$2:$K$147,"55730")+SUMIFS(AnnualFinancialData!$L$2:$L$147,AnnualFinancialData!$B$2:$B$147,$A46,AnnualFinancialData!$K$2:$K$147,"55735")+SUMIFS(AnnualFinancialData!$L$2:$L$147,AnnualFinancialData!$B$2:$B$147,$A46,AnnualFinancialData!$K$2:$K$147,"55701")+SUMIFS(AnnualFinancialData!$L$2:$L$147,AnnualFinancialData!$B$2:$B$147,$A46,AnnualFinancialData!$K$2:$K$147,"55750")+SUMIFS(AnnualFinancialData!$L$2:$L$147,AnnualFinancialData!$B$2:$B$147,$A46,AnnualFinancialData!$K$2:$K$147,"55725")+SUMIFS(AnnualFinancialData!$L$2:$L$147,AnnualFinancialData!$B$2:$B$147,$A46,AnnualFinancialData!$K$2:$K$147,"55760")+SUMIFS(AnnualFinancialData!$L$2:$L$147,AnnualFinancialData!$B$2:$B$147,$A46,AnnualFinancialData!$K$2:$K$147,"55755")</f>
        <v>0</v>
      </c>
      <c r="AB46" s="55" t="str">
        <f>IF(ISERROR(IF(Y46="","",Y46/VLOOKUP(Occupancy!$B$65,Occupancy!$BJ$68:'Occupancy'!$B$79,1)*12/$C46)),"-",IF(Y46="","",Y46/VLOOKUP(Occupancy!$B$65,Occupancy!$BJ$68:'Occupancy'!$B$79,1)*12/$C46))</f>
        <v>-</v>
      </c>
      <c r="AC46" s="61" t="str">
        <f>IF(ISERROR(IF(Z46="","",Z46/VLOOKUP(Occupancy!$B$65,Occupancy!$BJ$68:'Occupancy'!$B$79,1)*12/$C46)),"-",IF(Z46="","",Z46/VLOOKUP(Occupancy!$B$65,Occupancy!$BJ$68:'Occupancy'!$B$79,1)*12/$C46))</f>
        <v>-</v>
      </c>
      <c r="AD46" s="59">
        <f>SUMIFS(IncomeStatementData!$J$2:$J$829,IncomeStatementData!$B$2:$B$829,$A46,IncomeStatementData!$I$2:$I$829,"55770")</f>
        <v>0</v>
      </c>
      <c r="AE46" s="58">
        <f>IF(ISERROR(AF46/12*Occupancy!$B$65),"-",AF46/12*Occupancy!$B$65)</f>
        <v>0</v>
      </c>
      <c r="AF46" s="59">
        <f>SUMIFS(AnnualFinancialData!$L$2:$L$147,AnnualFinancialData!$B$2:$B$147,$A46,AnnualFinancialData!$K$2:$K$147,"55770")</f>
        <v>0</v>
      </c>
      <c r="AG46" s="58" t="str">
        <f>IF(ISERROR(IF(AD46="","",AD46/VLOOKUP(Occupancy!$B$65,Occupancy!$BJ$68:'Occupancy'!$B$79,1)*12/$C46)),"-",IF(AD46="","",AD46/VLOOKUP(Occupancy!$B$65,Occupancy!$BJ$68:'Occupancy'!$B$79,1)*12/$C46))</f>
        <v>-</v>
      </c>
      <c r="AH46" s="63" t="str">
        <f>IF(ISERROR(IF(AE46="","",AE46/VLOOKUP(Occupancy!$B$65,Occupancy!$BJ$68:'Occupancy'!$B$79,1)*12/$C46)),"-",IF(AE46="","",AE46/VLOOKUP(Occupancy!$B$65,Occupancy!$BJ$68:'Occupancy'!$B$79,1)*12/$C46))</f>
        <v>-</v>
      </c>
      <c r="AI46" s="56">
        <f>SUMIFS(IncomeStatementData!$J$2:$J$829,IncomeStatementData!$B$2:$B$829,$A46,IncomeStatementData!$I$2:$I$829,"55357")+SUMIFS(IncomeStatementData!$J$2:$J$829,IncomeStatementData!$B$2:$B$829,$A46,IncomeStatementData!$I$2:$I$829,"55353")+SUMIFS(IncomeStatementData!$J$2:$J$829,IncomeStatementData!$B$2:$B$829,$A46,IncomeStatementData!$I$2:$I$829,"55354")+SUMIFS(IncomeStatementData!$J$2:$J$829,IncomeStatementData!$B$2:$B$829,$A46,IncomeStatementData!$I$2:$I$829,"55351")</f>
        <v>0</v>
      </c>
      <c r="AJ46" s="55">
        <f>IF(ISERROR(AK46/12*Occupancy!$B$65),"-",AK46/12*Occupancy!$B$65)</f>
        <v>0</v>
      </c>
      <c r="AK46" s="56">
        <f>SUMIFS(AnnualFinancialData!$L$2:$L$147,AnnualFinancialData!$B$2:$B$147,$A46,AnnualFinancialData!$K$2:$K$147,"55357")+SUMIFS(AnnualFinancialData!$L$2:$L$147,AnnualFinancialData!$B$2:$B$147,$A46,AnnualFinancialData!$K$2:$K$147,"55353")+SUMIFS(AnnualFinancialData!$L$2:$L$147,AnnualFinancialData!$B$2:$B$147,$A46,AnnualFinancialData!$K$2:$K$147,"55354")+SUMIFS(AnnualFinancialData!$L$2:$L$147,AnnualFinancialData!$B$2:$B$147,$A46,AnnualFinancialData!$K$2:$K$147,"55351")</f>
        <v>0</v>
      </c>
      <c r="AL46" s="55" t="str">
        <f>IF(ISERROR(IF(AI46="","",AI46/VLOOKUP(Occupancy!$B$65,Occupancy!$BJ$68:'Occupancy'!$B$79,1)*12/$C46)),"-",IF(AI46="","",AI46/VLOOKUP(Occupancy!$B$65,Occupancy!$BJ$68:'Occupancy'!$B$79,1)*12/$C46))</f>
        <v>-</v>
      </c>
      <c r="AM46" s="64" t="str">
        <f>IF(ISERROR(IF(AJ46="","",AJ46/VLOOKUP(Occupancy!$B$65,Occupancy!$BJ$68:'Occupancy'!$B$79,1)*12/$C46)),"-",IF(AJ46="","",AJ46/VLOOKUP(Occupancy!$B$65,Occupancy!$BJ$68:'Occupancy'!$B$79,1)*12/$C46))</f>
        <v>-</v>
      </c>
      <c r="AN46" s="58">
        <f>SUMIFS(IncomeStatementData!$J$2:$J$829,IncomeStatementData!$B$2:$B$829,$A46,IncomeStatementData!$I$2:$I$829,"55355")</f>
        <v>0</v>
      </c>
      <c r="AO46" s="58">
        <f>IF(ISERROR(AP46/12*Occupancy!$B$65),"-",AP46/12*Occupancy!$B$65)</f>
        <v>0</v>
      </c>
      <c r="AP46" s="59">
        <f>SUMIFS(AnnualFinancialData!$L$2:$L$147,AnnualFinancialData!$B$2:$B$147,$A46,AnnualFinancialData!$K$2:$K$147,"55355")</f>
        <v>0</v>
      </c>
      <c r="AQ46" s="58" t="str">
        <f>IF(ISERROR(IF(AN46="","",AN46/VLOOKUP(Occupancy!$B$65,Occupancy!$BJ$68:'Occupancy'!$B$79,1)*12/$C46)),"-",IF(AN46="","",AN46/VLOOKUP(Occupancy!$B$65,Occupancy!$BJ$68:'Occupancy'!$B$79,1)*12/$C46))</f>
        <v>-</v>
      </c>
      <c r="AR46" s="60" t="str">
        <f>IF(ISERROR(IF(AO46="","",AO46/VLOOKUP(Occupancy!$B$65,Occupancy!$BJ$68:'Occupancy'!$B$79,1)*12/$C46)),"-",IF(AO46="","",AO46/VLOOKUP(Occupancy!$B$65,Occupancy!$BJ$68:'Occupancy'!$B$79,1)*12/$C46))</f>
        <v>-</v>
      </c>
      <c r="AS46" s="65">
        <f>SUMIFS(IncomeStatementData!$J$2:$J$829,IncomeStatementData!$B$2:$B$829,$A46,IncomeStatementData!$I$2:$I$829,"55301")</f>
        <v>0</v>
      </c>
      <c r="AT46" s="55">
        <f>IF(ISERROR(AU46/12*Occupancy!$B$65),"-",AU46/12*Occupancy!$B$65)</f>
        <v>0</v>
      </c>
      <c r="AU46" s="56">
        <f>SUMIFS(AnnualFinancialData!$L$2:$L$147,AnnualFinancialData!$B$2:$B$147,$A46,AnnualFinancialData!$K$2:$K$147,"55301")</f>
        <v>0</v>
      </c>
      <c r="AV46" s="55" t="str">
        <f>IF(ISERROR(IF(AS46="","",AS46/VLOOKUP(Occupancy!$B$65,Occupancy!$BJ$68:'Occupancy'!$B$79,1)*12/$C46)),"-",IF(AS46="","",AS46/VLOOKUP(Occupancy!$B$65,Occupancy!$BJ$68:'Occupancy'!$B$79,1)*12/$C46))</f>
        <v>-</v>
      </c>
      <c r="AW46" s="61" t="str">
        <f>IF(ISERROR(IF(AT46="","",AT46/VLOOKUP(Occupancy!$B$65,Occupancy!$BJ$68:'Occupancy'!$B$79,1)*12/$C46)),"-",IF(AT46="","",AT46/VLOOKUP(Occupancy!$B$65,Occupancy!$BJ$68:'Occupancy'!$B$79,1)*12/$C46))</f>
        <v>-</v>
      </c>
      <c r="AX46" s="58">
        <f>SUMIFS(IncomeStatementData!$J$2:$J$829,IncomeStatementData!$B$2:$B$829,$A46,IncomeStatementData!$I$2:$I$829,"55320")</f>
        <v>0</v>
      </c>
      <c r="AY46" s="58">
        <f>IF(ISERROR(AZ46/12*Occupancy!$B$65),"-",AZ46/12*Occupancy!$B$65)</f>
        <v>0</v>
      </c>
      <c r="AZ46" s="59">
        <f>SUMIFS(AnnualFinancialData!$L$2:$L$147,AnnualFinancialData!$B$2:$B$147,$A46,AnnualFinancialData!$K$2:$K$147,"55320")</f>
        <v>0</v>
      </c>
      <c r="BA46" s="58" t="str">
        <f>IF(ISERROR(IF(AX46="","",AX46/VLOOKUP(Occupancy!$B$65,Occupancy!$BJ$68:'Occupancy'!$B$79,1)*12/$C46)),"-",IF(AX46="","",AX46/VLOOKUP(Occupancy!$B$65,Occupancy!$BJ$68:'Occupancy'!$B$79,1)*12/$C46))</f>
        <v>-</v>
      </c>
      <c r="BB46" s="58" t="str">
        <f>IF(ISERROR(IF(AY46="","",AY46/VLOOKUP(Occupancy!$B$65,Occupancy!$BJ$68:'Occupancy'!$B$79,1)*12/$C46)),"-",IF(AY46="","",AY46/VLOOKUP(Occupancy!$B$65,Occupancy!$BJ$68:'Occupancy'!$B$79,1)*12/$C46))</f>
        <v>-</v>
      </c>
      <c r="BC46" s="66">
        <f t="shared" si="0"/>
        <v>0</v>
      </c>
      <c r="BD46" s="67">
        <f t="shared" si="1"/>
        <v>0</v>
      </c>
      <c r="BE46" s="66">
        <f t="shared" si="2"/>
        <v>0</v>
      </c>
      <c r="BF46" s="67" t="str">
        <f>IF(ISERROR(IF(BC46="","",BC46/VLOOKUP(Occupancy!$B$65,Occupancy!$BJ$68:'Occupancy'!$B$79,1)*12/$C46)),"-",IF(BC46="","",BC46/VLOOKUP(Occupancy!$B$65,Occupancy!$BJ$68:'Occupancy'!$B$79,1)*12/$C46))</f>
        <v>-</v>
      </c>
      <c r="BG46" s="68" t="str">
        <f>IF(ISERROR(IF(BD46="","",BD46/VLOOKUP(Occupancy!$B$65,Occupancy!$BJ$68:'Occupancy'!$B$79,1)*12/$C46)),"-",IF(BD46="","",BD46/VLOOKUP(Occupancy!$B$65,Occupancy!$BJ$68:'Occupancy'!$B$79,1)*12/$C46))</f>
        <v>-</v>
      </c>
    </row>
    <row r="47" spans="1:59" x14ac:dyDescent="0.25">
      <c r="A47" s="222" t="s">
        <v>459</v>
      </c>
      <c r="B47" s="98" t="str">
        <f>IF(ISERROR(INDEX(ProjectTypeData!$F$2:$F47,MATCH(Expenses!$A47,ProjectTypeData!$B$2:$B47,0),MATCH(Expenses!B$5,ProjectTypeData!$F$1))),"-",INDEX(ProjectTypeData!$F$2:$F47,MATCH(Expenses!$A47,ProjectTypeData!$B$2:$B47,0),MATCH(Expenses!B$5,ProjectTypeData!$F$1)))</f>
        <v>Homes</v>
      </c>
      <c r="C47" s="148">
        <f>Operating!C53</f>
        <v>0</v>
      </c>
      <c r="D47" s="149" t="str">
        <f>IF(ISERROR(INDEX(MgmtCompanyData!$C$2:$C$9,MATCH(A47,MgmtCompanyData!$B$2:$B$9,0),0)),"-",INDEX(MgmtCompanyData!$C$2:$C$9,MATCH(A47,MgmtCompanyData!$B$2:$B$9,0),0))</f>
        <v>-</v>
      </c>
      <c r="E47" s="54">
        <f>SUMIFS(IncomeStatementData!$J$2:$J$829,IncomeStatementData!$B$2:$B$829,$A47,IncomeStatementData!$I$2:$I$829,"50105")+SUMIFS(IncomeStatementData!$J$2:$J$829,IncomeStatementData!$B$2:$B$829,$A47,IncomeStatementData!$I$2:$I$829,"55745")+SUMIFS(IncomeStatementData!$J$2:$J$829,IncomeStatementData!$B$2:$B$829,$A47,IncomeStatementData!$I$2:$I$829,"55730")+SUMIFS(IncomeStatementData!$J$2:$J$829,IncomeStatementData!$B$2:$B$829,$A47,IncomeStatementData!$I$2:$I$829,"50203")+SUMIFS(IncomeStatementData!$J$2:$J$829,IncomeStatementData!$B$2:$B$829,$A47,IncomeStatementData!$I$2:$I$829,"50252")</f>
        <v>0</v>
      </c>
      <c r="F47" s="55">
        <f>IF(ISERROR(G47/12*Occupancy!$B$65),"-",G47/12*Occupancy!$B$65)</f>
        <v>0</v>
      </c>
      <c r="G47" s="56">
        <f>SUMIFS(AnnualFinancialData!$L$2:$L$147,AnnualFinancialData!$B$2:$B$147,$A47,AnnualFinancialData!$K$2:$K$147,"50105")+SUMIFS(AnnualFinancialData!$L$2:$L$147,AnnualFinancialData!$B$2:$B$147,$A47,AnnualFinancialData!$K$2:$K$147,"55745")+SUMIFS(AnnualFinancialData!$L$2:$L$147,AnnualFinancialData!$B$2:$B$147,$A47,AnnualFinancialData!$K$2:$K$147,"55730")+SUMIFS(AnnualFinancialData!$L$2:$L$147,AnnualFinancialData!$B$2:$B$147,$A47,AnnualFinancialData!$K$2:$K$147,"50203")+SUMIFS(AnnualFinancialData!$L$2:$L$147,AnnualFinancialData!$B$2:$B$147,$A47,AnnualFinancialData!$K$2:$K$147,"50252")</f>
        <v>0</v>
      </c>
      <c r="H47" s="55" t="str">
        <f>IF(ISERROR(IF(E47="","",E47/VLOOKUP(Occupancy!$B$65,Occupancy!$BJ$68:'Occupancy'!$B$79,1)*12/$C47)),"-",IF(E47="","",E47/VLOOKUP(Occupancy!$B$65,Occupancy!$BJ$68:'Occupancy'!$B$79,1)*12/$C47))</f>
        <v>-</v>
      </c>
      <c r="I47" s="57" t="str">
        <f>IF(ISERROR(IF(F47="","",F47/VLOOKUP(Occupancy!$B$65,Occupancy!$BJ$68:'Occupancy'!$B$79,1)*12/$C47)),"-",IF(F47="","",F47/VLOOKUP(Occupancy!$B$65,Occupancy!$BJ$68:'Occupancy'!$B$79,1)*12/$C47))</f>
        <v>-</v>
      </c>
      <c r="J47" s="58">
        <f>SUMIFS(IncomeStatementData!$J$2:$J$829,IncomeStatementData!$B$2:$B$829,$A47,IncomeStatementData!$I$2:$I$829,"60015")+SUMIFS(IncomeStatementData!$J$2:$J$829,IncomeStatementData!$B$2:$B$829,$A47,IncomeStatementData!$I$2:$I$829,"55342")+SUMIFS(IncomeStatementData!$J$2:$J$829,IncomeStatementData!$B$2:$B$829,$A47,IncomeStatementData!$I$2:$I$829,"55110")+SUMIFS(IncomeStatementData!$J$2:$J$829,IncomeStatementData!$B$2:$B$829,$A47,IncomeStatementData!$I$2:$I$829,"53034")+SUMIFS(IncomeStatementData!$J$2:$J$829,IncomeStatementData!$B$2:$B$829,$A47,IncomeStatementData!$I$2:$I$829,"59500")</f>
        <v>0</v>
      </c>
      <c r="K47" s="58">
        <f>IF(ISERROR(L47/12*Occupancy!$B$65),"-",L47/12*Occupancy!$B$65)</f>
        <v>0</v>
      </c>
      <c r="L47" s="59">
        <f>SUMIFS(AnnualFinancialData!$L$2:$L$147,AnnualFinancialData!$B$2:$B$147,$A47,AnnualFinancialData!$K$2:$K$147,"60015")+SUMIFS(AnnualFinancialData!$L$2:$L$147,AnnualFinancialData!$B$2:$B$147,$A47,AnnualFinancialData!$K$2:$K$147,"55342")+SUMIFS(AnnualFinancialData!$L$2:$L$147,AnnualFinancialData!$B$2:$B$147,$A47,AnnualFinancialData!$K$2:$K$147,"55110")+SUMIFS(AnnualFinancialData!$L$2:$L$147,AnnualFinancialData!$B$2:$B$147,$A47,AnnualFinancialData!$K$2:$K$147,"53034")+SUMIFS(AnnualFinancialData!$L$2:$L$147,AnnualFinancialData!$B$2:$B$147,$A47,AnnualFinancialData!$K$2:$K$147,"59500")</f>
        <v>0</v>
      </c>
      <c r="M47" s="58" t="str">
        <f>IF(ISERROR(IF(J47="","",J47/VLOOKUP(Occupancy!$B$65,Occupancy!$BJ$68:'Occupancy'!$B$79,1)*12/$C47)),"-",IF(J47="","",J47/VLOOKUP(Occupancy!$B$65,Occupancy!$BJ$68:'Occupancy'!$B$79,1)*12/$C47))</f>
        <v>-</v>
      </c>
      <c r="N47" s="58" t="str">
        <f>IF(ISERROR(IF(K47="","",K47/VLOOKUP(Occupancy!$B$65,Occupancy!$BJ$68:'Occupancy'!$B$79,1)*12/$C47)),"-",IF(K47="","",K47/VLOOKUP(Occupancy!$B$65,Occupancy!$BJ$68:'Occupancy'!$B$79,1)*12/$C47))</f>
        <v>-</v>
      </c>
      <c r="O47" s="55">
        <f>SUMIFS(IncomeStatementData!$J$2:$J$829,IncomeStatementData!$B$2:$B$829,$A47,IncomeStatementData!$I$2:$I$829,"58001")</f>
        <v>0</v>
      </c>
      <c r="P47" s="55">
        <f>IF(ISERROR(Q47/12*Occupancy!$B$65),"-",Q47/12*Occupancy!$B$65)</f>
        <v>0</v>
      </c>
      <c r="Q47" s="56">
        <f>SUMIFS(AnnualFinancialData!$L$2:$L$147,AnnualFinancialData!$B$2:$B$147,$A47,AnnualFinancialData!$K$2:$K$147,"58001")</f>
        <v>0</v>
      </c>
      <c r="R47" s="55" t="str">
        <f>IF(ISERROR(IF(O47="","",O47/VLOOKUP(Occupancy!$B$65,Occupancy!$BJ$68:'Occupancy'!$B$79,1)*12/$C47)),"-",IF(O47="","",O47/VLOOKUP(Occupancy!$B$65,Occupancy!$BJ$68:'Occupancy'!$B$79,1)*12/$C47))</f>
        <v>-</v>
      </c>
      <c r="S47" s="55" t="str">
        <f>IF(ISERROR(IF(P47="","",P47/VLOOKUP(Occupancy!$B$65,Occupancy!$BJ$68:'Occupancy'!$B$79,1)*12/$C47)),"-",IF(P47="","",P47/VLOOKUP(Occupancy!$B$65,Occupancy!$BJ$68:'Occupancy'!$B$79,1)*12/$C47))</f>
        <v>-</v>
      </c>
      <c r="T47" s="59">
        <f>SUMIFS(IncomeStatementData!$J$2:$J$829,IncomeStatementData!$B$2:$B$829,$A47,IncomeStatementData!$I$2:$I$829,"66100")</f>
        <v>0</v>
      </c>
      <c r="U47" s="58">
        <f>IF(ISERROR(V47/12*Occupancy!$B$65),"-",V47/12*Occupancy!$B$65)</f>
        <v>0</v>
      </c>
      <c r="V47" s="59">
        <f>SUMIFS(AnnualFinancialData!$L$2:$L$147,AnnualFinancialData!$B$2:$B$147,$A47,AnnualFinancialData!$K$2:$K$147,"66100")</f>
        <v>0</v>
      </c>
      <c r="W47" s="58" t="str">
        <f>IF(ISERROR(IF(T47="","",T47/VLOOKUP(Occupancy!$B$65,Occupancy!$BJ$68:'Occupancy'!$B$79,1)*12/$C47)),"-",IF(T47="","",T47/VLOOKUP(Occupancy!$B$65,Occupancy!$BJ$68:'Occupancy'!$B$79,1)*12/$C47))</f>
        <v>-</v>
      </c>
      <c r="X47" s="60" t="str">
        <f>IF(ISERROR(IF(U47="","",U47/VLOOKUP(Occupancy!$B$65,Occupancy!$BJ$68:'Occupancy'!$B$79,1)*12/$C47)),"-",IF(U47="","",U47/VLOOKUP(Occupancy!$B$65,Occupancy!$BJ$68:'Occupancy'!$B$79,1)*12/$C47))</f>
        <v>-</v>
      </c>
      <c r="Y47" s="55">
        <f>SUMIFS(IncomeStatementData!$J$2:$J$829,IncomeStatementData!$B$2:$B$829,$A47,IncomeStatementData!$I$2:$I$829,"55705")+SUMIFS(IncomeStatementData!$J$2:$J$829,IncomeStatementData!$B$2:$B$829,$A47,IncomeStatementData!$I$2:$I$829,"55715")+SUMIFS(IncomeStatementData!$J$2:$J$829,IncomeStatementData!$B$2:$B$829,$A47,IncomeStatementData!$I$2:$I$829,"55720")+SUMIFS(IncomeStatementData!$J$2:$J$829,IncomeStatementData!$B$2:$B$829,$A47,IncomeStatementData!$I$2:$I$829,"55730")+SUMIFS(IncomeStatementData!$J$2:$J$829,IncomeStatementData!$B$2:$B$829,$A47,IncomeStatementData!$I$2:$I$829,"55735")+SUMIFS(IncomeStatementData!$J$2:$J$829,IncomeStatementData!$B$2:$B$829,$A47,IncomeStatementData!$I$2:$I$829,"55701")+SUMIFS(IncomeStatementData!$J$2:$J$829,IncomeStatementData!$B$2:$B$829,$A47,IncomeStatementData!$I$2:$I$829,"55750")+SUMIFS(IncomeStatementData!$J$2:$J$829,IncomeStatementData!$B$2:$B$829,$A47,IncomeStatementData!$I$2:$I$829,"55725")+SUMIFS(IncomeStatementData!$J$2:$J$829,IncomeStatementData!$B$2:$B$829,$A47,IncomeStatementData!$I$2:$I$829,"55760")+SUMIFS(IncomeStatementData!$J$2:$J$829,IncomeStatementData!$B$2:$B$829,$A47,IncomeStatementData!$I$2:$I$829,"55755")</f>
        <v>0</v>
      </c>
      <c r="Z47" s="55">
        <f>IF(ISERROR(AA47/12*Occupancy!$B$65),"-",AA47/12*Occupancy!$B$65)</f>
        <v>0</v>
      </c>
      <c r="AA47" s="56">
        <f>SUMIFS(AnnualFinancialData!$L$2:$L$147,AnnualFinancialData!$B$2:$B$147,$A47,AnnualFinancialData!$K$2:$K$147,"55705")+SUMIFS(AnnualFinancialData!$L$2:$L$147,AnnualFinancialData!$B$2:$B$147,$A47,AnnualFinancialData!$K$2:$K$147,"55715")+SUMIFS(AnnualFinancialData!$L$2:$L$147,AnnualFinancialData!$B$2:$B$147,$A47,AnnualFinancialData!$K$2:$K$147,"55720")+SUMIFS(AnnualFinancialData!$L$2:$L$147,AnnualFinancialData!$B$2:$B$147,$A47,AnnualFinancialData!$K$2:$K$147,"55730")+SUMIFS(AnnualFinancialData!$L$2:$L$147,AnnualFinancialData!$B$2:$B$147,$A47,AnnualFinancialData!$K$2:$K$147,"55735")+SUMIFS(AnnualFinancialData!$L$2:$L$147,AnnualFinancialData!$B$2:$B$147,$A47,AnnualFinancialData!$K$2:$K$147,"55701")+SUMIFS(AnnualFinancialData!$L$2:$L$147,AnnualFinancialData!$B$2:$B$147,$A47,AnnualFinancialData!$K$2:$K$147,"55750")+SUMIFS(AnnualFinancialData!$L$2:$L$147,AnnualFinancialData!$B$2:$B$147,$A47,AnnualFinancialData!$K$2:$K$147,"55725")+SUMIFS(AnnualFinancialData!$L$2:$L$147,AnnualFinancialData!$B$2:$B$147,$A47,AnnualFinancialData!$K$2:$K$147,"55760")+SUMIFS(AnnualFinancialData!$L$2:$L$147,AnnualFinancialData!$B$2:$B$147,$A47,AnnualFinancialData!$K$2:$K$147,"55755")</f>
        <v>0</v>
      </c>
      <c r="AB47" s="55" t="str">
        <f>IF(ISERROR(IF(Y47="","",Y47/VLOOKUP(Occupancy!$B$65,Occupancy!$BJ$68:'Occupancy'!$B$79,1)*12/$C47)),"-",IF(Y47="","",Y47/VLOOKUP(Occupancy!$B$65,Occupancy!$BJ$68:'Occupancy'!$B$79,1)*12/$C47))</f>
        <v>-</v>
      </c>
      <c r="AC47" s="61" t="str">
        <f>IF(ISERROR(IF(Z47="","",Z47/VLOOKUP(Occupancy!$B$65,Occupancy!$BJ$68:'Occupancy'!$B$79,1)*12/$C47)),"-",IF(Z47="","",Z47/VLOOKUP(Occupancy!$B$65,Occupancy!$BJ$68:'Occupancy'!$B$79,1)*12/$C47))</f>
        <v>-</v>
      </c>
      <c r="AD47" s="59">
        <f>SUMIFS(IncomeStatementData!$J$2:$J$829,IncomeStatementData!$B$2:$B$829,$A47,IncomeStatementData!$I$2:$I$829,"55770")</f>
        <v>0</v>
      </c>
      <c r="AE47" s="58">
        <f>IF(ISERROR(AF47/12*Occupancy!$B$65),"-",AF47/12*Occupancy!$B$65)</f>
        <v>0</v>
      </c>
      <c r="AF47" s="59">
        <f>SUMIFS(AnnualFinancialData!$L$2:$L$147,AnnualFinancialData!$B$2:$B$147,$A47,AnnualFinancialData!$K$2:$K$147,"55770")</f>
        <v>0</v>
      </c>
      <c r="AG47" s="58" t="str">
        <f>IF(ISERROR(IF(AD47="","",AD47/VLOOKUP(Occupancy!$B$65,Occupancy!$BJ$68:'Occupancy'!$B$79,1)*12/$C47)),"-",IF(AD47="","",AD47/VLOOKUP(Occupancy!$B$65,Occupancy!$BJ$68:'Occupancy'!$B$79,1)*12/$C47))</f>
        <v>-</v>
      </c>
      <c r="AH47" s="63" t="str">
        <f>IF(ISERROR(IF(AE47="","",AE47/VLOOKUP(Occupancy!$B$65,Occupancy!$BJ$68:'Occupancy'!$B$79,1)*12/$C47)),"-",IF(AE47="","",AE47/VLOOKUP(Occupancy!$B$65,Occupancy!$BJ$68:'Occupancy'!$B$79,1)*12/$C47))</f>
        <v>-</v>
      </c>
      <c r="AI47" s="56">
        <f>SUMIFS(IncomeStatementData!$J$2:$J$829,IncomeStatementData!$B$2:$B$829,$A47,IncomeStatementData!$I$2:$I$829,"55357")+SUMIFS(IncomeStatementData!$J$2:$J$829,IncomeStatementData!$B$2:$B$829,$A47,IncomeStatementData!$I$2:$I$829,"55353")+SUMIFS(IncomeStatementData!$J$2:$J$829,IncomeStatementData!$B$2:$B$829,$A47,IncomeStatementData!$I$2:$I$829,"55354")+SUMIFS(IncomeStatementData!$J$2:$J$829,IncomeStatementData!$B$2:$B$829,$A47,IncomeStatementData!$I$2:$I$829,"55351")</f>
        <v>0</v>
      </c>
      <c r="AJ47" s="55">
        <f>IF(ISERROR(AK47/12*Occupancy!$B$65),"-",AK47/12*Occupancy!$B$65)</f>
        <v>0</v>
      </c>
      <c r="AK47" s="56">
        <f>SUMIFS(AnnualFinancialData!$L$2:$L$147,AnnualFinancialData!$B$2:$B$147,$A47,AnnualFinancialData!$K$2:$K$147,"55357")+SUMIFS(AnnualFinancialData!$L$2:$L$147,AnnualFinancialData!$B$2:$B$147,$A47,AnnualFinancialData!$K$2:$K$147,"55353")+SUMIFS(AnnualFinancialData!$L$2:$L$147,AnnualFinancialData!$B$2:$B$147,$A47,AnnualFinancialData!$K$2:$K$147,"55354")+SUMIFS(AnnualFinancialData!$L$2:$L$147,AnnualFinancialData!$B$2:$B$147,$A47,AnnualFinancialData!$K$2:$K$147,"55351")</f>
        <v>0</v>
      </c>
      <c r="AL47" s="55" t="str">
        <f>IF(ISERROR(IF(AI47="","",AI47/VLOOKUP(Occupancy!$B$65,Occupancy!$BJ$68:'Occupancy'!$B$79,1)*12/$C47)),"-",IF(AI47="","",AI47/VLOOKUP(Occupancy!$B$65,Occupancy!$BJ$68:'Occupancy'!$B$79,1)*12/$C47))</f>
        <v>-</v>
      </c>
      <c r="AM47" s="64" t="str">
        <f>IF(ISERROR(IF(AJ47="","",AJ47/VLOOKUP(Occupancy!$B$65,Occupancy!$BJ$68:'Occupancy'!$B$79,1)*12/$C47)),"-",IF(AJ47="","",AJ47/VLOOKUP(Occupancy!$B$65,Occupancy!$BJ$68:'Occupancy'!$B$79,1)*12/$C47))</f>
        <v>-</v>
      </c>
      <c r="AN47" s="58">
        <f>SUMIFS(IncomeStatementData!$J$2:$J$829,IncomeStatementData!$B$2:$B$829,$A47,IncomeStatementData!$I$2:$I$829,"55355")</f>
        <v>0</v>
      </c>
      <c r="AO47" s="58">
        <f>IF(ISERROR(AP47/12*Occupancy!$B$65),"-",AP47/12*Occupancy!$B$65)</f>
        <v>0</v>
      </c>
      <c r="AP47" s="59">
        <f>SUMIFS(AnnualFinancialData!$L$2:$L$147,AnnualFinancialData!$B$2:$B$147,$A47,AnnualFinancialData!$K$2:$K$147,"55355")</f>
        <v>0</v>
      </c>
      <c r="AQ47" s="58" t="str">
        <f>IF(ISERROR(IF(AN47="","",AN47/VLOOKUP(Occupancy!$B$65,Occupancy!$BJ$68:'Occupancy'!$B$79,1)*12/$C47)),"-",IF(AN47="","",AN47/VLOOKUP(Occupancy!$B$65,Occupancy!$BJ$68:'Occupancy'!$B$79,1)*12/$C47))</f>
        <v>-</v>
      </c>
      <c r="AR47" s="60" t="str">
        <f>IF(ISERROR(IF(AO47="","",AO47/VLOOKUP(Occupancy!$B$65,Occupancy!$BJ$68:'Occupancy'!$B$79,1)*12/$C47)),"-",IF(AO47="","",AO47/VLOOKUP(Occupancy!$B$65,Occupancy!$BJ$68:'Occupancy'!$B$79,1)*12/$C47))</f>
        <v>-</v>
      </c>
      <c r="AS47" s="65">
        <f>SUMIFS(IncomeStatementData!$J$2:$J$829,IncomeStatementData!$B$2:$B$829,$A47,IncomeStatementData!$I$2:$I$829,"55301")</f>
        <v>0</v>
      </c>
      <c r="AT47" s="55">
        <f>IF(ISERROR(AU47/12*Occupancy!$B$65),"-",AU47/12*Occupancy!$B$65)</f>
        <v>0</v>
      </c>
      <c r="AU47" s="56">
        <f>SUMIFS(AnnualFinancialData!$L$2:$L$147,AnnualFinancialData!$B$2:$B$147,$A47,AnnualFinancialData!$K$2:$K$147,"55301")</f>
        <v>0</v>
      </c>
      <c r="AV47" s="55" t="str">
        <f>IF(ISERROR(IF(AS47="","",AS47/VLOOKUP(Occupancy!$B$65,Occupancy!$BJ$68:'Occupancy'!$B$79,1)*12/$C47)),"-",IF(AS47="","",AS47/VLOOKUP(Occupancy!$B$65,Occupancy!$BJ$68:'Occupancy'!$B$79,1)*12/$C47))</f>
        <v>-</v>
      </c>
      <c r="AW47" s="61" t="str">
        <f>IF(ISERROR(IF(AT47="","",AT47/VLOOKUP(Occupancy!$B$65,Occupancy!$BJ$68:'Occupancy'!$B$79,1)*12/$C47)),"-",IF(AT47="","",AT47/VLOOKUP(Occupancy!$B$65,Occupancy!$BJ$68:'Occupancy'!$B$79,1)*12/$C47))</f>
        <v>-</v>
      </c>
      <c r="AX47" s="58">
        <f>SUMIFS(IncomeStatementData!$J$2:$J$829,IncomeStatementData!$B$2:$B$829,$A47,IncomeStatementData!$I$2:$I$829,"55320")</f>
        <v>0</v>
      </c>
      <c r="AY47" s="58">
        <f>IF(ISERROR(AZ47/12*Occupancy!$B$65),"-",AZ47/12*Occupancy!$B$65)</f>
        <v>0</v>
      </c>
      <c r="AZ47" s="59">
        <f>SUMIFS(AnnualFinancialData!$L$2:$L$147,AnnualFinancialData!$B$2:$B$147,$A47,AnnualFinancialData!$K$2:$K$147,"55320")</f>
        <v>0</v>
      </c>
      <c r="BA47" s="58" t="str">
        <f>IF(ISERROR(IF(AX47="","",AX47/VLOOKUP(Occupancy!$B$65,Occupancy!$BJ$68:'Occupancy'!$B$79,1)*12/$C47)),"-",IF(AX47="","",AX47/VLOOKUP(Occupancy!$B$65,Occupancy!$BJ$68:'Occupancy'!$B$79,1)*12/$C47))</f>
        <v>-</v>
      </c>
      <c r="BB47" s="58" t="str">
        <f>IF(ISERROR(IF(AY47="","",AY47/VLOOKUP(Occupancy!$B$65,Occupancy!$BJ$68:'Occupancy'!$B$79,1)*12/$C47)),"-",IF(AY47="","",AY47/VLOOKUP(Occupancy!$B$65,Occupancy!$BJ$68:'Occupancy'!$B$79,1)*12/$C47))</f>
        <v>-</v>
      </c>
      <c r="BC47" s="66">
        <f t="shared" si="0"/>
        <v>0</v>
      </c>
      <c r="BD47" s="67">
        <f t="shared" si="1"/>
        <v>0</v>
      </c>
      <c r="BE47" s="66">
        <f t="shared" si="2"/>
        <v>0</v>
      </c>
      <c r="BF47" s="67" t="str">
        <f>IF(ISERROR(IF(BC47="","",BC47/VLOOKUP(Occupancy!$B$65,Occupancy!$BJ$68:'Occupancy'!$B$79,1)*12/$C47)),"-",IF(BC47="","",BC47/VLOOKUP(Occupancy!$B$65,Occupancy!$BJ$68:'Occupancy'!$B$79,1)*12/$C47))</f>
        <v>-</v>
      </c>
      <c r="BG47" s="68" t="str">
        <f>IF(ISERROR(IF(BD47="","",BD47/VLOOKUP(Occupancy!$B$65,Occupancy!$BJ$68:'Occupancy'!$B$79,1)*12/$C47)),"-",IF(BD47="","",BD47/VLOOKUP(Occupancy!$B$65,Occupancy!$BJ$68:'Occupancy'!$B$79,1)*12/$C47))</f>
        <v>-</v>
      </c>
    </row>
    <row r="48" spans="1:59" x14ac:dyDescent="0.25">
      <c r="A48" s="222" t="s">
        <v>461</v>
      </c>
      <c r="B48" s="98" t="str">
        <f>IF(ISERROR(INDEX(ProjectTypeData!$F$2:$F48,MATCH(Expenses!$A48,ProjectTypeData!$B$2:$B48,0),MATCH(Expenses!B$5,ProjectTypeData!$F$1))),"-",INDEX(ProjectTypeData!$F$2:$F48,MATCH(Expenses!$A48,ProjectTypeData!$B$2:$B48,0),MATCH(Expenses!B$5,ProjectTypeData!$F$1)))</f>
        <v>Homes</v>
      </c>
      <c r="C48" s="148">
        <f>Operating!C54</f>
        <v>0</v>
      </c>
      <c r="D48" s="149" t="str">
        <f>IF(ISERROR(INDEX(MgmtCompanyData!$C$2:$C$9,MATCH(A48,MgmtCompanyData!$B$2:$B$9,0),0)),"-",INDEX(MgmtCompanyData!$C$2:$C$9,MATCH(A48,MgmtCompanyData!$B$2:$B$9,0),0))</f>
        <v>-</v>
      </c>
      <c r="E48" s="54">
        <f>SUMIFS(IncomeStatementData!$J$2:$J$829,IncomeStatementData!$B$2:$B$829,$A48,IncomeStatementData!$I$2:$I$829,"50105")+SUMIFS(IncomeStatementData!$J$2:$J$829,IncomeStatementData!$B$2:$B$829,$A48,IncomeStatementData!$I$2:$I$829,"55745")+SUMIFS(IncomeStatementData!$J$2:$J$829,IncomeStatementData!$B$2:$B$829,$A48,IncomeStatementData!$I$2:$I$829,"55730")+SUMIFS(IncomeStatementData!$J$2:$J$829,IncomeStatementData!$B$2:$B$829,$A48,IncomeStatementData!$I$2:$I$829,"50203")+SUMIFS(IncomeStatementData!$J$2:$J$829,IncomeStatementData!$B$2:$B$829,$A48,IncomeStatementData!$I$2:$I$829,"50252")</f>
        <v>0</v>
      </c>
      <c r="F48" s="55">
        <f>IF(ISERROR(G48/12*Occupancy!$B$65),"-",G48/12*Occupancy!$B$65)</f>
        <v>0</v>
      </c>
      <c r="G48" s="56">
        <f>SUMIFS(AnnualFinancialData!$L$2:$L$147,AnnualFinancialData!$B$2:$B$147,$A48,AnnualFinancialData!$K$2:$K$147,"50105")+SUMIFS(AnnualFinancialData!$L$2:$L$147,AnnualFinancialData!$B$2:$B$147,$A48,AnnualFinancialData!$K$2:$K$147,"55745")+SUMIFS(AnnualFinancialData!$L$2:$L$147,AnnualFinancialData!$B$2:$B$147,$A48,AnnualFinancialData!$K$2:$K$147,"55730")+SUMIFS(AnnualFinancialData!$L$2:$L$147,AnnualFinancialData!$B$2:$B$147,$A48,AnnualFinancialData!$K$2:$K$147,"50203")+SUMIFS(AnnualFinancialData!$L$2:$L$147,AnnualFinancialData!$B$2:$B$147,$A48,AnnualFinancialData!$K$2:$K$147,"50252")</f>
        <v>0</v>
      </c>
      <c r="H48" s="55" t="str">
        <f>IF(ISERROR(IF(E48="","",E48/VLOOKUP(Occupancy!$B$65,Occupancy!$BJ$68:'Occupancy'!$B$79,1)*12/$C48)),"-",IF(E48="","",E48/VLOOKUP(Occupancy!$B$65,Occupancy!$BJ$68:'Occupancy'!$B$79,1)*12/$C48))</f>
        <v>-</v>
      </c>
      <c r="I48" s="57" t="str">
        <f>IF(ISERROR(IF(F48="","",F48/VLOOKUP(Occupancy!$B$65,Occupancy!$BJ$68:'Occupancy'!$B$79,1)*12/$C48)),"-",IF(F48="","",F48/VLOOKUP(Occupancy!$B$65,Occupancy!$BJ$68:'Occupancy'!$B$79,1)*12/$C48))</f>
        <v>-</v>
      </c>
      <c r="J48" s="58">
        <f>SUMIFS(IncomeStatementData!$J$2:$J$829,IncomeStatementData!$B$2:$B$829,$A48,IncomeStatementData!$I$2:$I$829,"60015")+SUMIFS(IncomeStatementData!$J$2:$J$829,IncomeStatementData!$B$2:$B$829,$A48,IncomeStatementData!$I$2:$I$829,"55342")+SUMIFS(IncomeStatementData!$J$2:$J$829,IncomeStatementData!$B$2:$B$829,$A48,IncomeStatementData!$I$2:$I$829,"55110")+SUMIFS(IncomeStatementData!$J$2:$J$829,IncomeStatementData!$B$2:$B$829,$A48,IncomeStatementData!$I$2:$I$829,"53034")+SUMIFS(IncomeStatementData!$J$2:$J$829,IncomeStatementData!$B$2:$B$829,$A48,IncomeStatementData!$I$2:$I$829,"59500")</f>
        <v>0</v>
      </c>
      <c r="K48" s="58">
        <f>IF(ISERROR(L48/12*Occupancy!$B$65),"-",L48/12*Occupancy!$B$65)</f>
        <v>0</v>
      </c>
      <c r="L48" s="59">
        <f>SUMIFS(AnnualFinancialData!$L$2:$L$147,AnnualFinancialData!$B$2:$B$147,$A48,AnnualFinancialData!$K$2:$K$147,"60015")+SUMIFS(AnnualFinancialData!$L$2:$L$147,AnnualFinancialData!$B$2:$B$147,$A48,AnnualFinancialData!$K$2:$K$147,"55342")+SUMIFS(AnnualFinancialData!$L$2:$L$147,AnnualFinancialData!$B$2:$B$147,$A48,AnnualFinancialData!$K$2:$K$147,"55110")+SUMIFS(AnnualFinancialData!$L$2:$L$147,AnnualFinancialData!$B$2:$B$147,$A48,AnnualFinancialData!$K$2:$K$147,"53034")+SUMIFS(AnnualFinancialData!$L$2:$L$147,AnnualFinancialData!$B$2:$B$147,$A48,AnnualFinancialData!$K$2:$K$147,"59500")</f>
        <v>0</v>
      </c>
      <c r="M48" s="58" t="str">
        <f>IF(ISERROR(IF(J48="","",J48/VLOOKUP(Occupancy!$B$65,Occupancy!$BJ$68:'Occupancy'!$B$79,1)*12/$C48)),"-",IF(J48="","",J48/VLOOKUP(Occupancy!$B$65,Occupancy!$BJ$68:'Occupancy'!$B$79,1)*12/$C48))</f>
        <v>-</v>
      </c>
      <c r="N48" s="58" t="str">
        <f>IF(ISERROR(IF(K48="","",K48/VLOOKUP(Occupancy!$B$65,Occupancy!$BJ$68:'Occupancy'!$B$79,1)*12/$C48)),"-",IF(K48="","",K48/VLOOKUP(Occupancy!$B$65,Occupancy!$BJ$68:'Occupancy'!$B$79,1)*12/$C48))</f>
        <v>-</v>
      </c>
      <c r="O48" s="55">
        <f>SUMIFS(IncomeStatementData!$J$2:$J$829,IncomeStatementData!$B$2:$B$829,$A48,IncomeStatementData!$I$2:$I$829,"58001")</f>
        <v>0</v>
      </c>
      <c r="P48" s="55">
        <f>IF(ISERROR(Q48/12*Occupancy!$B$65),"-",Q48/12*Occupancy!$B$65)</f>
        <v>0</v>
      </c>
      <c r="Q48" s="56">
        <f>SUMIFS(AnnualFinancialData!$L$2:$L$147,AnnualFinancialData!$B$2:$B$147,$A48,AnnualFinancialData!$K$2:$K$147,"58001")</f>
        <v>0</v>
      </c>
      <c r="R48" s="55" t="str">
        <f>IF(ISERROR(IF(O48="","",O48/VLOOKUP(Occupancy!$B$65,Occupancy!$BJ$68:'Occupancy'!$B$79,1)*12/$C48)),"-",IF(O48="","",O48/VLOOKUP(Occupancy!$B$65,Occupancy!$BJ$68:'Occupancy'!$B$79,1)*12/$C48))</f>
        <v>-</v>
      </c>
      <c r="S48" s="55" t="str">
        <f>IF(ISERROR(IF(P48="","",P48/VLOOKUP(Occupancy!$B$65,Occupancy!$BJ$68:'Occupancy'!$B$79,1)*12/$C48)),"-",IF(P48="","",P48/VLOOKUP(Occupancy!$B$65,Occupancy!$BJ$68:'Occupancy'!$B$79,1)*12/$C48))</f>
        <v>-</v>
      </c>
      <c r="T48" s="59">
        <f>SUMIFS(IncomeStatementData!$J$2:$J$829,IncomeStatementData!$B$2:$B$829,$A48,IncomeStatementData!$I$2:$I$829,"66100")</f>
        <v>0</v>
      </c>
      <c r="U48" s="58">
        <f>IF(ISERROR(V48/12*Occupancy!$B$65),"-",V48/12*Occupancy!$B$65)</f>
        <v>0</v>
      </c>
      <c r="V48" s="59">
        <f>SUMIFS(AnnualFinancialData!$L$2:$L$147,AnnualFinancialData!$B$2:$B$147,$A48,AnnualFinancialData!$K$2:$K$147,"66100")</f>
        <v>0</v>
      </c>
      <c r="W48" s="58" t="str">
        <f>IF(ISERROR(IF(T48="","",T48/VLOOKUP(Occupancy!$B$65,Occupancy!$BJ$68:'Occupancy'!$B$79,1)*12/$C48)),"-",IF(T48="","",T48/VLOOKUP(Occupancy!$B$65,Occupancy!$BJ$68:'Occupancy'!$B$79,1)*12/$C48))</f>
        <v>-</v>
      </c>
      <c r="X48" s="60" t="str">
        <f>IF(ISERROR(IF(U48="","",U48/VLOOKUP(Occupancy!$B$65,Occupancy!$BJ$68:'Occupancy'!$B$79,1)*12/$C48)),"-",IF(U48="","",U48/VLOOKUP(Occupancy!$B$65,Occupancy!$BJ$68:'Occupancy'!$B$79,1)*12/$C48))</f>
        <v>-</v>
      </c>
      <c r="Y48" s="55">
        <f>SUMIFS(IncomeStatementData!$J$2:$J$829,IncomeStatementData!$B$2:$B$829,$A48,IncomeStatementData!$I$2:$I$829,"55705")+SUMIFS(IncomeStatementData!$J$2:$J$829,IncomeStatementData!$B$2:$B$829,$A48,IncomeStatementData!$I$2:$I$829,"55715")+SUMIFS(IncomeStatementData!$J$2:$J$829,IncomeStatementData!$B$2:$B$829,$A48,IncomeStatementData!$I$2:$I$829,"55720")+SUMIFS(IncomeStatementData!$J$2:$J$829,IncomeStatementData!$B$2:$B$829,$A48,IncomeStatementData!$I$2:$I$829,"55730")+SUMIFS(IncomeStatementData!$J$2:$J$829,IncomeStatementData!$B$2:$B$829,$A48,IncomeStatementData!$I$2:$I$829,"55735")+SUMIFS(IncomeStatementData!$J$2:$J$829,IncomeStatementData!$B$2:$B$829,$A48,IncomeStatementData!$I$2:$I$829,"55701")+SUMIFS(IncomeStatementData!$J$2:$J$829,IncomeStatementData!$B$2:$B$829,$A48,IncomeStatementData!$I$2:$I$829,"55750")+SUMIFS(IncomeStatementData!$J$2:$J$829,IncomeStatementData!$B$2:$B$829,$A48,IncomeStatementData!$I$2:$I$829,"55725")+SUMIFS(IncomeStatementData!$J$2:$J$829,IncomeStatementData!$B$2:$B$829,$A48,IncomeStatementData!$I$2:$I$829,"55760")+SUMIFS(IncomeStatementData!$J$2:$J$829,IncomeStatementData!$B$2:$B$829,$A48,IncomeStatementData!$I$2:$I$829,"55755")</f>
        <v>0</v>
      </c>
      <c r="Z48" s="55">
        <f>IF(ISERROR(AA48/12*Occupancy!$B$65),"-",AA48/12*Occupancy!$B$65)</f>
        <v>0</v>
      </c>
      <c r="AA48" s="56">
        <f>SUMIFS(AnnualFinancialData!$L$2:$L$147,AnnualFinancialData!$B$2:$B$147,$A48,AnnualFinancialData!$K$2:$K$147,"55705")+SUMIFS(AnnualFinancialData!$L$2:$L$147,AnnualFinancialData!$B$2:$B$147,$A48,AnnualFinancialData!$K$2:$K$147,"55715")+SUMIFS(AnnualFinancialData!$L$2:$L$147,AnnualFinancialData!$B$2:$B$147,$A48,AnnualFinancialData!$K$2:$K$147,"55720")+SUMIFS(AnnualFinancialData!$L$2:$L$147,AnnualFinancialData!$B$2:$B$147,$A48,AnnualFinancialData!$K$2:$K$147,"55730")+SUMIFS(AnnualFinancialData!$L$2:$L$147,AnnualFinancialData!$B$2:$B$147,$A48,AnnualFinancialData!$K$2:$K$147,"55735")+SUMIFS(AnnualFinancialData!$L$2:$L$147,AnnualFinancialData!$B$2:$B$147,$A48,AnnualFinancialData!$K$2:$K$147,"55701")+SUMIFS(AnnualFinancialData!$L$2:$L$147,AnnualFinancialData!$B$2:$B$147,$A48,AnnualFinancialData!$K$2:$K$147,"55750")+SUMIFS(AnnualFinancialData!$L$2:$L$147,AnnualFinancialData!$B$2:$B$147,$A48,AnnualFinancialData!$K$2:$K$147,"55725")+SUMIFS(AnnualFinancialData!$L$2:$L$147,AnnualFinancialData!$B$2:$B$147,$A48,AnnualFinancialData!$K$2:$K$147,"55760")+SUMIFS(AnnualFinancialData!$L$2:$L$147,AnnualFinancialData!$B$2:$B$147,$A48,AnnualFinancialData!$K$2:$K$147,"55755")</f>
        <v>0</v>
      </c>
      <c r="AB48" s="55" t="str">
        <f>IF(ISERROR(IF(Y48="","",Y48/VLOOKUP(Occupancy!$B$65,Occupancy!$BJ$68:'Occupancy'!$B$79,1)*12/$C48)),"-",IF(Y48="","",Y48/VLOOKUP(Occupancy!$B$65,Occupancy!$BJ$68:'Occupancy'!$B$79,1)*12/$C48))</f>
        <v>-</v>
      </c>
      <c r="AC48" s="61" t="str">
        <f>IF(ISERROR(IF(Z48="","",Z48/VLOOKUP(Occupancy!$B$65,Occupancy!$BJ$68:'Occupancy'!$B$79,1)*12/$C48)),"-",IF(Z48="","",Z48/VLOOKUP(Occupancy!$B$65,Occupancy!$BJ$68:'Occupancy'!$B$79,1)*12/$C48))</f>
        <v>-</v>
      </c>
      <c r="AD48" s="59">
        <f>SUMIFS(IncomeStatementData!$J$2:$J$829,IncomeStatementData!$B$2:$B$829,$A48,IncomeStatementData!$I$2:$I$829,"55770")</f>
        <v>0</v>
      </c>
      <c r="AE48" s="58">
        <f>IF(ISERROR(AF48/12*Occupancy!$B$65),"-",AF48/12*Occupancy!$B$65)</f>
        <v>0</v>
      </c>
      <c r="AF48" s="59">
        <f>SUMIFS(AnnualFinancialData!$L$2:$L$147,AnnualFinancialData!$B$2:$B$147,$A48,AnnualFinancialData!$K$2:$K$147,"55770")</f>
        <v>0</v>
      </c>
      <c r="AG48" s="58" t="str">
        <f>IF(ISERROR(IF(AD48="","",AD48/VLOOKUP(Occupancy!$B$65,Occupancy!$BJ$68:'Occupancy'!$B$79,1)*12/$C48)),"-",IF(AD48="","",AD48/VLOOKUP(Occupancy!$B$65,Occupancy!$BJ$68:'Occupancy'!$B$79,1)*12/$C48))</f>
        <v>-</v>
      </c>
      <c r="AH48" s="63" t="str">
        <f>IF(ISERROR(IF(AE48="","",AE48/VLOOKUP(Occupancy!$B$65,Occupancy!$BJ$68:'Occupancy'!$B$79,1)*12/$C48)),"-",IF(AE48="","",AE48/VLOOKUP(Occupancy!$B$65,Occupancy!$BJ$68:'Occupancy'!$B$79,1)*12/$C48))</f>
        <v>-</v>
      </c>
      <c r="AI48" s="56">
        <f>SUMIFS(IncomeStatementData!$J$2:$J$829,IncomeStatementData!$B$2:$B$829,$A48,IncomeStatementData!$I$2:$I$829,"55357")+SUMIFS(IncomeStatementData!$J$2:$J$829,IncomeStatementData!$B$2:$B$829,$A48,IncomeStatementData!$I$2:$I$829,"55353")+SUMIFS(IncomeStatementData!$J$2:$J$829,IncomeStatementData!$B$2:$B$829,$A48,IncomeStatementData!$I$2:$I$829,"55354")+SUMIFS(IncomeStatementData!$J$2:$J$829,IncomeStatementData!$B$2:$B$829,$A48,IncomeStatementData!$I$2:$I$829,"55351")</f>
        <v>0</v>
      </c>
      <c r="AJ48" s="55">
        <f>IF(ISERROR(AK48/12*Occupancy!$B$65),"-",AK48/12*Occupancy!$B$65)</f>
        <v>0</v>
      </c>
      <c r="AK48" s="56">
        <f>SUMIFS(AnnualFinancialData!$L$2:$L$147,AnnualFinancialData!$B$2:$B$147,$A48,AnnualFinancialData!$K$2:$K$147,"55357")+SUMIFS(AnnualFinancialData!$L$2:$L$147,AnnualFinancialData!$B$2:$B$147,$A48,AnnualFinancialData!$K$2:$K$147,"55353")+SUMIFS(AnnualFinancialData!$L$2:$L$147,AnnualFinancialData!$B$2:$B$147,$A48,AnnualFinancialData!$K$2:$K$147,"55354")+SUMIFS(AnnualFinancialData!$L$2:$L$147,AnnualFinancialData!$B$2:$B$147,$A48,AnnualFinancialData!$K$2:$K$147,"55351")</f>
        <v>0</v>
      </c>
      <c r="AL48" s="55" t="str">
        <f>IF(ISERROR(IF(AI48="","",AI48/VLOOKUP(Occupancy!$B$65,Occupancy!$BJ$68:'Occupancy'!$B$79,1)*12/$C48)),"-",IF(AI48="","",AI48/VLOOKUP(Occupancy!$B$65,Occupancy!$BJ$68:'Occupancy'!$B$79,1)*12/$C48))</f>
        <v>-</v>
      </c>
      <c r="AM48" s="64" t="str">
        <f>IF(ISERROR(IF(AJ48="","",AJ48/VLOOKUP(Occupancy!$B$65,Occupancy!$BJ$68:'Occupancy'!$B$79,1)*12/$C48)),"-",IF(AJ48="","",AJ48/VLOOKUP(Occupancy!$B$65,Occupancy!$BJ$68:'Occupancy'!$B$79,1)*12/$C48))</f>
        <v>-</v>
      </c>
      <c r="AN48" s="58">
        <f>SUMIFS(IncomeStatementData!$J$2:$J$829,IncomeStatementData!$B$2:$B$829,$A48,IncomeStatementData!$I$2:$I$829,"55355")</f>
        <v>0</v>
      </c>
      <c r="AO48" s="58">
        <f>IF(ISERROR(AP48/12*Occupancy!$B$65),"-",AP48/12*Occupancy!$B$65)</f>
        <v>0</v>
      </c>
      <c r="AP48" s="59">
        <f>SUMIFS(AnnualFinancialData!$L$2:$L$147,AnnualFinancialData!$B$2:$B$147,$A48,AnnualFinancialData!$K$2:$K$147,"55355")</f>
        <v>0</v>
      </c>
      <c r="AQ48" s="58" t="str">
        <f>IF(ISERROR(IF(AN48="","",AN48/VLOOKUP(Occupancy!$B$65,Occupancy!$BJ$68:'Occupancy'!$B$79,1)*12/$C48)),"-",IF(AN48="","",AN48/VLOOKUP(Occupancy!$B$65,Occupancy!$BJ$68:'Occupancy'!$B$79,1)*12/$C48))</f>
        <v>-</v>
      </c>
      <c r="AR48" s="60" t="str">
        <f>IF(ISERROR(IF(AO48="","",AO48/VLOOKUP(Occupancy!$B$65,Occupancy!$BJ$68:'Occupancy'!$B$79,1)*12/$C48)),"-",IF(AO48="","",AO48/VLOOKUP(Occupancy!$B$65,Occupancy!$BJ$68:'Occupancy'!$B$79,1)*12/$C48))</f>
        <v>-</v>
      </c>
      <c r="AS48" s="65">
        <f>SUMIFS(IncomeStatementData!$J$2:$J$829,IncomeStatementData!$B$2:$B$829,$A48,IncomeStatementData!$I$2:$I$829,"55301")</f>
        <v>0</v>
      </c>
      <c r="AT48" s="55">
        <f>IF(ISERROR(AU48/12*Occupancy!$B$65),"-",AU48/12*Occupancy!$B$65)</f>
        <v>0</v>
      </c>
      <c r="AU48" s="56">
        <f>SUMIFS(AnnualFinancialData!$L$2:$L$147,AnnualFinancialData!$B$2:$B$147,$A48,AnnualFinancialData!$K$2:$K$147,"55301")</f>
        <v>0</v>
      </c>
      <c r="AV48" s="55" t="str">
        <f>IF(ISERROR(IF(AS48="","",AS48/VLOOKUP(Occupancy!$B$65,Occupancy!$BJ$68:'Occupancy'!$B$79,1)*12/$C48)),"-",IF(AS48="","",AS48/VLOOKUP(Occupancy!$B$65,Occupancy!$BJ$68:'Occupancy'!$B$79,1)*12/$C48))</f>
        <v>-</v>
      </c>
      <c r="AW48" s="61" t="str">
        <f>IF(ISERROR(IF(AT48="","",AT48/VLOOKUP(Occupancy!$B$65,Occupancy!$BJ$68:'Occupancy'!$B$79,1)*12/$C48)),"-",IF(AT48="","",AT48/VLOOKUP(Occupancy!$B$65,Occupancy!$BJ$68:'Occupancy'!$B$79,1)*12/$C48))</f>
        <v>-</v>
      </c>
      <c r="AX48" s="58">
        <f>SUMIFS(IncomeStatementData!$J$2:$J$829,IncomeStatementData!$B$2:$B$829,$A48,IncomeStatementData!$I$2:$I$829,"55320")</f>
        <v>0</v>
      </c>
      <c r="AY48" s="58">
        <f>IF(ISERROR(AZ48/12*Occupancy!$B$65),"-",AZ48/12*Occupancy!$B$65)</f>
        <v>0</v>
      </c>
      <c r="AZ48" s="59">
        <f>SUMIFS(AnnualFinancialData!$L$2:$L$147,AnnualFinancialData!$B$2:$B$147,$A48,AnnualFinancialData!$K$2:$K$147,"55320")</f>
        <v>0</v>
      </c>
      <c r="BA48" s="58" t="str">
        <f>IF(ISERROR(IF(AX48="","",AX48/VLOOKUP(Occupancy!$B$65,Occupancy!$BJ$68:'Occupancy'!$B$79,1)*12/$C48)),"-",IF(AX48="","",AX48/VLOOKUP(Occupancy!$B$65,Occupancy!$BJ$68:'Occupancy'!$B$79,1)*12/$C48))</f>
        <v>-</v>
      </c>
      <c r="BB48" s="58" t="str">
        <f>IF(ISERROR(IF(AY48="","",AY48/VLOOKUP(Occupancy!$B$65,Occupancy!$BJ$68:'Occupancy'!$B$79,1)*12/$C48)),"-",IF(AY48="","",AY48/VLOOKUP(Occupancy!$B$65,Occupancy!$BJ$68:'Occupancy'!$B$79,1)*12/$C48))</f>
        <v>-</v>
      </c>
      <c r="BC48" s="66">
        <f t="shared" si="0"/>
        <v>0</v>
      </c>
      <c r="BD48" s="67">
        <f t="shared" si="1"/>
        <v>0</v>
      </c>
      <c r="BE48" s="66">
        <f t="shared" si="2"/>
        <v>0</v>
      </c>
      <c r="BF48" s="67" t="str">
        <f>IF(ISERROR(IF(BC48="","",BC48/VLOOKUP(Occupancy!$B$65,Occupancy!$BJ$68:'Occupancy'!$B$79,1)*12/$C48)),"-",IF(BC48="","",BC48/VLOOKUP(Occupancy!$B$65,Occupancy!$BJ$68:'Occupancy'!$B$79,1)*12/$C48))</f>
        <v>-</v>
      </c>
      <c r="BG48" s="68" t="str">
        <f>IF(ISERROR(IF(BD48="","",BD48/VLOOKUP(Occupancy!$B$65,Occupancy!$BJ$68:'Occupancy'!$B$79,1)*12/$C48)),"-",IF(BD48="","",BD48/VLOOKUP(Occupancy!$B$65,Occupancy!$BJ$68:'Occupancy'!$B$79,1)*12/$C48))</f>
        <v>-</v>
      </c>
    </row>
    <row r="49" spans="1:59" x14ac:dyDescent="0.25">
      <c r="A49" s="222" t="s">
        <v>463</v>
      </c>
      <c r="B49" s="98" t="str">
        <f>IF(ISERROR(INDEX(ProjectTypeData!$F$2:$F49,MATCH(Expenses!$A49,ProjectTypeData!$B$2:$B49,0),MATCH(Expenses!B$5,ProjectTypeData!$F$1))),"-",INDEX(ProjectTypeData!$F$2:$F49,MATCH(Expenses!$A49,ProjectTypeData!$B$2:$B49,0),MATCH(Expenses!B$5,ProjectTypeData!$F$1)))</f>
        <v>Homes</v>
      </c>
      <c r="C49" s="148">
        <f>Operating!C55</f>
        <v>0</v>
      </c>
      <c r="D49" s="149" t="str">
        <f>IF(ISERROR(INDEX(MgmtCompanyData!$C$2:$C$9,MATCH(A49,MgmtCompanyData!$B$2:$B$9,0),0)),"-",INDEX(MgmtCompanyData!$C$2:$C$9,MATCH(A49,MgmtCompanyData!$B$2:$B$9,0),0))</f>
        <v>-</v>
      </c>
      <c r="E49" s="54">
        <f>SUMIFS(IncomeStatementData!$J$2:$J$829,IncomeStatementData!$B$2:$B$829,$A49,IncomeStatementData!$I$2:$I$829,"50105")+SUMIFS(IncomeStatementData!$J$2:$J$829,IncomeStatementData!$B$2:$B$829,$A49,IncomeStatementData!$I$2:$I$829,"55745")+SUMIFS(IncomeStatementData!$J$2:$J$829,IncomeStatementData!$B$2:$B$829,$A49,IncomeStatementData!$I$2:$I$829,"55730")+SUMIFS(IncomeStatementData!$J$2:$J$829,IncomeStatementData!$B$2:$B$829,$A49,IncomeStatementData!$I$2:$I$829,"50203")+SUMIFS(IncomeStatementData!$J$2:$J$829,IncomeStatementData!$B$2:$B$829,$A49,IncomeStatementData!$I$2:$I$829,"50252")</f>
        <v>0</v>
      </c>
      <c r="F49" s="55">
        <f>IF(ISERROR(G49/12*Occupancy!$B$65),"-",G49/12*Occupancy!$B$65)</f>
        <v>0</v>
      </c>
      <c r="G49" s="56">
        <f>SUMIFS(AnnualFinancialData!$L$2:$L$147,AnnualFinancialData!$B$2:$B$147,$A49,AnnualFinancialData!$K$2:$K$147,"50105")+SUMIFS(AnnualFinancialData!$L$2:$L$147,AnnualFinancialData!$B$2:$B$147,$A49,AnnualFinancialData!$K$2:$K$147,"55745")+SUMIFS(AnnualFinancialData!$L$2:$L$147,AnnualFinancialData!$B$2:$B$147,$A49,AnnualFinancialData!$K$2:$K$147,"55730")+SUMIFS(AnnualFinancialData!$L$2:$L$147,AnnualFinancialData!$B$2:$B$147,$A49,AnnualFinancialData!$K$2:$K$147,"50203")+SUMIFS(AnnualFinancialData!$L$2:$L$147,AnnualFinancialData!$B$2:$B$147,$A49,AnnualFinancialData!$K$2:$K$147,"50252")</f>
        <v>0</v>
      </c>
      <c r="H49" s="55" t="str">
        <f>IF(ISERROR(IF(E49="","",E49/VLOOKUP(Occupancy!$B$65,Occupancy!$BJ$68:'Occupancy'!$B$79,1)*12/$C49)),"-",IF(E49="","",E49/VLOOKUP(Occupancy!$B$65,Occupancy!$BJ$68:'Occupancy'!$B$79,1)*12/$C49))</f>
        <v>-</v>
      </c>
      <c r="I49" s="57" t="str">
        <f>IF(ISERROR(IF(F49="","",F49/VLOOKUP(Occupancy!$B$65,Occupancy!$BJ$68:'Occupancy'!$B$79,1)*12/$C49)),"-",IF(F49="","",F49/VLOOKUP(Occupancy!$B$65,Occupancy!$BJ$68:'Occupancy'!$B$79,1)*12/$C49))</f>
        <v>-</v>
      </c>
      <c r="J49" s="58">
        <f>SUMIFS(IncomeStatementData!$J$2:$J$829,IncomeStatementData!$B$2:$B$829,$A49,IncomeStatementData!$I$2:$I$829,"60015")+SUMIFS(IncomeStatementData!$J$2:$J$829,IncomeStatementData!$B$2:$B$829,$A49,IncomeStatementData!$I$2:$I$829,"55342")+SUMIFS(IncomeStatementData!$J$2:$J$829,IncomeStatementData!$B$2:$B$829,$A49,IncomeStatementData!$I$2:$I$829,"55110")+SUMIFS(IncomeStatementData!$J$2:$J$829,IncomeStatementData!$B$2:$B$829,$A49,IncomeStatementData!$I$2:$I$829,"53034")+SUMIFS(IncomeStatementData!$J$2:$J$829,IncomeStatementData!$B$2:$B$829,$A49,IncomeStatementData!$I$2:$I$829,"59500")</f>
        <v>0</v>
      </c>
      <c r="K49" s="58">
        <f>IF(ISERROR(L49/12*Occupancy!$B$65),"-",L49/12*Occupancy!$B$65)</f>
        <v>0</v>
      </c>
      <c r="L49" s="59">
        <f>SUMIFS(AnnualFinancialData!$L$2:$L$147,AnnualFinancialData!$B$2:$B$147,$A49,AnnualFinancialData!$K$2:$K$147,"60015")+SUMIFS(AnnualFinancialData!$L$2:$L$147,AnnualFinancialData!$B$2:$B$147,$A49,AnnualFinancialData!$K$2:$K$147,"55342")+SUMIFS(AnnualFinancialData!$L$2:$L$147,AnnualFinancialData!$B$2:$B$147,$A49,AnnualFinancialData!$K$2:$K$147,"55110")+SUMIFS(AnnualFinancialData!$L$2:$L$147,AnnualFinancialData!$B$2:$B$147,$A49,AnnualFinancialData!$K$2:$K$147,"53034")+SUMIFS(AnnualFinancialData!$L$2:$L$147,AnnualFinancialData!$B$2:$B$147,$A49,AnnualFinancialData!$K$2:$K$147,"59500")</f>
        <v>0</v>
      </c>
      <c r="M49" s="58" t="str">
        <f>IF(ISERROR(IF(J49="","",J49/VLOOKUP(Occupancy!$B$65,Occupancy!$BJ$68:'Occupancy'!$B$79,1)*12/$C49)),"-",IF(J49="","",J49/VLOOKUP(Occupancy!$B$65,Occupancy!$BJ$68:'Occupancy'!$B$79,1)*12/$C49))</f>
        <v>-</v>
      </c>
      <c r="N49" s="58" t="str">
        <f>IF(ISERROR(IF(K49="","",K49/VLOOKUP(Occupancy!$B$65,Occupancy!$BJ$68:'Occupancy'!$B$79,1)*12/$C49)),"-",IF(K49="","",K49/VLOOKUP(Occupancy!$B$65,Occupancy!$BJ$68:'Occupancy'!$B$79,1)*12/$C49))</f>
        <v>-</v>
      </c>
      <c r="O49" s="55">
        <f>SUMIFS(IncomeStatementData!$J$2:$J$829,IncomeStatementData!$B$2:$B$829,$A49,IncomeStatementData!$I$2:$I$829,"58001")</f>
        <v>0</v>
      </c>
      <c r="P49" s="55">
        <f>IF(ISERROR(Q49/12*Occupancy!$B$65),"-",Q49/12*Occupancy!$B$65)</f>
        <v>0</v>
      </c>
      <c r="Q49" s="56">
        <f>SUMIFS(AnnualFinancialData!$L$2:$L$147,AnnualFinancialData!$B$2:$B$147,$A49,AnnualFinancialData!$K$2:$K$147,"58001")</f>
        <v>0</v>
      </c>
      <c r="R49" s="55" t="str">
        <f>IF(ISERROR(IF(O49="","",O49/VLOOKUP(Occupancy!$B$65,Occupancy!$BJ$68:'Occupancy'!$B$79,1)*12/$C49)),"-",IF(O49="","",O49/VLOOKUP(Occupancy!$B$65,Occupancy!$BJ$68:'Occupancy'!$B$79,1)*12/$C49))</f>
        <v>-</v>
      </c>
      <c r="S49" s="55" t="str">
        <f>IF(ISERROR(IF(P49="","",P49/VLOOKUP(Occupancy!$B$65,Occupancy!$BJ$68:'Occupancy'!$B$79,1)*12/$C49)),"-",IF(P49="","",P49/VLOOKUP(Occupancy!$B$65,Occupancy!$BJ$68:'Occupancy'!$B$79,1)*12/$C49))</f>
        <v>-</v>
      </c>
      <c r="T49" s="59">
        <f>SUMIFS(IncomeStatementData!$J$2:$J$829,IncomeStatementData!$B$2:$B$829,$A49,IncomeStatementData!$I$2:$I$829,"66100")</f>
        <v>0</v>
      </c>
      <c r="U49" s="58">
        <f>IF(ISERROR(V49/12*Occupancy!$B$65),"-",V49/12*Occupancy!$B$65)</f>
        <v>0</v>
      </c>
      <c r="V49" s="59">
        <f>SUMIFS(AnnualFinancialData!$L$2:$L$147,AnnualFinancialData!$B$2:$B$147,$A49,AnnualFinancialData!$K$2:$K$147,"66100")</f>
        <v>0</v>
      </c>
      <c r="W49" s="58" t="str">
        <f>IF(ISERROR(IF(T49="","",T49/VLOOKUP(Occupancy!$B$65,Occupancy!$BJ$68:'Occupancy'!$B$79,1)*12/$C49)),"-",IF(T49="","",T49/VLOOKUP(Occupancy!$B$65,Occupancy!$BJ$68:'Occupancy'!$B$79,1)*12/$C49))</f>
        <v>-</v>
      </c>
      <c r="X49" s="60" t="str">
        <f>IF(ISERROR(IF(U49="","",U49/VLOOKUP(Occupancy!$B$65,Occupancy!$BJ$68:'Occupancy'!$B$79,1)*12/$C49)),"-",IF(U49="","",U49/VLOOKUP(Occupancy!$B$65,Occupancy!$BJ$68:'Occupancy'!$B$79,1)*12/$C49))</f>
        <v>-</v>
      </c>
      <c r="Y49" s="55">
        <f>SUMIFS(IncomeStatementData!$J$2:$J$829,IncomeStatementData!$B$2:$B$829,$A49,IncomeStatementData!$I$2:$I$829,"55705")+SUMIFS(IncomeStatementData!$J$2:$J$829,IncomeStatementData!$B$2:$B$829,$A49,IncomeStatementData!$I$2:$I$829,"55715")+SUMIFS(IncomeStatementData!$J$2:$J$829,IncomeStatementData!$B$2:$B$829,$A49,IncomeStatementData!$I$2:$I$829,"55720")+SUMIFS(IncomeStatementData!$J$2:$J$829,IncomeStatementData!$B$2:$B$829,$A49,IncomeStatementData!$I$2:$I$829,"55730")+SUMIFS(IncomeStatementData!$J$2:$J$829,IncomeStatementData!$B$2:$B$829,$A49,IncomeStatementData!$I$2:$I$829,"55735")+SUMIFS(IncomeStatementData!$J$2:$J$829,IncomeStatementData!$B$2:$B$829,$A49,IncomeStatementData!$I$2:$I$829,"55701")+SUMIFS(IncomeStatementData!$J$2:$J$829,IncomeStatementData!$B$2:$B$829,$A49,IncomeStatementData!$I$2:$I$829,"55750")+SUMIFS(IncomeStatementData!$J$2:$J$829,IncomeStatementData!$B$2:$B$829,$A49,IncomeStatementData!$I$2:$I$829,"55725")+SUMIFS(IncomeStatementData!$J$2:$J$829,IncomeStatementData!$B$2:$B$829,$A49,IncomeStatementData!$I$2:$I$829,"55760")+SUMIFS(IncomeStatementData!$J$2:$J$829,IncomeStatementData!$B$2:$B$829,$A49,IncomeStatementData!$I$2:$I$829,"55755")</f>
        <v>0</v>
      </c>
      <c r="Z49" s="55">
        <f>IF(ISERROR(AA49/12*Occupancy!$B$65),"-",AA49/12*Occupancy!$B$65)</f>
        <v>0</v>
      </c>
      <c r="AA49" s="56">
        <f>SUMIFS(AnnualFinancialData!$L$2:$L$147,AnnualFinancialData!$B$2:$B$147,$A49,AnnualFinancialData!$K$2:$K$147,"55705")+SUMIFS(AnnualFinancialData!$L$2:$L$147,AnnualFinancialData!$B$2:$B$147,$A49,AnnualFinancialData!$K$2:$K$147,"55715")+SUMIFS(AnnualFinancialData!$L$2:$L$147,AnnualFinancialData!$B$2:$B$147,$A49,AnnualFinancialData!$K$2:$K$147,"55720")+SUMIFS(AnnualFinancialData!$L$2:$L$147,AnnualFinancialData!$B$2:$B$147,$A49,AnnualFinancialData!$K$2:$K$147,"55730")+SUMIFS(AnnualFinancialData!$L$2:$L$147,AnnualFinancialData!$B$2:$B$147,$A49,AnnualFinancialData!$K$2:$K$147,"55735")+SUMIFS(AnnualFinancialData!$L$2:$L$147,AnnualFinancialData!$B$2:$B$147,$A49,AnnualFinancialData!$K$2:$K$147,"55701")+SUMIFS(AnnualFinancialData!$L$2:$L$147,AnnualFinancialData!$B$2:$B$147,$A49,AnnualFinancialData!$K$2:$K$147,"55750")+SUMIFS(AnnualFinancialData!$L$2:$L$147,AnnualFinancialData!$B$2:$B$147,$A49,AnnualFinancialData!$K$2:$K$147,"55725")+SUMIFS(AnnualFinancialData!$L$2:$L$147,AnnualFinancialData!$B$2:$B$147,$A49,AnnualFinancialData!$K$2:$K$147,"55760")+SUMIFS(AnnualFinancialData!$L$2:$L$147,AnnualFinancialData!$B$2:$B$147,$A49,AnnualFinancialData!$K$2:$K$147,"55755")</f>
        <v>0</v>
      </c>
      <c r="AB49" s="55" t="str">
        <f>IF(ISERROR(IF(Y49="","",Y49/VLOOKUP(Occupancy!$B$65,Occupancy!$BJ$68:'Occupancy'!$B$79,1)*12/$C49)),"-",IF(Y49="","",Y49/VLOOKUP(Occupancy!$B$65,Occupancy!$BJ$68:'Occupancy'!$B$79,1)*12/$C49))</f>
        <v>-</v>
      </c>
      <c r="AC49" s="61" t="str">
        <f>IF(ISERROR(IF(Z49="","",Z49/VLOOKUP(Occupancy!$B$65,Occupancy!$BJ$68:'Occupancy'!$B$79,1)*12/$C49)),"-",IF(Z49="","",Z49/VLOOKUP(Occupancy!$B$65,Occupancy!$BJ$68:'Occupancy'!$B$79,1)*12/$C49))</f>
        <v>-</v>
      </c>
      <c r="AD49" s="59">
        <f>SUMIFS(IncomeStatementData!$J$2:$J$829,IncomeStatementData!$B$2:$B$829,$A49,IncomeStatementData!$I$2:$I$829,"55770")</f>
        <v>0</v>
      </c>
      <c r="AE49" s="58">
        <f>IF(ISERROR(AF49/12*Occupancy!$B$65),"-",AF49/12*Occupancy!$B$65)</f>
        <v>0</v>
      </c>
      <c r="AF49" s="59">
        <f>SUMIFS(AnnualFinancialData!$L$2:$L$147,AnnualFinancialData!$B$2:$B$147,$A49,AnnualFinancialData!$K$2:$K$147,"55770")</f>
        <v>0</v>
      </c>
      <c r="AG49" s="58" t="str">
        <f>IF(ISERROR(IF(AD49="","",AD49/VLOOKUP(Occupancy!$B$65,Occupancy!$BJ$68:'Occupancy'!$B$79,1)*12/$C49)),"-",IF(AD49="","",AD49/VLOOKUP(Occupancy!$B$65,Occupancy!$BJ$68:'Occupancy'!$B$79,1)*12/$C49))</f>
        <v>-</v>
      </c>
      <c r="AH49" s="63" t="str">
        <f>IF(ISERROR(IF(AE49="","",AE49/VLOOKUP(Occupancy!$B$65,Occupancy!$BJ$68:'Occupancy'!$B$79,1)*12/$C49)),"-",IF(AE49="","",AE49/VLOOKUP(Occupancy!$B$65,Occupancy!$BJ$68:'Occupancy'!$B$79,1)*12/$C49))</f>
        <v>-</v>
      </c>
      <c r="AI49" s="56">
        <f>SUMIFS(IncomeStatementData!$J$2:$J$829,IncomeStatementData!$B$2:$B$829,$A49,IncomeStatementData!$I$2:$I$829,"55357")+SUMIFS(IncomeStatementData!$J$2:$J$829,IncomeStatementData!$B$2:$B$829,$A49,IncomeStatementData!$I$2:$I$829,"55353")+SUMIFS(IncomeStatementData!$J$2:$J$829,IncomeStatementData!$B$2:$B$829,$A49,IncomeStatementData!$I$2:$I$829,"55354")+SUMIFS(IncomeStatementData!$J$2:$J$829,IncomeStatementData!$B$2:$B$829,$A49,IncomeStatementData!$I$2:$I$829,"55351")</f>
        <v>0</v>
      </c>
      <c r="AJ49" s="55">
        <f>IF(ISERROR(AK49/12*Occupancy!$B$65),"-",AK49/12*Occupancy!$B$65)</f>
        <v>0</v>
      </c>
      <c r="AK49" s="56">
        <f>SUMIFS(AnnualFinancialData!$L$2:$L$147,AnnualFinancialData!$B$2:$B$147,$A49,AnnualFinancialData!$K$2:$K$147,"55357")+SUMIFS(AnnualFinancialData!$L$2:$L$147,AnnualFinancialData!$B$2:$B$147,$A49,AnnualFinancialData!$K$2:$K$147,"55353")+SUMIFS(AnnualFinancialData!$L$2:$L$147,AnnualFinancialData!$B$2:$B$147,$A49,AnnualFinancialData!$K$2:$K$147,"55354")+SUMIFS(AnnualFinancialData!$L$2:$L$147,AnnualFinancialData!$B$2:$B$147,$A49,AnnualFinancialData!$K$2:$K$147,"55351")</f>
        <v>0</v>
      </c>
      <c r="AL49" s="55" t="str">
        <f>IF(ISERROR(IF(AI49="","",AI49/VLOOKUP(Occupancy!$B$65,Occupancy!$BJ$68:'Occupancy'!$B$79,1)*12/$C49)),"-",IF(AI49="","",AI49/VLOOKUP(Occupancy!$B$65,Occupancy!$BJ$68:'Occupancy'!$B$79,1)*12/$C49))</f>
        <v>-</v>
      </c>
      <c r="AM49" s="64" t="str">
        <f>IF(ISERROR(IF(AJ49="","",AJ49/VLOOKUP(Occupancy!$B$65,Occupancy!$BJ$68:'Occupancy'!$B$79,1)*12/$C49)),"-",IF(AJ49="","",AJ49/VLOOKUP(Occupancy!$B$65,Occupancy!$BJ$68:'Occupancy'!$B$79,1)*12/$C49))</f>
        <v>-</v>
      </c>
      <c r="AN49" s="58">
        <f>SUMIFS(IncomeStatementData!$J$2:$J$829,IncomeStatementData!$B$2:$B$829,$A49,IncomeStatementData!$I$2:$I$829,"55355")</f>
        <v>0</v>
      </c>
      <c r="AO49" s="58">
        <f>IF(ISERROR(AP49/12*Occupancy!$B$65),"-",AP49/12*Occupancy!$B$65)</f>
        <v>0</v>
      </c>
      <c r="AP49" s="59">
        <f>SUMIFS(AnnualFinancialData!$L$2:$L$147,AnnualFinancialData!$B$2:$B$147,$A49,AnnualFinancialData!$K$2:$K$147,"55355")</f>
        <v>0</v>
      </c>
      <c r="AQ49" s="58" t="str">
        <f>IF(ISERROR(IF(AN49="","",AN49/VLOOKUP(Occupancy!$B$65,Occupancy!$BJ$68:'Occupancy'!$B$79,1)*12/$C49)),"-",IF(AN49="","",AN49/VLOOKUP(Occupancy!$B$65,Occupancy!$BJ$68:'Occupancy'!$B$79,1)*12/$C49))</f>
        <v>-</v>
      </c>
      <c r="AR49" s="60" t="str">
        <f>IF(ISERROR(IF(AO49="","",AO49/VLOOKUP(Occupancy!$B$65,Occupancy!$BJ$68:'Occupancy'!$B$79,1)*12/$C49)),"-",IF(AO49="","",AO49/VLOOKUP(Occupancy!$B$65,Occupancy!$BJ$68:'Occupancy'!$B$79,1)*12/$C49))</f>
        <v>-</v>
      </c>
      <c r="AS49" s="65">
        <f>SUMIFS(IncomeStatementData!$J$2:$J$829,IncomeStatementData!$B$2:$B$829,$A49,IncomeStatementData!$I$2:$I$829,"55301")</f>
        <v>0</v>
      </c>
      <c r="AT49" s="55">
        <f>IF(ISERROR(AU49/12*Occupancy!$B$65),"-",AU49/12*Occupancy!$B$65)</f>
        <v>0</v>
      </c>
      <c r="AU49" s="56">
        <f>SUMIFS(AnnualFinancialData!$L$2:$L$147,AnnualFinancialData!$B$2:$B$147,$A49,AnnualFinancialData!$K$2:$K$147,"55301")</f>
        <v>0</v>
      </c>
      <c r="AV49" s="55" t="str">
        <f>IF(ISERROR(IF(AS49="","",AS49/VLOOKUP(Occupancy!$B$65,Occupancy!$BJ$68:'Occupancy'!$B$79,1)*12/$C49)),"-",IF(AS49="","",AS49/VLOOKUP(Occupancy!$B$65,Occupancy!$BJ$68:'Occupancy'!$B$79,1)*12/$C49))</f>
        <v>-</v>
      </c>
      <c r="AW49" s="61" t="str">
        <f>IF(ISERROR(IF(AT49="","",AT49/VLOOKUP(Occupancy!$B$65,Occupancy!$BJ$68:'Occupancy'!$B$79,1)*12/$C49)),"-",IF(AT49="","",AT49/VLOOKUP(Occupancy!$B$65,Occupancy!$BJ$68:'Occupancy'!$B$79,1)*12/$C49))</f>
        <v>-</v>
      </c>
      <c r="AX49" s="58">
        <f>SUMIFS(IncomeStatementData!$J$2:$J$829,IncomeStatementData!$B$2:$B$829,$A49,IncomeStatementData!$I$2:$I$829,"55320")</f>
        <v>0</v>
      </c>
      <c r="AY49" s="58">
        <f>IF(ISERROR(AZ49/12*Occupancy!$B$65),"-",AZ49/12*Occupancy!$B$65)</f>
        <v>0</v>
      </c>
      <c r="AZ49" s="59">
        <f>SUMIFS(AnnualFinancialData!$L$2:$L$147,AnnualFinancialData!$B$2:$B$147,$A49,AnnualFinancialData!$K$2:$K$147,"55320")</f>
        <v>0</v>
      </c>
      <c r="BA49" s="58" t="str">
        <f>IF(ISERROR(IF(AX49="","",AX49/VLOOKUP(Occupancy!$B$65,Occupancy!$BJ$68:'Occupancy'!$B$79,1)*12/$C49)),"-",IF(AX49="","",AX49/VLOOKUP(Occupancy!$B$65,Occupancy!$BJ$68:'Occupancy'!$B$79,1)*12/$C49))</f>
        <v>-</v>
      </c>
      <c r="BB49" s="58" t="str">
        <f>IF(ISERROR(IF(AY49="","",AY49/VLOOKUP(Occupancy!$B$65,Occupancy!$BJ$68:'Occupancy'!$B$79,1)*12/$C49)),"-",IF(AY49="","",AY49/VLOOKUP(Occupancy!$B$65,Occupancy!$BJ$68:'Occupancy'!$B$79,1)*12/$C49))</f>
        <v>-</v>
      </c>
      <c r="BC49" s="66">
        <f t="shared" si="0"/>
        <v>0</v>
      </c>
      <c r="BD49" s="67">
        <f t="shared" si="1"/>
        <v>0</v>
      </c>
      <c r="BE49" s="66">
        <f t="shared" si="2"/>
        <v>0</v>
      </c>
      <c r="BF49" s="67" t="str">
        <f>IF(ISERROR(IF(BC49="","",BC49/VLOOKUP(Occupancy!$B$65,Occupancy!$BJ$68:'Occupancy'!$B$79,1)*12/$C49)),"-",IF(BC49="","",BC49/VLOOKUP(Occupancy!$B$65,Occupancy!$BJ$68:'Occupancy'!$B$79,1)*12/$C49))</f>
        <v>-</v>
      </c>
      <c r="BG49" s="68" t="str">
        <f>IF(ISERROR(IF(BD49="","",BD49/VLOOKUP(Occupancy!$B$65,Occupancy!$BJ$68:'Occupancy'!$B$79,1)*12/$C49)),"-",IF(BD49="","",BD49/VLOOKUP(Occupancy!$B$65,Occupancy!$BJ$68:'Occupancy'!$B$79,1)*12/$C49))</f>
        <v>-</v>
      </c>
    </row>
    <row r="50" spans="1:59" x14ac:dyDescent="0.25">
      <c r="A50" s="222" t="s">
        <v>465</v>
      </c>
      <c r="B50" s="98" t="str">
        <f>IF(ISERROR(INDEX(ProjectTypeData!$F$2:$F50,MATCH(Expenses!$A50,ProjectTypeData!$B$2:$B50,0),MATCH(Expenses!B$5,ProjectTypeData!$F$1))),"-",INDEX(ProjectTypeData!$F$2:$F50,MATCH(Expenses!$A50,ProjectTypeData!$B$2:$B50,0),MATCH(Expenses!B$5,ProjectTypeData!$F$1)))</f>
        <v>Homes</v>
      </c>
      <c r="C50" s="148">
        <f>Operating!C56</f>
        <v>0</v>
      </c>
      <c r="D50" s="149" t="str">
        <f>IF(ISERROR(INDEX(MgmtCompanyData!$C$2:$C$9,MATCH(A50,MgmtCompanyData!$B$2:$B$9,0),0)),"-",INDEX(MgmtCompanyData!$C$2:$C$9,MATCH(A50,MgmtCompanyData!$B$2:$B$9,0),0))</f>
        <v>-</v>
      </c>
      <c r="E50" s="54">
        <f>SUMIFS(IncomeStatementData!$J$2:$J$829,IncomeStatementData!$B$2:$B$829,$A50,IncomeStatementData!$I$2:$I$829,"50105")+SUMIFS(IncomeStatementData!$J$2:$J$829,IncomeStatementData!$B$2:$B$829,$A50,IncomeStatementData!$I$2:$I$829,"55745")+SUMIFS(IncomeStatementData!$J$2:$J$829,IncomeStatementData!$B$2:$B$829,$A50,IncomeStatementData!$I$2:$I$829,"55730")+SUMIFS(IncomeStatementData!$J$2:$J$829,IncomeStatementData!$B$2:$B$829,$A50,IncomeStatementData!$I$2:$I$829,"50203")+SUMIFS(IncomeStatementData!$J$2:$J$829,IncomeStatementData!$B$2:$B$829,$A50,IncomeStatementData!$I$2:$I$829,"50252")</f>
        <v>0</v>
      </c>
      <c r="F50" s="55">
        <f>IF(ISERROR(G50/12*Occupancy!$B$65),"-",G50/12*Occupancy!$B$65)</f>
        <v>0</v>
      </c>
      <c r="G50" s="56">
        <f>SUMIFS(AnnualFinancialData!$L$2:$L$147,AnnualFinancialData!$B$2:$B$147,$A50,AnnualFinancialData!$K$2:$K$147,"50105")+SUMIFS(AnnualFinancialData!$L$2:$L$147,AnnualFinancialData!$B$2:$B$147,$A50,AnnualFinancialData!$K$2:$K$147,"55745")+SUMIFS(AnnualFinancialData!$L$2:$L$147,AnnualFinancialData!$B$2:$B$147,$A50,AnnualFinancialData!$K$2:$K$147,"55730")+SUMIFS(AnnualFinancialData!$L$2:$L$147,AnnualFinancialData!$B$2:$B$147,$A50,AnnualFinancialData!$K$2:$K$147,"50203")+SUMIFS(AnnualFinancialData!$L$2:$L$147,AnnualFinancialData!$B$2:$B$147,$A50,AnnualFinancialData!$K$2:$K$147,"50252")</f>
        <v>0</v>
      </c>
      <c r="H50" s="55" t="str">
        <f>IF(ISERROR(IF(E50="","",E50/VLOOKUP(Occupancy!$B$65,Occupancy!$BJ$68:'Occupancy'!$B$79,1)*12/$C50)),"-",IF(E50="","",E50/VLOOKUP(Occupancy!$B$65,Occupancy!$BJ$68:'Occupancy'!$B$79,1)*12/$C50))</f>
        <v>-</v>
      </c>
      <c r="I50" s="57" t="str">
        <f>IF(ISERROR(IF(F50="","",F50/VLOOKUP(Occupancy!$B$65,Occupancy!$BJ$68:'Occupancy'!$B$79,1)*12/$C50)),"-",IF(F50="","",F50/VLOOKUP(Occupancy!$B$65,Occupancy!$BJ$68:'Occupancy'!$B$79,1)*12/$C50))</f>
        <v>-</v>
      </c>
      <c r="J50" s="58">
        <f>SUMIFS(IncomeStatementData!$J$2:$J$829,IncomeStatementData!$B$2:$B$829,$A50,IncomeStatementData!$I$2:$I$829,"60015")+SUMIFS(IncomeStatementData!$J$2:$J$829,IncomeStatementData!$B$2:$B$829,$A50,IncomeStatementData!$I$2:$I$829,"55342")+SUMIFS(IncomeStatementData!$J$2:$J$829,IncomeStatementData!$B$2:$B$829,$A50,IncomeStatementData!$I$2:$I$829,"55110")+SUMIFS(IncomeStatementData!$J$2:$J$829,IncomeStatementData!$B$2:$B$829,$A50,IncomeStatementData!$I$2:$I$829,"53034")+SUMIFS(IncomeStatementData!$J$2:$J$829,IncomeStatementData!$B$2:$B$829,$A50,IncomeStatementData!$I$2:$I$829,"59500")</f>
        <v>0</v>
      </c>
      <c r="K50" s="58">
        <f>IF(ISERROR(L50/12*Occupancy!$B$65),"-",L50/12*Occupancy!$B$65)</f>
        <v>0</v>
      </c>
      <c r="L50" s="59">
        <f>SUMIFS(AnnualFinancialData!$L$2:$L$147,AnnualFinancialData!$B$2:$B$147,$A50,AnnualFinancialData!$K$2:$K$147,"60015")+SUMIFS(AnnualFinancialData!$L$2:$L$147,AnnualFinancialData!$B$2:$B$147,$A50,AnnualFinancialData!$K$2:$K$147,"55342")+SUMIFS(AnnualFinancialData!$L$2:$L$147,AnnualFinancialData!$B$2:$B$147,$A50,AnnualFinancialData!$K$2:$K$147,"55110")+SUMIFS(AnnualFinancialData!$L$2:$L$147,AnnualFinancialData!$B$2:$B$147,$A50,AnnualFinancialData!$K$2:$K$147,"53034")+SUMIFS(AnnualFinancialData!$L$2:$L$147,AnnualFinancialData!$B$2:$B$147,$A50,AnnualFinancialData!$K$2:$K$147,"59500")</f>
        <v>0</v>
      </c>
      <c r="M50" s="58" t="str">
        <f>IF(ISERROR(IF(J50="","",J50/VLOOKUP(Occupancy!$B$65,Occupancy!$BJ$68:'Occupancy'!$B$79,1)*12/$C50)),"-",IF(J50="","",J50/VLOOKUP(Occupancy!$B$65,Occupancy!$BJ$68:'Occupancy'!$B$79,1)*12/$C50))</f>
        <v>-</v>
      </c>
      <c r="N50" s="58" t="str">
        <f>IF(ISERROR(IF(K50="","",K50/VLOOKUP(Occupancy!$B$65,Occupancy!$BJ$68:'Occupancy'!$B$79,1)*12/$C50)),"-",IF(K50="","",K50/VLOOKUP(Occupancy!$B$65,Occupancy!$BJ$68:'Occupancy'!$B$79,1)*12/$C50))</f>
        <v>-</v>
      </c>
      <c r="O50" s="55">
        <f>SUMIFS(IncomeStatementData!$J$2:$J$829,IncomeStatementData!$B$2:$B$829,$A50,IncomeStatementData!$I$2:$I$829,"58001")</f>
        <v>0</v>
      </c>
      <c r="P50" s="55">
        <f>IF(ISERROR(Q50/12*Occupancy!$B$65),"-",Q50/12*Occupancy!$B$65)</f>
        <v>0</v>
      </c>
      <c r="Q50" s="56">
        <f>SUMIFS(AnnualFinancialData!$L$2:$L$147,AnnualFinancialData!$B$2:$B$147,$A50,AnnualFinancialData!$K$2:$K$147,"58001")</f>
        <v>0</v>
      </c>
      <c r="R50" s="55" t="str">
        <f>IF(ISERROR(IF(O50="","",O50/VLOOKUP(Occupancy!$B$65,Occupancy!$BJ$68:'Occupancy'!$B$79,1)*12/$C50)),"-",IF(O50="","",O50/VLOOKUP(Occupancy!$B$65,Occupancy!$BJ$68:'Occupancy'!$B$79,1)*12/$C50))</f>
        <v>-</v>
      </c>
      <c r="S50" s="55" t="str">
        <f>IF(ISERROR(IF(P50="","",P50/VLOOKUP(Occupancy!$B$65,Occupancy!$BJ$68:'Occupancy'!$B$79,1)*12/$C50)),"-",IF(P50="","",P50/VLOOKUP(Occupancy!$B$65,Occupancy!$BJ$68:'Occupancy'!$B$79,1)*12/$C50))</f>
        <v>-</v>
      </c>
      <c r="T50" s="59">
        <f>SUMIFS(IncomeStatementData!$J$2:$J$829,IncomeStatementData!$B$2:$B$829,$A50,IncomeStatementData!$I$2:$I$829,"66100")</f>
        <v>0</v>
      </c>
      <c r="U50" s="58">
        <f>IF(ISERROR(V50/12*Occupancy!$B$65),"-",V50/12*Occupancy!$B$65)</f>
        <v>0</v>
      </c>
      <c r="V50" s="59">
        <f>SUMIFS(AnnualFinancialData!$L$2:$L$147,AnnualFinancialData!$B$2:$B$147,$A50,AnnualFinancialData!$K$2:$K$147,"66100")</f>
        <v>0</v>
      </c>
      <c r="W50" s="58" t="str">
        <f>IF(ISERROR(IF(T50="","",T50/VLOOKUP(Occupancy!$B$65,Occupancy!$BJ$68:'Occupancy'!$B$79,1)*12/$C50)),"-",IF(T50="","",T50/VLOOKUP(Occupancy!$B$65,Occupancy!$BJ$68:'Occupancy'!$B$79,1)*12/$C50))</f>
        <v>-</v>
      </c>
      <c r="X50" s="60" t="str">
        <f>IF(ISERROR(IF(U50="","",U50/VLOOKUP(Occupancy!$B$65,Occupancy!$BJ$68:'Occupancy'!$B$79,1)*12/$C50)),"-",IF(U50="","",U50/VLOOKUP(Occupancy!$B$65,Occupancy!$BJ$68:'Occupancy'!$B$79,1)*12/$C50))</f>
        <v>-</v>
      </c>
      <c r="Y50" s="55">
        <f>SUMIFS(IncomeStatementData!$J$2:$J$829,IncomeStatementData!$B$2:$B$829,$A50,IncomeStatementData!$I$2:$I$829,"55705")+SUMIFS(IncomeStatementData!$J$2:$J$829,IncomeStatementData!$B$2:$B$829,$A50,IncomeStatementData!$I$2:$I$829,"55715")+SUMIFS(IncomeStatementData!$J$2:$J$829,IncomeStatementData!$B$2:$B$829,$A50,IncomeStatementData!$I$2:$I$829,"55720")+SUMIFS(IncomeStatementData!$J$2:$J$829,IncomeStatementData!$B$2:$B$829,$A50,IncomeStatementData!$I$2:$I$829,"55730")+SUMIFS(IncomeStatementData!$J$2:$J$829,IncomeStatementData!$B$2:$B$829,$A50,IncomeStatementData!$I$2:$I$829,"55735")+SUMIFS(IncomeStatementData!$J$2:$J$829,IncomeStatementData!$B$2:$B$829,$A50,IncomeStatementData!$I$2:$I$829,"55701")+SUMIFS(IncomeStatementData!$J$2:$J$829,IncomeStatementData!$B$2:$B$829,$A50,IncomeStatementData!$I$2:$I$829,"55750")+SUMIFS(IncomeStatementData!$J$2:$J$829,IncomeStatementData!$B$2:$B$829,$A50,IncomeStatementData!$I$2:$I$829,"55725")+SUMIFS(IncomeStatementData!$J$2:$J$829,IncomeStatementData!$B$2:$B$829,$A50,IncomeStatementData!$I$2:$I$829,"55760")+SUMIFS(IncomeStatementData!$J$2:$J$829,IncomeStatementData!$B$2:$B$829,$A50,IncomeStatementData!$I$2:$I$829,"55755")</f>
        <v>0</v>
      </c>
      <c r="Z50" s="55">
        <f>IF(ISERROR(AA50/12*Occupancy!$B$65),"-",AA50/12*Occupancy!$B$65)</f>
        <v>0</v>
      </c>
      <c r="AA50" s="56">
        <f>SUMIFS(AnnualFinancialData!$L$2:$L$147,AnnualFinancialData!$B$2:$B$147,$A50,AnnualFinancialData!$K$2:$K$147,"55705")+SUMIFS(AnnualFinancialData!$L$2:$L$147,AnnualFinancialData!$B$2:$B$147,$A50,AnnualFinancialData!$K$2:$K$147,"55715")+SUMIFS(AnnualFinancialData!$L$2:$L$147,AnnualFinancialData!$B$2:$B$147,$A50,AnnualFinancialData!$K$2:$K$147,"55720")+SUMIFS(AnnualFinancialData!$L$2:$L$147,AnnualFinancialData!$B$2:$B$147,$A50,AnnualFinancialData!$K$2:$K$147,"55730")+SUMIFS(AnnualFinancialData!$L$2:$L$147,AnnualFinancialData!$B$2:$B$147,$A50,AnnualFinancialData!$K$2:$K$147,"55735")+SUMIFS(AnnualFinancialData!$L$2:$L$147,AnnualFinancialData!$B$2:$B$147,$A50,AnnualFinancialData!$K$2:$K$147,"55701")+SUMIFS(AnnualFinancialData!$L$2:$L$147,AnnualFinancialData!$B$2:$B$147,$A50,AnnualFinancialData!$K$2:$K$147,"55750")+SUMIFS(AnnualFinancialData!$L$2:$L$147,AnnualFinancialData!$B$2:$B$147,$A50,AnnualFinancialData!$K$2:$K$147,"55725")+SUMIFS(AnnualFinancialData!$L$2:$L$147,AnnualFinancialData!$B$2:$B$147,$A50,AnnualFinancialData!$K$2:$K$147,"55760")+SUMIFS(AnnualFinancialData!$L$2:$L$147,AnnualFinancialData!$B$2:$B$147,$A50,AnnualFinancialData!$K$2:$K$147,"55755")</f>
        <v>0</v>
      </c>
      <c r="AB50" s="55" t="str">
        <f>IF(ISERROR(IF(Y50="","",Y50/VLOOKUP(Occupancy!$B$65,Occupancy!$BJ$68:'Occupancy'!$B$79,1)*12/$C50)),"-",IF(Y50="","",Y50/VLOOKUP(Occupancy!$B$65,Occupancy!$BJ$68:'Occupancy'!$B$79,1)*12/$C50))</f>
        <v>-</v>
      </c>
      <c r="AC50" s="61" t="str">
        <f>IF(ISERROR(IF(Z50="","",Z50/VLOOKUP(Occupancy!$B$65,Occupancy!$BJ$68:'Occupancy'!$B$79,1)*12/$C50)),"-",IF(Z50="","",Z50/VLOOKUP(Occupancy!$B$65,Occupancy!$BJ$68:'Occupancy'!$B$79,1)*12/$C50))</f>
        <v>-</v>
      </c>
      <c r="AD50" s="59">
        <f>SUMIFS(IncomeStatementData!$J$2:$J$829,IncomeStatementData!$B$2:$B$829,$A50,IncomeStatementData!$I$2:$I$829,"55770")</f>
        <v>0</v>
      </c>
      <c r="AE50" s="58">
        <f>IF(ISERROR(AF50/12*Occupancy!$B$65),"-",AF50/12*Occupancy!$B$65)</f>
        <v>0</v>
      </c>
      <c r="AF50" s="59">
        <f>SUMIFS(AnnualFinancialData!$L$2:$L$147,AnnualFinancialData!$B$2:$B$147,$A50,AnnualFinancialData!$K$2:$K$147,"55770")</f>
        <v>0</v>
      </c>
      <c r="AG50" s="58" t="str">
        <f>IF(ISERROR(IF(AD50="","",AD50/VLOOKUP(Occupancy!$B$65,Occupancy!$BJ$68:'Occupancy'!$B$79,1)*12/$C50)),"-",IF(AD50="","",AD50/VLOOKUP(Occupancy!$B$65,Occupancy!$BJ$68:'Occupancy'!$B$79,1)*12/$C50))</f>
        <v>-</v>
      </c>
      <c r="AH50" s="63" t="str">
        <f>IF(ISERROR(IF(AE50="","",AE50/VLOOKUP(Occupancy!$B$65,Occupancy!$BJ$68:'Occupancy'!$B$79,1)*12/$C50)),"-",IF(AE50="","",AE50/VLOOKUP(Occupancy!$B$65,Occupancy!$BJ$68:'Occupancy'!$B$79,1)*12/$C50))</f>
        <v>-</v>
      </c>
      <c r="AI50" s="56">
        <f>SUMIFS(IncomeStatementData!$J$2:$J$829,IncomeStatementData!$B$2:$B$829,$A50,IncomeStatementData!$I$2:$I$829,"55357")+SUMIFS(IncomeStatementData!$J$2:$J$829,IncomeStatementData!$B$2:$B$829,$A50,IncomeStatementData!$I$2:$I$829,"55353")+SUMIFS(IncomeStatementData!$J$2:$J$829,IncomeStatementData!$B$2:$B$829,$A50,IncomeStatementData!$I$2:$I$829,"55354")+SUMIFS(IncomeStatementData!$J$2:$J$829,IncomeStatementData!$B$2:$B$829,$A50,IncomeStatementData!$I$2:$I$829,"55351")</f>
        <v>0</v>
      </c>
      <c r="AJ50" s="55">
        <f>IF(ISERROR(AK50/12*Occupancy!$B$65),"-",AK50/12*Occupancy!$B$65)</f>
        <v>0</v>
      </c>
      <c r="AK50" s="56">
        <f>SUMIFS(AnnualFinancialData!$L$2:$L$147,AnnualFinancialData!$B$2:$B$147,$A50,AnnualFinancialData!$K$2:$K$147,"55357")+SUMIFS(AnnualFinancialData!$L$2:$L$147,AnnualFinancialData!$B$2:$B$147,$A50,AnnualFinancialData!$K$2:$K$147,"55353")+SUMIFS(AnnualFinancialData!$L$2:$L$147,AnnualFinancialData!$B$2:$B$147,$A50,AnnualFinancialData!$K$2:$K$147,"55354")+SUMIFS(AnnualFinancialData!$L$2:$L$147,AnnualFinancialData!$B$2:$B$147,$A50,AnnualFinancialData!$K$2:$K$147,"55351")</f>
        <v>0</v>
      </c>
      <c r="AL50" s="55" t="str">
        <f>IF(ISERROR(IF(AI50="","",AI50/VLOOKUP(Occupancy!$B$65,Occupancy!$BJ$68:'Occupancy'!$B$79,1)*12/$C50)),"-",IF(AI50="","",AI50/VLOOKUP(Occupancy!$B$65,Occupancy!$BJ$68:'Occupancy'!$B$79,1)*12/$C50))</f>
        <v>-</v>
      </c>
      <c r="AM50" s="64" t="str">
        <f>IF(ISERROR(IF(AJ50="","",AJ50/VLOOKUP(Occupancy!$B$65,Occupancy!$BJ$68:'Occupancy'!$B$79,1)*12/$C50)),"-",IF(AJ50="","",AJ50/VLOOKUP(Occupancy!$B$65,Occupancy!$BJ$68:'Occupancy'!$B$79,1)*12/$C50))</f>
        <v>-</v>
      </c>
      <c r="AN50" s="58">
        <f>SUMIFS(IncomeStatementData!$J$2:$J$829,IncomeStatementData!$B$2:$B$829,$A50,IncomeStatementData!$I$2:$I$829,"55355")</f>
        <v>0</v>
      </c>
      <c r="AO50" s="58">
        <f>IF(ISERROR(AP50/12*Occupancy!$B$65),"-",AP50/12*Occupancy!$B$65)</f>
        <v>0</v>
      </c>
      <c r="AP50" s="59">
        <f>SUMIFS(AnnualFinancialData!$L$2:$L$147,AnnualFinancialData!$B$2:$B$147,$A50,AnnualFinancialData!$K$2:$K$147,"55355")</f>
        <v>0</v>
      </c>
      <c r="AQ50" s="58" t="str">
        <f>IF(ISERROR(IF(AN50="","",AN50/VLOOKUP(Occupancy!$B$65,Occupancy!$BJ$68:'Occupancy'!$B$79,1)*12/$C50)),"-",IF(AN50="","",AN50/VLOOKUP(Occupancy!$B$65,Occupancy!$BJ$68:'Occupancy'!$B$79,1)*12/$C50))</f>
        <v>-</v>
      </c>
      <c r="AR50" s="60" t="str">
        <f>IF(ISERROR(IF(AO50="","",AO50/VLOOKUP(Occupancy!$B$65,Occupancy!$BJ$68:'Occupancy'!$B$79,1)*12/$C50)),"-",IF(AO50="","",AO50/VLOOKUP(Occupancy!$B$65,Occupancy!$BJ$68:'Occupancy'!$B$79,1)*12/$C50))</f>
        <v>-</v>
      </c>
      <c r="AS50" s="65">
        <f>SUMIFS(IncomeStatementData!$J$2:$J$829,IncomeStatementData!$B$2:$B$829,$A50,IncomeStatementData!$I$2:$I$829,"55301")</f>
        <v>0</v>
      </c>
      <c r="AT50" s="55">
        <f>IF(ISERROR(AU50/12*Occupancy!$B$65),"-",AU50/12*Occupancy!$B$65)</f>
        <v>0</v>
      </c>
      <c r="AU50" s="56">
        <f>SUMIFS(AnnualFinancialData!$L$2:$L$147,AnnualFinancialData!$B$2:$B$147,$A50,AnnualFinancialData!$K$2:$K$147,"55301")</f>
        <v>0</v>
      </c>
      <c r="AV50" s="55" t="str">
        <f>IF(ISERROR(IF(AS50="","",AS50/VLOOKUP(Occupancy!$B$65,Occupancy!$BJ$68:'Occupancy'!$B$79,1)*12/$C50)),"-",IF(AS50="","",AS50/VLOOKUP(Occupancy!$B$65,Occupancy!$BJ$68:'Occupancy'!$B$79,1)*12/$C50))</f>
        <v>-</v>
      </c>
      <c r="AW50" s="61" t="str">
        <f>IF(ISERROR(IF(AT50="","",AT50/VLOOKUP(Occupancy!$B$65,Occupancy!$BJ$68:'Occupancy'!$B$79,1)*12/$C50)),"-",IF(AT50="","",AT50/VLOOKUP(Occupancy!$B$65,Occupancy!$BJ$68:'Occupancy'!$B$79,1)*12/$C50))</f>
        <v>-</v>
      </c>
      <c r="AX50" s="58">
        <f>SUMIFS(IncomeStatementData!$J$2:$J$829,IncomeStatementData!$B$2:$B$829,$A50,IncomeStatementData!$I$2:$I$829,"55320")</f>
        <v>0</v>
      </c>
      <c r="AY50" s="58">
        <f>IF(ISERROR(AZ50/12*Occupancy!$B$65),"-",AZ50/12*Occupancy!$B$65)</f>
        <v>0</v>
      </c>
      <c r="AZ50" s="59">
        <f>SUMIFS(AnnualFinancialData!$L$2:$L$147,AnnualFinancialData!$B$2:$B$147,$A50,AnnualFinancialData!$K$2:$K$147,"55320")</f>
        <v>0</v>
      </c>
      <c r="BA50" s="58" t="str">
        <f>IF(ISERROR(IF(AX50="","",AX50/VLOOKUP(Occupancy!$B$65,Occupancy!$BJ$68:'Occupancy'!$B$79,1)*12/$C50)),"-",IF(AX50="","",AX50/VLOOKUP(Occupancy!$B$65,Occupancy!$BJ$68:'Occupancy'!$B$79,1)*12/$C50))</f>
        <v>-</v>
      </c>
      <c r="BB50" s="58" t="str">
        <f>IF(ISERROR(IF(AY50="","",AY50/VLOOKUP(Occupancy!$B$65,Occupancy!$BJ$68:'Occupancy'!$B$79,1)*12/$C50)),"-",IF(AY50="","",AY50/VLOOKUP(Occupancy!$B$65,Occupancy!$BJ$68:'Occupancy'!$B$79,1)*12/$C50))</f>
        <v>-</v>
      </c>
      <c r="BC50" s="66">
        <f t="shared" si="0"/>
        <v>0</v>
      </c>
      <c r="BD50" s="67">
        <f t="shared" si="1"/>
        <v>0</v>
      </c>
      <c r="BE50" s="66">
        <f t="shared" si="2"/>
        <v>0</v>
      </c>
      <c r="BF50" s="67" t="str">
        <f>IF(ISERROR(IF(BC50="","",BC50/VLOOKUP(Occupancy!$B$65,Occupancy!$BJ$68:'Occupancy'!$B$79,1)*12/$C50)),"-",IF(BC50="","",BC50/VLOOKUP(Occupancy!$B$65,Occupancy!$BJ$68:'Occupancy'!$B$79,1)*12/$C50))</f>
        <v>-</v>
      </c>
      <c r="BG50" s="68" t="str">
        <f>IF(ISERROR(IF(BD50="","",BD50/VLOOKUP(Occupancy!$B$65,Occupancy!$BJ$68:'Occupancy'!$B$79,1)*12/$C50)),"-",IF(BD50="","",BD50/VLOOKUP(Occupancy!$B$65,Occupancy!$BJ$68:'Occupancy'!$B$79,1)*12/$C50))</f>
        <v>-</v>
      </c>
    </row>
    <row r="51" spans="1:59" x14ac:dyDescent="0.25">
      <c r="A51" s="222" t="s">
        <v>467</v>
      </c>
      <c r="B51" s="98" t="str">
        <f>IF(ISERROR(INDEX(ProjectTypeData!$F$2:$F51,MATCH(Expenses!$A51,ProjectTypeData!$B$2:$B51,0),MATCH(Expenses!B$5,ProjectTypeData!$F$1))),"-",INDEX(ProjectTypeData!$F$2:$F51,MATCH(Expenses!$A51,ProjectTypeData!$B$2:$B51,0),MATCH(Expenses!B$5,ProjectTypeData!$F$1)))</f>
        <v>Homes</v>
      </c>
      <c r="C51" s="148">
        <f>Operating!C57</f>
        <v>0</v>
      </c>
      <c r="D51" s="149" t="str">
        <f>IF(ISERROR(INDEX(MgmtCompanyData!$C$2:$C$9,MATCH(A51,MgmtCompanyData!$B$2:$B$9,0),0)),"-",INDEX(MgmtCompanyData!$C$2:$C$9,MATCH(A51,MgmtCompanyData!$B$2:$B$9,0),0))</f>
        <v>-</v>
      </c>
      <c r="E51" s="54">
        <f>SUMIFS(IncomeStatementData!$J$2:$J$829,IncomeStatementData!$B$2:$B$829,$A51,IncomeStatementData!$I$2:$I$829,"50105")+SUMIFS(IncomeStatementData!$J$2:$J$829,IncomeStatementData!$B$2:$B$829,$A51,IncomeStatementData!$I$2:$I$829,"55745")+SUMIFS(IncomeStatementData!$J$2:$J$829,IncomeStatementData!$B$2:$B$829,$A51,IncomeStatementData!$I$2:$I$829,"55730")+SUMIFS(IncomeStatementData!$J$2:$J$829,IncomeStatementData!$B$2:$B$829,$A51,IncomeStatementData!$I$2:$I$829,"50203")+SUMIFS(IncomeStatementData!$J$2:$J$829,IncomeStatementData!$B$2:$B$829,$A51,IncomeStatementData!$I$2:$I$829,"50252")</f>
        <v>0</v>
      </c>
      <c r="F51" s="55">
        <f>IF(ISERROR(G51/12*Occupancy!$B$65),"-",G51/12*Occupancy!$B$65)</f>
        <v>0</v>
      </c>
      <c r="G51" s="56">
        <f>SUMIFS(AnnualFinancialData!$L$2:$L$147,AnnualFinancialData!$B$2:$B$147,$A51,AnnualFinancialData!$K$2:$K$147,"50105")+SUMIFS(AnnualFinancialData!$L$2:$L$147,AnnualFinancialData!$B$2:$B$147,$A51,AnnualFinancialData!$K$2:$K$147,"55745")+SUMIFS(AnnualFinancialData!$L$2:$L$147,AnnualFinancialData!$B$2:$B$147,$A51,AnnualFinancialData!$K$2:$K$147,"55730")+SUMIFS(AnnualFinancialData!$L$2:$L$147,AnnualFinancialData!$B$2:$B$147,$A51,AnnualFinancialData!$K$2:$K$147,"50203")+SUMIFS(AnnualFinancialData!$L$2:$L$147,AnnualFinancialData!$B$2:$B$147,$A51,AnnualFinancialData!$K$2:$K$147,"50252")</f>
        <v>0</v>
      </c>
      <c r="H51" s="55" t="str">
        <f>IF(ISERROR(IF(E51="","",E51/VLOOKUP(Occupancy!$B$65,Occupancy!$BJ$68:'Occupancy'!$B$79,1)*12/$C51)),"-",IF(E51="","",E51/VLOOKUP(Occupancy!$B$65,Occupancy!$BJ$68:'Occupancy'!$B$79,1)*12/$C51))</f>
        <v>-</v>
      </c>
      <c r="I51" s="57" t="str">
        <f>IF(ISERROR(IF(F51="","",F51/VLOOKUP(Occupancy!$B$65,Occupancy!$BJ$68:'Occupancy'!$B$79,1)*12/$C51)),"-",IF(F51="","",F51/VLOOKUP(Occupancy!$B$65,Occupancy!$BJ$68:'Occupancy'!$B$79,1)*12/$C51))</f>
        <v>-</v>
      </c>
      <c r="J51" s="58">
        <f>SUMIFS(IncomeStatementData!$J$2:$J$829,IncomeStatementData!$B$2:$B$829,$A51,IncomeStatementData!$I$2:$I$829,"60015")+SUMIFS(IncomeStatementData!$J$2:$J$829,IncomeStatementData!$B$2:$B$829,$A51,IncomeStatementData!$I$2:$I$829,"55342")+SUMIFS(IncomeStatementData!$J$2:$J$829,IncomeStatementData!$B$2:$B$829,$A51,IncomeStatementData!$I$2:$I$829,"55110")+SUMIFS(IncomeStatementData!$J$2:$J$829,IncomeStatementData!$B$2:$B$829,$A51,IncomeStatementData!$I$2:$I$829,"53034")+SUMIFS(IncomeStatementData!$J$2:$J$829,IncomeStatementData!$B$2:$B$829,$A51,IncomeStatementData!$I$2:$I$829,"59500")</f>
        <v>0</v>
      </c>
      <c r="K51" s="58">
        <f>IF(ISERROR(L51/12*Occupancy!$B$65),"-",L51/12*Occupancy!$B$65)</f>
        <v>0</v>
      </c>
      <c r="L51" s="59">
        <f>SUMIFS(AnnualFinancialData!$L$2:$L$147,AnnualFinancialData!$B$2:$B$147,$A51,AnnualFinancialData!$K$2:$K$147,"60015")+SUMIFS(AnnualFinancialData!$L$2:$L$147,AnnualFinancialData!$B$2:$B$147,$A51,AnnualFinancialData!$K$2:$K$147,"55342")+SUMIFS(AnnualFinancialData!$L$2:$L$147,AnnualFinancialData!$B$2:$B$147,$A51,AnnualFinancialData!$K$2:$K$147,"55110")+SUMIFS(AnnualFinancialData!$L$2:$L$147,AnnualFinancialData!$B$2:$B$147,$A51,AnnualFinancialData!$K$2:$K$147,"53034")+SUMIFS(AnnualFinancialData!$L$2:$L$147,AnnualFinancialData!$B$2:$B$147,$A51,AnnualFinancialData!$K$2:$K$147,"59500")</f>
        <v>0</v>
      </c>
      <c r="M51" s="58" t="str">
        <f>IF(ISERROR(IF(J51="","",J51/VLOOKUP(Occupancy!$B$65,Occupancy!$BJ$68:'Occupancy'!$B$79,1)*12/$C51)),"-",IF(J51="","",J51/VLOOKUP(Occupancy!$B$65,Occupancy!$BJ$68:'Occupancy'!$B$79,1)*12/$C51))</f>
        <v>-</v>
      </c>
      <c r="N51" s="58" t="str">
        <f>IF(ISERROR(IF(K51="","",K51/VLOOKUP(Occupancy!$B$65,Occupancy!$BJ$68:'Occupancy'!$B$79,1)*12/$C51)),"-",IF(K51="","",K51/VLOOKUP(Occupancy!$B$65,Occupancy!$BJ$68:'Occupancy'!$B$79,1)*12/$C51))</f>
        <v>-</v>
      </c>
      <c r="O51" s="55">
        <f>SUMIFS(IncomeStatementData!$J$2:$J$829,IncomeStatementData!$B$2:$B$829,$A51,IncomeStatementData!$I$2:$I$829,"58001")</f>
        <v>0</v>
      </c>
      <c r="P51" s="55">
        <f>IF(ISERROR(Q51/12*Occupancy!$B$65),"-",Q51/12*Occupancy!$B$65)</f>
        <v>0</v>
      </c>
      <c r="Q51" s="56">
        <f>SUMIFS(AnnualFinancialData!$L$2:$L$147,AnnualFinancialData!$B$2:$B$147,$A51,AnnualFinancialData!$K$2:$K$147,"58001")</f>
        <v>0</v>
      </c>
      <c r="R51" s="55" t="str">
        <f>IF(ISERROR(IF(O51="","",O51/VLOOKUP(Occupancy!$B$65,Occupancy!$BJ$68:'Occupancy'!$B$79,1)*12/$C51)),"-",IF(O51="","",O51/VLOOKUP(Occupancy!$B$65,Occupancy!$BJ$68:'Occupancy'!$B$79,1)*12/$C51))</f>
        <v>-</v>
      </c>
      <c r="S51" s="55" t="str">
        <f>IF(ISERROR(IF(P51="","",P51/VLOOKUP(Occupancy!$B$65,Occupancy!$BJ$68:'Occupancy'!$B$79,1)*12/$C51)),"-",IF(P51="","",P51/VLOOKUP(Occupancy!$B$65,Occupancy!$BJ$68:'Occupancy'!$B$79,1)*12/$C51))</f>
        <v>-</v>
      </c>
      <c r="T51" s="59">
        <f>SUMIFS(IncomeStatementData!$J$2:$J$829,IncomeStatementData!$B$2:$B$829,$A51,IncomeStatementData!$I$2:$I$829,"66100")</f>
        <v>0</v>
      </c>
      <c r="U51" s="58">
        <f>IF(ISERROR(V51/12*Occupancy!$B$65),"-",V51/12*Occupancy!$B$65)</f>
        <v>0</v>
      </c>
      <c r="V51" s="59">
        <f>SUMIFS(AnnualFinancialData!$L$2:$L$147,AnnualFinancialData!$B$2:$B$147,$A51,AnnualFinancialData!$K$2:$K$147,"66100")</f>
        <v>0</v>
      </c>
      <c r="W51" s="58" t="str">
        <f>IF(ISERROR(IF(T51="","",T51/VLOOKUP(Occupancy!$B$65,Occupancy!$BJ$68:'Occupancy'!$B$79,1)*12/$C51)),"-",IF(T51="","",T51/VLOOKUP(Occupancy!$B$65,Occupancy!$BJ$68:'Occupancy'!$B$79,1)*12/$C51))</f>
        <v>-</v>
      </c>
      <c r="X51" s="60" t="str">
        <f>IF(ISERROR(IF(U51="","",U51/VLOOKUP(Occupancy!$B$65,Occupancy!$BJ$68:'Occupancy'!$B$79,1)*12/$C51)),"-",IF(U51="","",U51/VLOOKUP(Occupancy!$B$65,Occupancy!$BJ$68:'Occupancy'!$B$79,1)*12/$C51))</f>
        <v>-</v>
      </c>
      <c r="Y51" s="55">
        <f>SUMIFS(IncomeStatementData!$J$2:$J$829,IncomeStatementData!$B$2:$B$829,$A51,IncomeStatementData!$I$2:$I$829,"55705")+SUMIFS(IncomeStatementData!$J$2:$J$829,IncomeStatementData!$B$2:$B$829,$A51,IncomeStatementData!$I$2:$I$829,"55715")+SUMIFS(IncomeStatementData!$J$2:$J$829,IncomeStatementData!$B$2:$B$829,$A51,IncomeStatementData!$I$2:$I$829,"55720")+SUMIFS(IncomeStatementData!$J$2:$J$829,IncomeStatementData!$B$2:$B$829,$A51,IncomeStatementData!$I$2:$I$829,"55730")+SUMIFS(IncomeStatementData!$J$2:$J$829,IncomeStatementData!$B$2:$B$829,$A51,IncomeStatementData!$I$2:$I$829,"55735")+SUMIFS(IncomeStatementData!$J$2:$J$829,IncomeStatementData!$B$2:$B$829,$A51,IncomeStatementData!$I$2:$I$829,"55701")+SUMIFS(IncomeStatementData!$J$2:$J$829,IncomeStatementData!$B$2:$B$829,$A51,IncomeStatementData!$I$2:$I$829,"55750")+SUMIFS(IncomeStatementData!$J$2:$J$829,IncomeStatementData!$B$2:$B$829,$A51,IncomeStatementData!$I$2:$I$829,"55725")+SUMIFS(IncomeStatementData!$J$2:$J$829,IncomeStatementData!$B$2:$B$829,$A51,IncomeStatementData!$I$2:$I$829,"55760")+SUMIFS(IncomeStatementData!$J$2:$J$829,IncomeStatementData!$B$2:$B$829,$A51,IncomeStatementData!$I$2:$I$829,"55755")</f>
        <v>0</v>
      </c>
      <c r="Z51" s="55">
        <f>IF(ISERROR(AA51/12*Occupancy!$B$65),"-",AA51/12*Occupancy!$B$65)</f>
        <v>0</v>
      </c>
      <c r="AA51" s="56">
        <f>SUMIFS(AnnualFinancialData!$L$2:$L$147,AnnualFinancialData!$B$2:$B$147,$A51,AnnualFinancialData!$K$2:$K$147,"55705")+SUMIFS(AnnualFinancialData!$L$2:$L$147,AnnualFinancialData!$B$2:$B$147,$A51,AnnualFinancialData!$K$2:$K$147,"55715")+SUMIFS(AnnualFinancialData!$L$2:$L$147,AnnualFinancialData!$B$2:$B$147,$A51,AnnualFinancialData!$K$2:$K$147,"55720")+SUMIFS(AnnualFinancialData!$L$2:$L$147,AnnualFinancialData!$B$2:$B$147,$A51,AnnualFinancialData!$K$2:$K$147,"55730")+SUMIFS(AnnualFinancialData!$L$2:$L$147,AnnualFinancialData!$B$2:$B$147,$A51,AnnualFinancialData!$K$2:$K$147,"55735")+SUMIFS(AnnualFinancialData!$L$2:$L$147,AnnualFinancialData!$B$2:$B$147,$A51,AnnualFinancialData!$K$2:$K$147,"55701")+SUMIFS(AnnualFinancialData!$L$2:$L$147,AnnualFinancialData!$B$2:$B$147,$A51,AnnualFinancialData!$K$2:$K$147,"55750")+SUMIFS(AnnualFinancialData!$L$2:$L$147,AnnualFinancialData!$B$2:$B$147,$A51,AnnualFinancialData!$K$2:$K$147,"55725")+SUMIFS(AnnualFinancialData!$L$2:$L$147,AnnualFinancialData!$B$2:$B$147,$A51,AnnualFinancialData!$K$2:$K$147,"55760")+SUMIFS(AnnualFinancialData!$L$2:$L$147,AnnualFinancialData!$B$2:$B$147,$A51,AnnualFinancialData!$K$2:$K$147,"55755")</f>
        <v>0</v>
      </c>
      <c r="AB51" s="55" t="str">
        <f>IF(ISERROR(IF(Y51="","",Y51/VLOOKUP(Occupancy!$B$65,Occupancy!$BJ$68:'Occupancy'!$B$79,1)*12/$C51)),"-",IF(Y51="","",Y51/VLOOKUP(Occupancy!$B$65,Occupancy!$BJ$68:'Occupancy'!$B$79,1)*12/$C51))</f>
        <v>-</v>
      </c>
      <c r="AC51" s="61" t="str">
        <f>IF(ISERROR(IF(Z51="","",Z51/VLOOKUP(Occupancy!$B$65,Occupancy!$BJ$68:'Occupancy'!$B$79,1)*12/$C51)),"-",IF(Z51="","",Z51/VLOOKUP(Occupancy!$B$65,Occupancy!$BJ$68:'Occupancy'!$B$79,1)*12/$C51))</f>
        <v>-</v>
      </c>
      <c r="AD51" s="59">
        <f>SUMIFS(IncomeStatementData!$J$2:$J$829,IncomeStatementData!$B$2:$B$829,$A51,IncomeStatementData!$I$2:$I$829,"55770")</f>
        <v>0</v>
      </c>
      <c r="AE51" s="58">
        <f>IF(ISERROR(AF51/12*Occupancy!$B$65),"-",AF51/12*Occupancy!$B$65)</f>
        <v>0</v>
      </c>
      <c r="AF51" s="59">
        <f>SUMIFS(AnnualFinancialData!$L$2:$L$147,AnnualFinancialData!$B$2:$B$147,$A51,AnnualFinancialData!$K$2:$K$147,"55770")</f>
        <v>0</v>
      </c>
      <c r="AG51" s="58" t="str">
        <f>IF(ISERROR(IF(AD51="","",AD51/VLOOKUP(Occupancy!$B$65,Occupancy!$BJ$68:'Occupancy'!$B$79,1)*12/$C51)),"-",IF(AD51="","",AD51/VLOOKUP(Occupancy!$B$65,Occupancy!$BJ$68:'Occupancy'!$B$79,1)*12/$C51))</f>
        <v>-</v>
      </c>
      <c r="AH51" s="63" t="str">
        <f>IF(ISERROR(IF(AE51="","",AE51/VLOOKUP(Occupancy!$B$65,Occupancy!$BJ$68:'Occupancy'!$B$79,1)*12/$C51)),"-",IF(AE51="","",AE51/VLOOKUP(Occupancy!$B$65,Occupancy!$BJ$68:'Occupancy'!$B$79,1)*12/$C51))</f>
        <v>-</v>
      </c>
      <c r="AI51" s="56">
        <f>SUMIFS(IncomeStatementData!$J$2:$J$829,IncomeStatementData!$B$2:$B$829,$A51,IncomeStatementData!$I$2:$I$829,"55357")+SUMIFS(IncomeStatementData!$J$2:$J$829,IncomeStatementData!$B$2:$B$829,$A51,IncomeStatementData!$I$2:$I$829,"55353")+SUMIFS(IncomeStatementData!$J$2:$J$829,IncomeStatementData!$B$2:$B$829,$A51,IncomeStatementData!$I$2:$I$829,"55354")+SUMIFS(IncomeStatementData!$J$2:$J$829,IncomeStatementData!$B$2:$B$829,$A51,IncomeStatementData!$I$2:$I$829,"55351")</f>
        <v>0</v>
      </c>
      <c r="AJ51" s="55">
        <f>IF(ISERROR(AK51/12*Occupancy!$B$65),"-",AK51/12*Occupancy!$B$65)</f>
        <v>0</v>
      </c>
      <c r="AK51" s="56">
        <f>SUMIFS(AnnualFinancialData!$L$2:$L$147,AnnualFinancialData!$B$2:$B$147,$A51,AnnualFinancialData!$K$2:$K$147,"55357")+SUMIFS(AnnualFinancialData!$L$2:$L$147,AnnualFinancialData!$B$2:$B$147,$A51,AnnualFinancialData!$K$2:$K$147,"55353")+SUMIFS(AnnualFinancialData!$L$2:$L$147,AnnualFinancialData!$B$2:$B$147,$A51,AnnualFinancialData!$K$2:$K$147,"55354")+SUMIFS(AnnualFinancialData!$L$2:$L$147,AnnualFinancialData!$B$2:$B$147,$A51,AnnualFinancialData!$K$2:$K$147,"55351")</f>
        <v>0</v>
      </c>
      <c r="AL51" s="55" t="str">
        <f>IF(ISERROR(IF(AI51="","",AI51/VLOOKUP(Occupancy!$B$65,Occupancy!$BJ$68:'Occupancy'!$B$79,1)*12/$C51)),"-",IF(AI51="","",AI51/VLOOKUP(Occupancy!$B$65,Occupancy!$BJ$68:'Occupancy'!$B$79,1)*12/$C51))</f>
        <v>-</v>
      </c>
      <c r="AM51" s="64" t="str">
        <f>IF(ISERROR(IF(AJ51="","",AJ51/VLOOKUP(Occupancy!$B$65,Occupancy!$BJ$68:'Occupancy'!$B$79,1)*12/$C51)),"-",IF(AJ51="","",AJ51/VLOOKUP(Occupancy!$B$65,Occupancy!$BJ$68:'Occupancy'!$B$79,1)*12/$C51))</f>
        <v>-</v>
      </c>
      <c r="AN51" s="58">
        <f>SUMIFS(IncomeStatementData!$J$2:$J$829,IncomeStatementData!$B$2:$B$829,$A51,IncomeStatementData!$I$2:$I$829,"55355")</f>
        <v>0</v>
      </c>
      <c r="AO51" s="58">
        <f>IF(ISERROR(AP51/12*Occupancy!$B$65),"-",AP51/12*Occupancy!$B$65)</f>
        <v>0</v>
      </c>
      <c r="AP51" s="59">
        <f>SUMIFS(AnnualFinancialData!$L$2:$L$147,AnnualFinancialData!$B$2:$B$147,$A51,AnnualFinancialData!$K$2:$K$147,"55355")</f>
        <v>0</v>
      </c>
      <c r="AQ51" s="58" t="str">
        <f>IF(ISERROR(IF(AN51="","",AN51/VLOOKUP(Occupancy!$B$65,Occupancy!$BJ$68:'Occupancy'!$B$79,1)*12/$C51)),"-",IF(AN51="","",AN51/VLOOKUP(Occupancy!$B$65,Occupancy!$BJ$68:'Occupancy'!$B$79,1)*12/$C51))</f>
        <v>-</v>
      </c>
      <c r="AR51" s="60" t="str">
        <f>IF(ISERROR(IF(AO51="","",AO51/VLOOKUP(Occupancy!$B$65,Occupancy!$BJ$68:'Occupancy'!$B$79,1)*12/$C51)),"-",IF(AO51="","",AO51/VLOOKUP(Occupancy!$B$65,Occupancy!$BJ$68:'Occupancy'!$B$79,1)*12/$C51))</f>
        <v>-</v>
      </c>
      <c r="AS51" s="65">
        <f>SUMIFS(IncomeStatementData!$J$2:$J$829,IncomeStatementData!$B$2:$B$829,$A51,IncomeStatementData!$I$2:$I$829,"55301")</f>
        <v>0</v>
      </c>
      <c r="AT51" s="55">
        <f>IF(ISERROR(AU51/12*Occupancy!$B$65),"-",AU51/12*Occupancy!$B$65)</f>
        <v>0</v>
      </c>
      <c r="AU51" s="56">
        <f>SUMIFS(AnnualFinancialData!$L$2:$L$147,AnnualFinancialData!$B$2:$B$147,$A51,AnnualFinancialData!$K$2:$K$147,"55301")</f>
        <v>0</v>
      </c>
      <c r="AV51" s="55" t="str">
        <f>IF(ISERROR(IF(AS51="","",AS51/VLOOKUP(Occupancy!$B$65,Occupancy!$BJ$68:'Occupancy'!$B$79,1)*12/$C51)),"-",IF(AS51="","",AS51/VLOOKUP(Occupancy!$B$65,Occupancy!$BJ$68:'Occupancy'!$B$79,1)*12/$C51))</f>
        <v>-</v>
      </c>
      <c r="AW51" s="61" t="str">
        <f>IF(ISERROR(IF(AT51="","",AT51/VLOOKUP(Occupancy!$B$65,Occupancy!$BJ$68:'Occupancy'!$B$79,1)*12/$C51)),"-",IF(AT51="","",AT51/VLOOKUP(Occupancy!$B$65,Occupancy!$BJ$68:'Occupancy'!$B$79,1)*12/$C51))</f>
        <v>-</v>
      </c>
      <c r="AX51" s="58">
        <f>SUMIFS(IncomeStatementData!$J$2:$J$829,IncomeStatementData!$B$2:$B$829,$A51,IncomeStatementData!$I$2:$I$829,"55320")</f>
        <v>0</v>
      </c>
      <c r="AY51" s="58">
        <f>IF(ISERROR(AZ51/12*Occupancy!$B$65),"-",AZ51/12*Occupancy!$B$65)</f>
        <v>0</v>
      </c>
      <c r="AZ51" s="59">
        <f>SUMIFS(AnnualFinancialData!$L$2:$L$147,AnnualFinancialData!$B$2:$B$147,$A51,AnnualFinancialData!$K$2:$K$147,"55320")</f>
        <v>0</v>
      </c>
      <c r="BA51" s="58" t="str">
        <f>IF(ISERROR(IF(AX51="","",AX51/VLOOKUP(Occupancy!$B$65,Occupancy!$BJ$68:'Occupancy'!$B$79,1)*12/$C51)),"-",IF(AX51="","",AX51/VLOOKUP(Occupancy!$B$65,Occupancy!$BJ$68:'Occupancy'!$B$79,1)*12/$C51))</f>
        <v>-</v>
      </c>
      <c r="BB51" s="58" t="str">
        <f>IF(ISERROR(IF(AY51="","",AY51/VLOOKUP(Occupancy!$B$65,Occupancy!$BJ$68:'Occupancy'!$B$79,1)*12/$C51)),"-",IF(AY51="","",AY51/VLOOKUP(Occupancy!$B$65,Occupancy!$BJ$68:'Occupancy'!$B$79,1)*12/$C51))</f>
        <v>-</v>
      </c>
      <c r="BC51" s="66">
        <f t="shared" si="0"/>
        <v>0</v>
      </c>
      <c r="BD51" s="67">
        <f t="shared" si="1"/>
        <v>0</v>
      </c>
      <c r="BE51" s="66">
        <f t="shared" si="2"/>
        <v>0</v>
      </c>
      <c r="BF51" s="67" t="str">
        <f>IF(ISERROR(IF(BC51="","",BC51/VLOOKUP(Occupancy!$B$65,Occupancy!$BJ$68:'Occupancy'!$B$79,1)*12/$C51)),"-",IF(BC51="","",BC51/VLOOKUP(Occupancy!$B$65,Occupancy!$BJ$68:'Occupancy'!$B$79,1)*12/$C51))</f>
        <v>-</v>
      </c>
      <c r="BG51" s="68" t="str">
        <f>IF(ISERROR(IF(BD51="","",BD51/VLOOKUP(Occupancy!$B$65,Occupancy!$BJ$68:'Occupancy'!$B$79,1)*12/$C51)),"-",IF(BD51="","",BD51/VLOOKUP(Occupancy!$B$65,Occupancy!$BJ$68:'Occupancy'!$B$79,1)*12/$C51))</f>
        <v>-</v>
      </c>
    </row>
    <row r="52" spans="1:59" x14ac:dyDescent="0.25">
      <c r="A52" s="222" t="s">
        <v>469</v>
      </c>
      <c r="B52" s="98" t="str">
        <f>IF(ISERROR(INDEX(ProjectTypeData!$F$2:$F52,MATCH(Expenses!$A52,ProjectTypeData!$B$2:$B52,0),MATCH(Expenses!B$5,ProjectTypeData!$F$1))),"-",INDEX(ProjectTypeData!$F$2:$F52,MATCH(Expenses!$A52,ProjectTypeData!$B$2:$B52,0),MATCH(Expenses!B$5,ProjectTypeData!$F$1)))</f>
        <v>Homes</v>
      </c>
      <c r="C52" s="148">
        <f>Operating!C58</f>
        <v>0</v>
      </c>
      <c r="D52" s="149" t="str">
        <f>IF(ISERROR(INDEX(MgmtCompanyData!$C$2:$C$9,MATCH(A52,MgmtCompanyData!$B$2:$B$9,0),0)),"-",INDEX(MgmtCompanyData!$C$2:$C$9,MATCH(A52,MgmtCompanyData!$B$2:$B$9,0),0))</f>
        <v>-</v>
      </c>
      <c r="E52" s="54">
        <f>SUMIFS(IncomeStatementData!$J$2:$J$829,IncomeStatementData!$B$2:$B$829,$A52,IncomeStatementData!$I$2:$I$829,"50105")+SUMIFS(IncomeStatementData!$J$2:$J$829,IncomeStatementData!$B$2:$B$829,$A52,IncomeStatementData!$I$2:$I$829,"55745")+SUMIFS(IncomeStatementData!$J$2:$J$829,IncomeStatementData!$B$2:$B$829,$A52,IncomeStatementData!$I$2:$I$829,"55730")+SUMIFS(IncomeStatementData!$J$2:$J$829,IncomeStatementData!$B$2:$B$829,$A52,IncomeStatementData!$I$2:$I$829,"50203")+SUMIFS(IncomeStatementData!$J$2:$J$829,IncomeStatementData!$B$2:$B$829,$A52,IncomeStatementData!$I$2:$I$829,"50252")</f>
        <v>0</v>
      </c>
      <c r="F52" s="55">
        <f>IF(ISERROR(G52/12*Occupancy!$B$65),"-",G52/12*Occupancy!$B$65)</f>
        <v>0</v>
      </c>
      <c r="G52" s="56">
        <f>SUMIFS(AnnualFinancialData!$L$2:$L$147,AnnualFinancialData!$B$2:$B$147,$A52,AnnualFinancialData!$K$2:$K$147,"50105")+SUMIFS(AnnualFinancialData!$L$2:$L$147,AnnualFinancialData!$B$2:$B$147,$A52,AnnualFinancialData!$K$2:$K$147,"55745")+SUMIFS(AnnualFinancialData!$L$2:$L$147,AnnualFinancialData!$B$2:$B$147,$A52,AnnualFinancialData!$K$2:$K$147,"55730")+SUMIFS(AnnualFinancialData!$L$2:$L$147,AnnualFinancialData!$B$2:$B$147,$A52,AnnualFinancialData!$K$2:$K$147,"50203")+SUMIFS(AnnualFinancialData!$L$2:$L$147,AnnualFinancialData!$B$2:$B$147,$A52,AnnualFinancialData!$K$2:$K$147,"50252")</f>
        <v>0</v>
      </c>
      <c r="H52" s="55" t="str">
        <f>IF(ISERROR(IF(E52="","",E52/VLOOKUP(Occupancy!$B$65,Occupancy!$BJ$68:'Occupancy'!$B$79,1)*12/$C52)),"-",IF(E52="","",E52/VLOOKUP(Occupancy!$B$65,Occupancy!$BJ$68:'Occupancy'!$B$79,1)*12/$C52))</f>
        <v>-</v>
      </c>
      <c r="I52" s="57" t="str">
        <f>IF(ISERROR(IF(F52="","",F52/VLOOKUP(Occupancy!$B$65,Occupancy!$BJ$68:'Occupancy'!$B$79,1)*12/$C52)),"-",IF(F52="","",F52/VLOOKUP(Occupancy!$B$65,Occupancy!$BJ$68:'Occupancy'!$B$79,1)*12/$C52))</f>
        <v>-</v>
      </c>
      <c r="J52" s="58">
        <f>SUMIFS(IncomeStatementData!$J$2:$J$829,IncomeStatementData!$B$2:$B$829,$A52,IncomeStatementData!$I$2:$I$829,"60015")+SUMIFS(IncomeStatementData!$J$2:$J$829,IncomeStatementData!$B$2:$B$829,$A52,IncomeStatementData!$I$2:$I$829,"55342")+SUMIFS(IncomeStatementData!$J$2:$J$829,IncomeStatementData!$B$2:$B$829,$A52,IncomeStatementData!$I$2:$I$829,"55110")+SUMIFS(IncomeStatementData!$J$2:$J$829,IncomeStatementData!$B$2:$B$829,$A52,IncomeStatementData!$I$2:$I$829,"53034")+SUMIFS(IncomeStatementData!$J$2:$J$829,IncomeStatementData!$B$2:$B$829,$A52,IncomeStatementData!$I$2:$I$829,"59500")</f>
        <v>0</v>
      </c>
      <c r="K52" s="58">
        <f>IF(ISERROR(L52/12*Occupancy!$B$65),"-",L52/12*Occupancy!$B$65)</f>
        <v>0</v>
      </c>
      <c r="L52" s="59">
        <f>SUMIFS(AnnualFinancialData!$L$2:$L$147,AnnualFinancialData!$B$2:$B$147,$A52,AnnualFinancialData!$K$2:$K$147,"60015")+SUMIFS(AnnualFinancialData!$L$2:$L$147,AnnualFinancialData!$B$2:$B$147,$A52,AnnualFinancialData!$K$2:$K$147,"55342")+SUMIFS(AnnualFinancialData!$L$2:$L$147,AnnualFinancialData!$B$2:$B$147,$A52,AnnualFinancialData!$K$2:$K$147,"55110")+SUMIFS(AnnualFinancialData!$L$2:$L$147,AnnualFinancialData!$B$2:$B$147,$A52,AnnualFinancialData!$K$2:$K$147,"53034")+SUMIFS(AnnualFinancialData!$L$2:$L$147,AnnualFinancialData!$B$2:$B$147,$A52,AnnualFinancialData!$K$2:$K$147,"59500")</f>
        <v>0</v>
      </c>
      <c r="M52" s="58" t="str">
        <f>IF(ISERROR(IF(J52="","",J52/VLOOKUP(Occupancy!$B$65,Occupancy!$BJ$68:'Occupancy'!$B$79,1)*12/$C52)),"-",IF(J52="","",J52/VLOOKUP(Occupancy!$B$65,Occupancy!$BJ$68:'Occupancy'!$B$79,1)*12/$C52))</f>
        <v>-</v>
      </c>
      <c r="N52" s="58" t="str">
        <f>IF(ISERROR(IF(K52="","",K52/VLOOKUP(Occupancy!$B$65,Occupancy!$BJ$68:'Occupancy'!$B$79,1)*12/$C52)),"-",IF(K52="","",K52/VLOOKUP(Occupancy!$B$65,Occupancy!$BJ$68:'Occupancy'!$B$79,1)*12/$C52))</f>
        <v>-</v>
      </c>
      <c r="O52" s="55">
        <f>SUMIFS(IncomeStatementData!$J$2:$J$829,IncomeStatementData!$B$2:$B$829,$A52,IncomeStatementData!$I$2:$I$829,"58001")</f>
        <v>0</v>
      </c>
      <c r="P52" s="55">
        <f>IF(ISERROR(Q52/12*Occupancy!$B$65),"-",Q52/12*Occupancy!$B$65)</f>
        <v>0</v>
      </c>
      <c r="Q52" s="56">
        <f>SUMIFS(AnnualFinancialData!$L$2:$L$147,AnnualFinancialData!$B$2:$B$147,$A52,AnnualFinancialData!$K$2:$K$147,"58001")</f>
        <v>0</v>
      </c>
      <c r="R52" s="55" t="str">
        <f>IF(ISERROR(IF(O52="","",O52/VLOOKUP(Occupancy!$B$65,Occupancy!$BJ$68:'Occupancy'!$B$79,1)*12/$C52)),"-",IF(O52="","",O52/VLOOKUP(Occupancy!$B$65,Occupancy!$BJ$68:'Occupancy'!$B$79,1)*12/$C52))</f>
        <v>-</v>
      </c>
      <c r="S52" s="55" t="str">
        <f>IF(ISERROR(IF(P52="","",P52/VLOOKUP(Occupancy!$B$65,Occupancy!$BJ$68:'Occupancy'!$B$79,1)*12/$C52)),"-",IF(P52="","",P52/VLOOKUP(Occupancy!$B$65,Occupancy!$BJ$68:'Occupancy'!$B$79,1)*12/$C52))</f>
        <v>-</v>
      </c>
      <c r="T52" s="59">
        <f>SUMIFS(IncomeStatementData!$J$2:$J$829,IncomeStatementData!$B$2:$B$829,$A52,IncomeStatementData!$I$2:$I$829,"66100")</f>
        <v>0</v>
      </c>
      <c r="U52" s="58">
        <f>IF(ISERROR(V52/12*Occupancy!$B$65),"-",V52/12*Occupancy!$B$65)</f>
        <v>0</v>
      </c>
      <c r="V52" s="59">
        <f>SUMIFS(AnnualFinancialData!$L$2:$L$147,AnnualFinancialData!$B$2:$B$147,$A52,AnnualFinancialData!$K$2:$K$147,"66100")</f>
        <v>0</v>
      </c>
      <c r="W52" s="58" t="str">
        <f>IF(ISERROR(IF(T52="","",T52/VLOOKUP(Occupancy!$B$65,Occupancy!$BJ$68:'Occupancy'!$B$79,1)*12/$C52)),"-",IF(T52="","",T52/VLOOKUP(Occupancy!$B$65,Occupancy!$BJ$68:'Occupancy'!$B$79,1)*12/$C52))</f>
        <v>-</v>
      </c>
      <c r="X52" s="60" t="str">
        <f>IF(ISERROR(IF(U52="","",U52/VLOOKUP(Occupancy!$B$65,Occupancy!$BJ$68:'Occupancy'!$B$79,1)*12/$C52)),"-",IF(U52="","",U52/VLOOKUP(Occupancy!$B$65,Occupancy!$BJ$68:'Occupancy'!$B$79,1)*12/$C52))</f>
        <v>-</v>
      </c>
      <c r="Y52" s="55">
        <f>SUMIFS(IncomeStatementData!$J$2:$J$829,IncomeStatementData!$B$2:$B$829,$A52,IncomeStatementData!$I$2:$I$829,"55705")+SUMIFS(IncomeStatementData!$J$2:$J$829,IncomeStatementData!$B$2:$B$829,$A52,IncomeStatementData!$I$2:$I$829,"55715")+SUMIFS(IncomeStatementData!$J$2:$J$829,IncomeStatementData!$B$2:$B$829,$A52,IncomeStatementData!$I$2:$I$829,"55720")+SUMIFS(IncomeStatementData!$J$2:$J$829,IncomeStatementData!$B$2:$B$829,$A52,IncomeStatementData!$I$2:$I$829,"55730")+SUMIFS(IncomeStatementData!$J$2:$J$829,IncomeStatementData!$B$2:$B$829,$A52,IncomeStatementData!$I$2:$I$829,"55735")+SUMIFS(IncomeStatementData!$J$2:$J$829,IncomeStatementData!$B$2:$B$829,$A52,IncomeStatementData!$I$2:$I$829,"55701")+SUMIFS(IncomeStatementData!$J$2:$J$829,IncomeStatementData!$B$2:$B$829,$A52,IncomeStatementData!$I$2:$I$829,"55750")+SUMIFS(IncomeStatementData!$J$2:$J$829,IncomeStatementData!$B$2:$B$829,$A52,IncomeStatementData!$I$2:$I$829,"55725")+SUMIFS(IncomeStatementData!$J$2:$J$829,IncomeStatementData!$B$2:$B$829,$A52,IncomeStatementData!$I$2:$I$829,"55760")+SUMIFS(IncomeStatementData!$J$2:$J$829,IncomeStatementData!$B$2:$B$829,$A52,IncomeStatementData!$I$2:$I$829,"55755")</f>
        <v>0</v>
      </c>
      <c r="Z52" s="55">
        <f>IF(ISERROR(AA52/12*Occupancy!$B$65),"-",AA52/12*Occupancy!$B$65)</f>
        <v>0</v>
      </c>
      <c r="AA52" s="56">
        <f>SUMIFS(AnnualFinancialData!$L$2:$L$147,AnnualFinancialData!$B$2:$B$147,$A52,AnnualFinancialData!$K$2:$K$147,"55705")+SUMIFS(AnnualFinancialData!$L$2:$L$147,AnnualFinancialData!$B$2:$B$147,$A52,AnnualFinancialData!$K$2:$K$147,"55715")+SUMIFS(AnnualFinancialData!$L$2:$L$147,AnnualFinancialData!$B$2:$B$147,$A52,AnnualFinancialData!$K$2:$K$147,"55720")+SUMIFS(AnnualFinancialData!$L$2:$L$147,AnnualFinancialData!$B$2:$B$147,$A52,AnnualFinancialData!$K$2:$K$147,"55730")+SUMIFS(AnnualFinancialData!$L$2:$L$147,AnnualFinancialData!$B$2:$B$147,$A52,AnnualFinancialData!$K$2:$K$147,"55735")+SUMIFS(AnnualFinancialData!$L$2:$L$147,AnnualFinancialData!$B$2:$B$147,$A52,AnnualFinancialData!$K$2:$K$147,"55701")+SUMIFS(AnnualFinancialData!$L$2:$L$147,AnnualFinancialData!$B$2:$B$147,$A52,AnnualFinancialData!$K$2:$K$147,"55750")+SUMIFS(AnnualFinancialData!$L$2:$L$147,AnnualFinancialData!$B$2:$B$147,$A52,AnnualFinancialData!$K$2:$K$147,"55725")+SUMIFS(AnnualFinancialData!$L$2:$L$147,AnnualFinancialData!$B$2:$B$147,$A52,AnnualFinancialData!$K$2:$K$147,"55760")+SUMIFS(AnnualFinancialData!$L$2:$L$147,AnnualFinancialData!$B$2:$B$147,$A52,AnnualFinancialData!$K$2:$K$147,"55755")</f>
        <v>0</v>
      </c>
      <c r="AB52" s="55" t="str">
        <f>IF(ISERROR(IF(Y52="","",Y52/VLOOKUP(Occupancy!$B$65,Occupancy!$BJ$68:'Occupancy'!$B$79,1)*12/$C52)),"-",IF(Y52="","",Y52/VLOOKUP(Occupancy!$B$65,Occupancy!$BJ$68:'Occupancy'!$B$79,1)*12/$C52))</f>
        <v>-</v>
      </c>
      <c r="AC52" s="61" t="str">
        <f>IF(ISERROR(IF(Z52="","",Z52/VLOOKUP(Occupancy!$B$65,Occupancy!$BJ$68:'Occupancy'!$B$79,1)*12/$C52)),"-",IF(Z52="","",Z52/VLOOKUP(Occupancy!$B$65,Occupancy!$BJ$68:'Occupancy'!$B$79,1)*12/$C52))</f>
        <v>-</v>
      </c>
      <c r="AD52" s="59">
        <f>SUMIFS(IncomeStatementData!$J$2:$J$829,IncomeStatementData!$B$2:$B$829,$A52,IncomeStatementData!$I$2:$I$829,"55770")</f>
        <v>0</v>
      </c>
      <c r="AE52" s="58">
        <f>IF(ISERROR(AF52/12*Occupancy!$B$65),"-",AF52/12*Occupancy!$B$65)</f>
        <v>0</v>
      </c>
      <c r="AF52" s="59">
        <f>SUMIFS(AnnualFinancialData!$L$2:$L$147,AnnualFinancialData!$B$2:$B$147,$A52,AnnualFinancialData!$K$2:$K$147,"55770")</f>
        <v>0</v>
      </c>
      <c r="AG52" s="58" t="str">
        <f>IF(ISERROR(IF(AD52="","",AD52/VLOOKUP(Occupancy!$B$65,Occupancy!$BJ$68:'Occupancy'!$B$79,1)*12/$C52)),"-",IF(AD52="","",AD52/VLOOKUP(Occupancy!$B$65,Occupancy!$BJ$68:'Occupancy'!$B$79,1)*12/$C52))</f>
        <v>-</v>
      </c>
      <c r="AH52" s="63" t="str">
        <f>IF(ISERROR(IF(AE52="","",AE52/VLOOKUP(Occupancy!$B$65,Occupancy!$BJ$68:'Occupancy'!$B$79,1)*12/$C52)),"-",IF(AE52="","",AE52/VLOOKUP(Occupancy!$B$65,Occupancy!$BJ$68:'Occupancy'!$B$79,1)*12/$C52))</f>
        <v>-</v>
      </c>
      <c r="AI52" s="56">
        <f>SUMIFS(IncomeStatementData!$J$2:$J$829,IncomeStatementData!$B$2:$B$829,$A52,IncomeStatementData!$I$2:$I$829,"55357")+SUMIFS(IncomeStatementData!$J$2:$J$829,IncomeStatementData!$B$2:$B$829,$A52,IncomeStatementData!$I$2:$I$829,"55353")+SUMIFS(IncomeStatementData!$J$2:$J$829,IncomeStatementData!$B$2:$B$829,$A52,IncomeStatementData!$I$2:$I$829,"55354")+SUMIFS(IncomeStatementData!$J$2:$J$829,IncomeStatementData!$B$2:$B$829,$A52,IncomeStatementData!$I$2:$I$829,"55351")</f>
        <v>0</v>
      </c>
      <c r="AJ52" s="55">
        <f>IF(ISERROR(AK52/12*Occupancy!$B$65),"-",AK52/12*Occupancy!$B$65)</f>
        <v>0</v>
      </c>
      <c r="AK52" s="56">
        <f>SUMIFS(AnnualFinancialData!$L$2:$L$147,AnnualFinancialData!$B$2:$B$147,$A52,AnnualFinancialData!$K$2:$K$147,"55357")+SUMIFS(AnnualFinancialData!$L$2:$L$147,AnnualFinancialData!$B$2:$B$147,$A52,AnnualFinancialData!$K$2:$K$147,"55353")+SUMIFS(AnnualFinancialData!$L$2:$L$147,AnnualFinancialData!$B$2:$B$147,$A52,AnnualFinancialData!$K$2:$K$147,"55354")+SUMIFS(AnnualFinancialData!$L$2:$L$147,AnnualFinancialData!$B$2:$B$147,$A52,AnnualFinancialData!$K$2:$K$147,"55351")</f>
        <v>0</v>
      </c>
      <c r="AL52" s="55" t="str">
        <f>IF(ISERROR(IF(AI52="","",AI52/VLOOKUP(Occupancy!$B$65,Occupancy!$BJ$68:'Occupancy'!$B$79,1)*12/$C52)),"-",IF(AI52="","",AI52/VLOOKUP(Occupancy!$B$65,Occupancy!$BJ$68:'Occupancy'!$B$79,1)*12/$C52))</f>
        <v>-</v>
      </c>
      <c r="AM52" s="64" t="str">
        <f>IF(ISERROR(IF(AJ52="","",AJ52/VLOOKUP(Occupancy!$B$65,Occupancy!$BJ$68:'Occupancy'!$B$79,1)*12/$C52)),"-",IF(AJ52="","",AJ52/VLOOKUP(Occupancy!$B$65,Occupancy!$BJ$68:'Occupancy'!$B$79,1)*12/$C52))</f>
        <v>-</v>
      </c>
      <c r="AN52" s="58">
        <f>SUMIFS(IncomeStatementData!$J$2:$J$829,IncomeStatementData!$B$2:$B$829,$A52,IncomeStatementData!$I$2:$I$829,"55355")</f>
        <v>0</v>
      </c>
      <c r="AO52" s="58">
        <f>IF(ISERROR(AP52/12*Occupancy!$B$65),"-",AP52/12*Occupancy!$B$65)</f>
        <v>0</v>
      </c>
      <c r="AP52" s="59">
        <f>SUMIFS(AnnualFinancialData!$L$2:$L$147,AnnualFinancialData!$B$2:$B$147,$A52,AnnualFinancialData!$K$2:$K$147,"55355")</f>
        <v>0</v>
      </c>
      <c r="AQ52" s="58" t="str">
        <f>IF(ISERROR(IF(AN52="","",AN52/VLOOKUP(Occupancy!$B$65,Occupancy!$BJ$68:'Occupancy'!$B$79,1)*12/$C52)),"-",IF(AN52="","",AN52/VLOOKUP(Occupancy!$B$65,Occupancy!$BJ$68:'Occupancy'!$B$79,1)*12/$C52))</f>
        <v>-</v>
      </c>
      <c r="AR52" s="60" t="str">
        <f>IF(ISERROR(IF(AO52="","",AO52/VLOOKUP(Occupancy!$B$65,Occupancy!$BJ$68:'Occupancy'!$B$79,1)*12/$C52)),"-",IF(AO52="","",AO52/VLOOKUP(Occupancy!$B$65,Occupancy!$BJ$68:'Occupancy'!$B$79,1)*12/$C52))</f>
        <v>-</v>
      </c>
      <c r="AS52" s="65">
        <f>SUMIFS(IncomeStatementData!$J$2:$J$829,IncomeStatementData!$B$2:$B$829,$A52,IncomeStatementData!$I$2:$I$829,"55301")</f>
        <v>0</v>
      </c>
      <c r="AT52" s="55">
        <f>IF(ISERROR(AU52/12*Occupancy!$B$65),"-",AU52/12*Occupancy!$B$65)</f>
        <v>0</v>
      </c>
      <c r="AU52" s="56">
        <f>SUMIFS(AnnualFinancialData!$L$2:$L$147,AnnualFinancialData!$B$2:$B$147,$A52,AnnualFinancialData!$K$2:$K$147,"55301")</f>
        <v>0</v>
      </c>
      <c r="AV52" s="55" t="str">
        <f>IF(ISERROR(IF(AS52="","",AS52/VLOOKUP(Occupancy!$B$65,Occupancy!$BJ$68:'Occupancy'!$B$79,1)*12/$C52)),"-",IF(AS52="","",AS52/VLOOKUP(Occupancy!$B$65,Occupancy!$BJ$68:'Occupancy'!$B$79,1)*12/$C52))</f>
        <v>-</v>
      </c>
      <c r="AW52" s="61" t="str">
        <f>IF(ISERROR(IF(AT52="","",AT52/VLOOKUP(Occupancy!$B$65,Occupancy!$BJ$68:'Occupancy'!$B$79,1)*12/$C52)),"-",IF(AT52="","",AT52/VLOOKUP(Occupancy!$B$65,Occupancy!$BJ$68:'Occupancy'!$B$79,1)*12/$C52))</f>
        <v>-</v>
      </c>
      <c r="AX52" s="58">
        <f>SUMIFS(IncomeStatementData!$J$2:$J$829,IncomeStatementData!$B$2:$B$829,$A52,IncomeStatementData!$I$2:$I$829,"55320")</f>
        <v>0</v>
      </c>
      <c r="AY52" s="58">
        <f>IF(ISERROR(AZ52/12*Occupancy!$B$65),"-",AZ52/12*Occupancy!$B$65)</f>
        <v>0</v>
      </c>
      <c r="AZ52" s="59">
        <f>SUMIFS(AnnualFinancialData!$L$2:$L$147,AnnualFinancialData!$B$2:$B$147,$A52,AnnualFinancialData!$K$2:$K$147,"55320")</f>
        <v>0</v>
      </c>
      <c r="BA52" s="58" t="str">
        <f>IF(ISERROR(IF(AX52="","",AX52/VLOOKUP(Occupancy!$B$65,Occupancy!$BJ$68:'Occupancy'!$B$79,1)*12/$C52)),"-",IF(AX52="","",AX52/VLOOKUP(Occupancy!$B$65,Occupancy!$BJ$68:'Occupancy'!$B$79,1)*12/$C52))</f>
        <v>-</v>
      </c>
      <c r="BB52" s="58" t="str">
        <f>IF(ISERROR(IF(AY52="","",AY52/VLOOKUP(Occupancy!$B$65,Occupancy!$BJ$68:'Occupancy'!$B$79,1)*12/$C52)),"-",IF(AY52="","",AY52/VLOOKUP(Occupancy!$B$65,Occupancy!$BJ$68:'Occupancy'!$B$79,1)*12/$C52))</f>
        <v>-</v>
      </c>
      <c r="BC52" s="66">
        <f t="shared" si="0"/>
        <v>0</v>
      </c>
      <c r="BD52" s="67">
        <f t="shared" si="1"/>
        <v>0</v>
      </c>
      <c r="BE52" s="66">
        <f t="shared" si="2"/>
        <v>0</v>
      </c>
      <c r="BF52" s="67" t="str">
        <f>IF(ISERROR(IF(BC52="","",BC52/VLOOKUP(Occupancy!$B$65,Occupancy!$BJ$68:'Occupancy'!$B$79,1)*12/$C52)),"-",IF(BC52="","",BC52/VLOOKUP(Occupancy!$B$65,Occupancy!$BJ$68:'Occupancy'!$B$79,1)*12/$C52))</f>
        <v>-</v>
      </c>
      <c r="BG52" s="68" t="str">
        <f>IF(ISERROR(IF(BD52="","",BD52/VLOOKUP(Occupancy!$B$65,Occupancy!$BJ$68:'Occupancy'!$B$79,1)*12/$C52)),"-",IF(BD52="","",BD52/VLOOKUP(Occupancy!$B$65,Occupancy!$BJ$68:'Occupancy'!$B$79,1)*12/$C52))</f>
        <v>-</v>
      </c>
    </row>
    <row r="53" spans="1:59" x14ac:dyDescent="0.25">
      <c r="A53" s="222" t="s">
        <v>471</v>
      </c>
      <c r="B53" s="98" t="str">
        <f>IF(ISERROR(INDEX(ProjectTypeData!$F$2:$F53,MATCH(Expenses!$A53,ProjectTypeData!$B$2:$B53,0),MATCH(Expenses!B$5,ProjectTypeData!$F$1))),"-",INDEX(ProjectTypeData!$F$2:$F53,MATCH(Expenses!$A53,ProjectTypeData!$B$2:$B53,0),MATCH(Expenses!B$5,ProjectTypeData!$F$1)))</f>
        <v>Homes</v>
      </c>
      <c r="C53" s="148">
        <f>Operating!C59</f>
        <v>0</v>
      </c>
      <c r="D53" s="149" t="str">
        <f>IF(ISERROR(INDEX(MgmtCompanyData!$C$2:$C$9,MATCH(A53,MgmtCompanyData!$B$2:$B$9,0),0)),"-",INDEX(MgmtCompanyData!$C$2:$C$9,MATCH(A53,MgmtCompanyData!$B$2:$B$9,0),0))</f>
        <v>-</v>
      </c>
      <c r="E53" s="54">
        <f>SUMIFS(IncomeStatementData!$J$2:$J$829,IncomeStatementData!$B$2:$B$829,$A53,IncomeStatementData!$I$2:$I$829,"50105")+SUMIFS(IncomeStatementData!$J$2:$J$829,IncomeStatementData!$B$2:$B$829,$A53,IncomeStatementData!$I$2:$I$829,"55745")+SUMIFS(IncomeStatementData!$J$2:$J$829,IncomeStatementData!$B$2:$B$829,$A53,IncomeStatementData!$I$2:$I$829,"55730")+SUMIFS(IncomeStatementData!$J$2:$J$829,IncomeStatementData!$B$2:$B$829,$A53,IncomeStatementData!$I$2:$I$829,"50203")+SUMIFS(IncomeStatementData!$J$2:$J$829,IncomeStatementData!$B$2:$B$829,$A53,IncomeStatementData!$I$2:$I$829,"50252")</f>
        <v>0</v>
      </c>
      <c r="F53" s="55">
        <f>IF(ISERROR(G53/12*Occupancy!$B$65),"-",G53/12*Occupancy!$B$65)</f>
        <v>0</v>
      </c>
      <c r="G53" s="56">
        <f>SUMIFS(AnnualFinancialData!$L$2:$L$147,AnnualFinancialData!$B$2:$B$147,$A53,AnnualFinancialData!$K$2:$K$147,"50105")+SUMIFS(AnnualFinancialData!$L$2:$L$147,AnnualFinancialData!$B$2:$B$147,$A53,AnnualFinancialData!$K$2:$K$147,"55745")+SUMIFS(AnnualFinancialData!$L$2:$L$147,AnnualFinancialData!$B$2:$B$147,$A53,AnnualFinancialData!$K$2:$K$147,"55730")+SUMIFS(AnnualFinancialData!$L$2:$L$147,AnnualFinancialData!$B$2:$B$147,$A53,AnnualFinancialData!$K$2:$K$147,"50203")+SUMIFS(AnnualFinancialData!$L$2:$L$147,AnnualFinancialData!$B$2:$B$147,$A53,AnnualFinancialData!$K$2:$K$147,"50252")</f>
        <v>0</v>
      </c>
      <c r="H53" s="55" t="str">
        <f>IF(ISERROR(IF(E53="","",E53/VLOOKUP(Occupancy!$B$65,Occupancy!$BJ$68:'Occupancy'!$B$79,1)*12/$C53)),"-",IF(E53="","",E53/VLOOKUP(Occupancy!$B$65,Occupancy!$BJ$68:'Occupancy'!$B$79,1)*12/$C53))</f>
        <v>-</v>
      </c>
      <c r="I53" s="57" t="str">
        <f>IF(ISERROR(IF(F53="","",F53/VLOOKUP(Occupancy!$B$65,Occupancy!$BJ$68:'Occupancy'!$B$79,1)*12/$C53)),"-",IF(F53="","",F53/VLOOKUP(Occupancy!$B$65,Occupancy!$BJ$68:'Occupancy'!$B$79,1)*12/$C53))</f>
        <v>-</v>
      </c>
      <c r="J53" s="58">
        <f>SUMIFS(IncomeStatementData!$J$2:$J$829,IncomeStatementData!$B$2:$B$829,$A53,IncomeStatementData!$I$2:$I$829,"60015")+SUMIFS(IncomeStatementData!$J$2:$J$829,IncomeStatementData!$B$2:$B$829,$A53,IncomeStatementData!$I$2:$I$829,"55342")+SUMIFS(IncomeStatementData!$J$2:$J$829,IncomeStatementData!$B$2:$B$829,$A53,IncomeStatementData!$I$2:$I$829,"55110")+SUMIFS(IncomeStatementData!$J$2:$J$829,IncomeStatementData!$B$2:$B$829,$A53,IncomeStatementData!$I$2:$I$829,"53034")+SUMIFS(IncomeStatementData!$J$2:$J$829,IncomeStatementData!$B$2:$B$829,$A53,IncomeStatementData!$I$2:$I$829,"59500")</f>
        <v>0</v>
      </c>
      <c r="K53" s="58">
        <f>IF(ISERROR(L53/12*Occupancy!$B$65),"-",L53/12*Occupancy!$B$65)</f>
        <v>0</v>
      </c>
      <c r="L53" s="59">
        <f>SUMIFS(AnnualFinancialData!$L$2:$L$147,AnnualFinancialData!$B$2:$B$147,$A53,AnnualFinancialData!$K$2:$K$147,"60015")+SUMIFS(AnnualFinancialData!$L$2:$L$147,AnnualFinancialData!$B$2:$B$147,$A53,AnnualFinancialData!$K$2:$K$147,"55342")+SUMIFS(AnnualFinancialData!$L$2:$L$147,AnnualFinancialData!$B$2:$B$147,$A53,AnnualFinancialData!$K$2:$K$147,"55110")+SUMIFS(AnnualFinancialData!$L$2:$L$147,AnnualFinancialData!$B$2:$B$147,$A53,AnnualFinancialData!$K$2:$K$147,"53034")+SUMIFS(AnnualFinancialData!$L$2:$L$147,AnnualFinancialData!$B$2:$B$147,$A53,AnnualFinancialData!$K$2:$K$147,"59500")</f>
        <v>0</v>
      </c>
      <c r="M53" s="58" t="str">
        <f>IF(ISERROR(IF(J53="","",J53/VLOOKUP(Occupancy!$B$65,Occupancy!$BJ$68:'Occupancy'!$B$79,1)*12/$C53)),"-",IF(J53="","",J53/VLOOKUP(Occupancy!$B$65,Occupancy!$BJ$68:'Occupancy'!$B$79,1)*12/$C53))</f>
        <v>-</v>
      </c>
      <c r="N53" s="58" t="str">
        <f>IF(ISERROR(IF(K53="","",K53/VLOOKUP(Occupancy!$B$65,Occupancy!$BJ$68:'Occupancy'!$B$79,1)*12/$C53)),"-",IF(K53="","",K53/VLOOKUP(Occupancy!$B$65,Occupancy!$BJ$68:'Occupancy'!$B$79,1)*12/$C53))</f>
        <v>-</v>
      </c>
      <c r="O53" s="55">
        <f>SUMIFS(IncomeStatementData!$J$2:$J$829,IncomeStatementData!$B$2:$B$829,$A53,IncomeStatementData!$I$2:$I$829,"58001")</f>
        <v>0</v>
      </c>
      <c r="P53" s="55">
        <f>IF(ISERROR(Q53/12*Occupancy!$B$65),"-",Q53/12*Occupancy!$B$65)</f>
        <v>0</v>
      </c>
      <c r="Q53" s="56">
        <f>SUMIFS(AnnualFinancialData!$L$2:$L$147,AnnualFinancialData!$B$2:$B$147,$A53,AnnualFinancialData!$K$2:$K$147,"58001")</f>
        <v>0</v>
      </c>
      <c r="R53" s="55" t="str">
        <f>IF(ISERROR(IF(O53="","",O53/VLOOKUP(Occupancy!$B$65,Occupancy!$BJ$68:'Occupancy'!$B$79,1)*12/$C53)),"-",IF(O53="","",O53/VLOOKUP(Occupancy!$B$65,Occupancy!$BJ$68:'Occupancy'!$B$79,1)*12/$C53))</f>
        <v>-</v>
      </c>
      <c r="S53" s="55" t="str">
        <f>IF(ISERROR(IF(P53="","",P53/VLOOKUP(Occupancy!$B$65,Occupancy!$BJ$68:'Occupancy'!$B$79,1)*12/$C53)),"-",IF(P53="","",P53/VLOOKUP(Occupancy!$B$65,Occupancy!$BJ$68:'Occupancy'!$B$79,1)*12/$C53))</f>
        <v>-</v>
      </c>
      <c r="T53" s="59">
        <f>SUMIFS(IncomeStatementData!$J$2:$J$829,IncomeStatementData!$B$2:$B$829,$A53,IncomeStatementData!$I$2:$I$829,"66100")</f>
        <v>0</v>
      </c>
      <c r="U53" s="58">
        <f>IF(ISERROR(V53/12*Occupancy!$B$65),"-",V53/12*Occupancy!$B$65)</f>
        <v>0</v>
      </c>
      <c r="V53" s="59">
        <f>SUMIFS(AnnualFinancialData!$L$2:$L$147,AnnualFinancialData!$B$2:$B$147,$A53,AnnualFinancialData!$K$2:$K$147,"66100")</f>
        <v>0</v>
      </c>
      <c r="W53" s="58" t="str">
        <f>IF(ISERROR(IF(T53="","",T53/VLOOKUP(Occupancy!$B$65,Occupancy!$BJ$68:'Occupancy'!$B$79,1)*12/$C53)),"-",IF(T53="","",T53/VLOOKUP(Occupancy!$B$65,Occupancy!$BJ$68:'Occupancy'!$B$79,1)*12/$C53))</f>
        <v>-</v>
      </c>
      <c r="X53" s="60" t="str">
        <f>IF(ISERROR(IF(U53="","",U53/VLOOKUP(Occupancy!$B$65,Occupancy!$BJ$68:'Occupancy'!$B$79,1)*12/$C53)),"-",IF(U53="","",U53/VLOOKUP(Occupancy!$B$65,Occupancy!$BJ$68:'Occupancy'!$B$79,1)*12/$C53))</f>
        <v>-</v>
      </c>
      <c r="Y53" s="55">
        <f>SUMIFS(IncomeStatementData!$J$2:$J$829,IncomeStatementData!$B$2:$B$829,$A53,IncomeStatementData!$I$2:$I$829,"55705")+SUMIFS(IncomeStatementData!$J$2:$J$829,IncomeStatementData!$B$2:$B$829,$A53,IncomeStatementData!$I$2:$I$829,"55715")+SUMIFS(IncomeStatementData!$J$2:$J$829,IncomeStatementData!$B$2:$B$829,$A53,IncomeStatementData!$I$2:$I$829,"55720")+SUMIFS(IncomeStatementData!$J$2:$J$829,IncomeStatementData!$B$2:$B$829,$A53,IncomeStatementData!$I$2:$I$829,"55730")+SUMIFS(IncomeStatementData!$J$2:$J$829,IncomeStatementData!$B$2:$B$829,$A53,IncomeStatementData!$I$2:$I$829,"55735")+SUMIFS(IncomeStatementData!$J$2:$J$829,IncomeStatementData!$B$2:$B$829,$A53,IncomeStatementData!$I$2:$I$829,"55701")+SUMIFS(IncomeStatementData!$J$2:$J$829,IncomeStatementData!$B$2:$B$829,$A53,IncomeStatementData!$I$2:$I$829,"55750")+SUMIFS(IncomeStatementData!$J$2:$J$829,IncomeStatementData!$B$2:$B$829,$A53,IncomeStatementData!$I$2:$I$829,"55725")+SUMIFS(IncomeStatementData!$J$2:$J$829,IncomeStatementData!$B$2:$B$829,$A53,IncomeStatementData!$I$2:$I$829,"55760")+SUMIFS(IncomeStatementData!$J$2:$J$829,IncomeStatementData!$B$2:$B$829,$A53,IncomeStatementData!$I$2:$I$829,"55755")</f>
        <v>0</v>
      </c>
      <c r="Z53" s="55">
        <f>IF(ISERROR(AA53/12*Occupancy!$B$65),"-",AA53/12*Occupancy!$B$65)</f>
        <v>0</v>
      </c>
      <c r="AA53" s="56">
        <f>SUMIFS(AnnualFinancialData!$L$2:$L$147,AnnualFinancialData!$B$2:$B$147,$A53,AnnualFinancialData!$K$2:$K$147,"55705")+SUMIFS(AnnualFinancialData!$L$2:$L$147,AnnualFinancialData!$B$2:$B$147,$A53,AnnualFinancialData!$K$2:$K$147,"55715")+SUMIFS(AnnualFinancialData!$L$2:$L$147,AnnualFinancialData!$B$2:$B$147,$A53,AnnualFinancialData!$K$2:$K$147,"55720")+SUMIFS(AnnualFinancialData!$L$2:$L$147,AnnualFinancialData!$B$2:$B$147,$A53,AnnualFinancialData!$K$2:$K$147,"55730")+SUMIFS(AnnualFinancialData!$L$2:$L$147,AnnualFinancialData!$B$2:$B$147,$A53,AnnualFinancialData!$K$2:$K$147,"55735")+SUMIFS(AnnualFinancialData!$L$2:$L$147,AnnualFinancialData!$B$2:$B$147,$A53,AnnualFinancialData!$K$2:$K$147,"55701")+SUMIFS(AnnualFinancialData!$L$2:$L$147,AnnualFinancialData!$B$2:$B$147,$A53,AnnualFinancialData!$K$2:$K$147,"55750")+SUMIFS(AnnualFinancialData!$L$2:$L$147,AnnualFinancialData!$B$2:$B$147,$A53,AnnualFinancialData!$K$2:$K$147,"55725")+SUMIFS(AnnualFinancialData!$L$2:$L$147,AnnualFinancialData!$B$2:$B$147,$A53,AnnualFinancialData!$K$2:$K$147,"55760")+SUMIFS(AnnualFinancialData!$L$2:$L$147,AnnualFinancialData!$B$2:$B$147,$A53,AnnualFinancialData!$K$2:$K$147,"55755")</f>
        <v>0</v>
      </c>
      <c r="AB53" s="55" t="str">
        <f>IF(ISERROR(IF(Y53="","",Y53/VLOOKUP(Occupancy!$B$65,Occupancy!$BJ$68:'Occupancy'!$B$79,1)*12/$C53)),"-",IF(Y53="","",Y53/VLOOKUP(Occupancy!$B$65,Occupancy!$BJ$68:'Occupancy'!$B$79,1)*12/$C53))</f>
        <v>-</v>
      </c>
      <c r="AC53" s="61" t="str">
        <f>IF(ISERROR(IF(Z53="","",Z53/VLOOKUP(Occupancy!$B$65,Occupancy!$BJ$68:'Occupancy'!$B$79,1)*12/$C53)),"-",IF(Z53="","",Z53/VLOOKUP(Occupancy!$B$65,Occupancy!$BJ$68:'Occupancy'!$B$79,1)*12/$C53))</f>
        <v>-</v>
      </c>
      <c r="AD53" s="59">
        <f>SUMIFS(IncomeStatementData!$J$2:$J$829,IncomeStatementData!$B$2:$B$829,$A53,IncomeStatementData!$I$2:$I$829,"55770")</f>
        <v>0</v>
      </c>
      <c r="AE53" s="58">
        <f>IF(ISERROR(AF53/12*Occupancy!$B$65),"-",AF53/12*Occupancy!$B$65)</f>
        <v>0</v>
      </c>
      <c r="AF53" s="59">
        <f>SUMIFS(AnnualFinancialData!$L$2:$L$147,AnnualFinancialData!$B$2:$B$147,$A53,AnnualFinancialData!$K$2:$K$147,"55770")</f>
        <v>0</v>
      </c>
      <c r="AG53" s="58" t="str">
        <f>IF(ISERROR(IF(AD53="","",AD53/VLOOKUP(Occupancy!$B$65,Occupancy!$BJ$68:'Occupancy'!$B$79,1)*12/$C53)),"-",IF(AD53="","",AD53/VLOOKUP(Occupancy!$B$65,Occupancy!$BJ$68:'Occupancy'!$B$79,1)*12/$C53))</f>
        <v>-</v>
      </c>
      <c r="AH53" s="63" t="str">
        <f>IF(ISERROR(IF(AE53="","",AE53/VLOOKUP(Occupancy!$B$65,Occupancy!$BJ$68:'Occupancy'!$B$79,1)*12/$C53)),"-",IF(AE53="","",AE53/VLOOKUP(Occupancy!$B$65,Occupancy!$BJ$68:'Occupancy'!$B$79,1)*12/$C53))</f>
        <v>-</v>
      </c>
      <c r="AI53" s="56">
        <f>SUMIFS(IncomeStatementData!$J$2:$J$829,IncomeStatementData!$B$2:$B$829,$A53,IncomeStatementData!$I$2:$I$829,"55357")+SUMIFS(IncomeStatementData!$J$2:$J$829,IncomeStatementData!$B$2:$B$829,$A53,IncomeStatementData!$I$2:$I$829,"55353")+SUMIFS(IncomeStatementData!$J$2:$J$829,IncomeStatementData!$B$2:$B$829,$A53,IncomeStatementData!$I$2:$I$829,"55354")+SUMIFS(IncomeStatementData!$J$2:$J$829,IncomeStatementData!$B$2:$B$829,$A53,IncomeStatementData!$I$2:$I$829,"55351")</f>
        <v>0</v>
      </c>
      <c r="AJ53" s="55">
        <f>IF(ISERROR(AK53/12*Occupancy!$B$65),"-",AK53/12*Occupancy!$B$65)</f>
        <v>0</v>
      </c>
      <c r="AK53" s="56">
        <f>SUMIFS(AnnualFinancialData!$L$2:$L$147,AnnualFinancialData!$B$2:$B$147,$A53,AnnualFinancialData!$K$2:$K$147,"55357")+SUMIFS(AnnualFinancialData!$L$2:$L$147,AnnualFinancialData!$B$2:$B$147,$A53,AnnualFinancialData!$K$2:$K$147,"55353")+SUMIFS(AnnualFinancialData!$L$2:$L$147,AnnualFinancialData!$B$2:$B$147,$A53,AnnualFinancialData!$K$2:$K$147,"55354")+SUMIFS(AnnualFinancialData!$L$2:$L$147,AnnualFinancialData!$B$2:$B$147,$A53,AnnualFinancialData!$K$2:$K$147,"55351")</f>
        <v>0</v>
      </c>
      <c r="AL53" s="55" t="str">
        <f>IF(ISERROR(IF(AI53="","",AI53/VLOOKUP(Occupancy!$B$65,Occupancy!$BJ$68:'Occupancy'!$B$79,1)*12/$C53)),"-",IF(AI53="","",AI53/VLOOKUP(Occupancy!$B$65,Occupancy!$BJ$68:'Occupancy'!$B$79,1)*12/$C53))</f>
        <v>-</v>
      </c>
      <c r="AM53" s="64" t="str">
        <f>IF(ISERROR(IF(AJ53="","",AJ53/VLOOKUP(Occupancy!$B$65,Occupancy!$BJ$68:'Occupancy'!$B$79,1)*12/$C53)),"-",IF(AJ53="","",AJ53/VLOOKUP(Occupancy!$B$65,Occupancy!$BJ$68:'Occupancy'!$B$79,1)*12/$C53))</f>
        <v>-</v>
      </c>
      <c r="AN53" s="58">
        <f>SUMIFS(IncomeStatementData!$J$2:$J$829,IncomeStatementData!$B$2:$B$829,$A53,IncomeStatementData!$I$2:$I$829,"55355")</f>
        <v>0</v>
      </c>
      <c r="AO53" s="58">
        <f>IF(ISERROR(AP53/12*Occupancy!$B$65),"-",AP53/12*Occupancy!$B$65)</f>
        <v>0</v>
      </c>
      <c r="AP53" s="59">
        <f>SUMIFS(AnnualFinancialData!$L$2:$L$147,AnnualFinancialData!$B$2:$B$147,$A53,AnnualFinancialData!$K$2:$K$147,"55355")</f>
        <v>0</v>
      </c>
      <c r="AQ53" s="58" t="str">
        <f>IF(ISERROR(IF(AN53="","",AN53/VLOOKUP(Occupancy!$B$65,Occupancy!$BJ$68:'Occupancy'!$B$79,1)*12/$C53)),"-",IF(AN53="","",AN53/VLOOKUP(Occupancy!$B$65,Occupancy!$BJ$68:'Occupancy'!$B$79,1)*12/$C53))</f>
        <v>-</v>
      </c>
      <c r="AR53" s="60" t="str">
        <f>IF(ISERROR(IF(AO53="","",AO53/VLOOKUP(Occupancy!$B$65,Occupancy!$BJ$68:'Occupancy'!$B$79,1)*12/$C53)),"-",IF(AO53="","",AO53/VLOOKUP(Occupancy!$B$65,Occupancy!$BJ$68:'Occupancy'!$B$79,1)*12/$C53))</f>
        <v>-</v>
      </c>
      <c r="AS53" s="65">
        <f>SUMIFS(IncomeStatementData!$J$2:$J$829,IncomeStatementData!$B$2:$B$829,$A53,IncomeStatementData!$I$2:$I$829,"55301")</f>
        <v>0</v>
      </c>
      <c r="AT53" s="55">
        <f>IF(ISERROR(AU53/12*Occupancy!$B$65),"-",AU53/12*Occupancy!$B$65)</f>
        <v>0</v>
      </c>
      <c r="AU53" s="56">
        <f>SUMIFS(AnnualFinancialData!$L$2:$L$147,AnnualFinancialData!$B$2:$B$147,$A53,AnnualFinancialData!$K$2:$K$147,"55301")</f>
        <v>0</v>
      </c>
      <c r="AV53" s="55" t="str">
        <f>IF(ISERROR(IF(AS53="","",AS53/VLOOKUP(Occupancy!$B$65,Occupancy!$BJ$68:'Occupancy'!$B$79,1)*12/$C53)),"-",IF(AS53="","",AS53/VLOOKUP(Occupancy!$B$65,Occupancy!$BJ$68:'Occupancy'!$B$79,1)*12/$C53))</f>
        <v>-</v>
      </c>
      <c r="AW53" s="61" t="str">
        <f>IF(ISERROR(IF(AT53="","",AT53/VLOOKUP(Occupancy!$B$65,Occupancy!$BJ$68:'Occupancy'!$B$79,1)*12/$C53)),"-",IF(AT53="","",AT53/VLOOKUP(Occupancy!$B$65,Occupancy!$BJ$68:'Occupancy'!$B$79,1)*12/$C53))</f>
        <v>-</v>
      </c>
      <c r="AX53" s="58">
        <f>SUMIFS(IncomeStatementData!$J$2:$J$829,IncomeStatementData!$B$2:$B$829,$A53,IncomeStatementData!$I$2:$I$829,"55320")</f>
        <v>0</v>
      </c>
      <c r="AY53" s="58">
        <f>IF(ISERROR(AZ53/12*Occupancy!$B$65),"-",AZ53/12*Occupancy!$B$65)</f>
        <v>0</v>
      </c>
      <c r="AZ53" s="59">
        <f>SUMIFS(AnnualFinancialData!$L$2:$L$147,AnnualFinancialData!$B$2:$B$147,$A53,AnnualFinancialData!$K$2:$K$147,"55320")</f>
        <v>0</v>
      </c>
      <c r="BA53" s="58" t="str">
        <f>IF(ISERROR(IF(AX53="","",AX53/VLOOKUP(Occupancy!$B$65,Occupancy!$BJ$68:'Occupancy'!$B$79,1)*12/$C53)),"-",IF(AX53="","",AX53/VLOOKUP(Occupancy!$B$65,Occupancy!$BJ$68:'Occupancy'!$B$79,1)*12/$C53))</f>
        <v>-</v>
      </c>
      <c r="BB53" s="58" t="str">
        <f>IF(ISERROR(IF(AY53="","",AY53/VLOOKUP(Occupancy!$B$65,Occupancy!$BJ$68:'Occupancy'!$B$79,1)*12/$C53)),"-",IF(AY53="","",AY53/VLOOKUP(Occupancy!$B$65,Occupancy!$BJ$68:'Occupancy'!$B$79,1)*12/$C53))</f>
        <v>-</v>
      </c>
      <c r="BC53" s="66">
        <f t="shared" si="0"/>
        <v>0</v>
      </c>
      <c r="BD53" s="67">
        <f t="shared" si="1"/>
        <v>0</v>
      </c>
      <c r="BE53" s="66">
        <f t="shared" si="2"/>
        <v>0</v>
      </c>
      <c r="BF53" s="67" t="str">
        <f>IF(ISERROR(IF(BC53="","",BC53/VLOOKUP(Occupancy!$B$65,Occupancy!$BJ$68:'Occupancy'!$B$79,1)*12/$C53)),"-",IF(BC53="","",BC53/VLOOKUP(Occupancy!$B$65,Occupancy!$BJ$68:'Occupancy'!$B$79,1)*12/$C53))</f>
        <v>-</v>
      </c>
      <c r="BG53" s="68" t="str">
        <f>IF(ISERROR(IF(BD53="","",BD53/VLOOKUP(Occupancy!$B$65,Occupancy!$BJ$68:'Occupancy'!$B$79,1)*12/$C53)),"-",IF(BD53="","",BD53/VLOOKUP(Occupancy!$B$65,Occupancy!$BJ$68:'Occupancy'!$B$79,1)*12/$C53))</f>
        <v>-</v>
      </c>
    </row>
    <row r="54" spans="1:59" x14ac:dyDescent="0.25">
      <c r="A54" s="222" t="s">
        <v>473</v>
      </c>
      <c r="B54" s="98" t="str">
        <f>IF(ISERROR(INDEX(ProjectTypeData!$F$2:$F54,MATCH(Expenses!$A54,ProjectTypeData!$B$2:$B54,0),MATCH(Expenses!B$5,ProjectTypeData!$F$1))),"-",INDEX(ProjectTypeData!$F$2:$F54,MATCH(Expenses!$A54,ProjectTypeData!$B$2:$B54,0),MATCH(Expenses!B$5,ProjectTypeData!$F$1)))</f>
        <v>Homes</v>
      </c>
      <c r="C54" s="148">
        <f>Operating!C60</f>
        <v>0</v>
      </c>
      <c r="D54" s="149" t="str">
        <f>IF(ISERROR(INDEX(MgmtCompanyData!$C$2:$C$9,MATCH(A54,MgmtCompanyData!$B$2:$B$9,0),0)),"-",INDEX(MgmtCompanyData!$C$2:$C$9,MATCH(A54,MgmtCompanyData!$B$2:$B$9,0),0))</f>
        <v>-</v>
      </c>
      <c r="E54" s="54">
        <f>SUMIFS(IncomeStatementData!$J$2:$J$829,IncomeStatementData!$B$2:$B$829,$A54,IncomeStatementData!$I$2:$I$829,"50105")+SUMIFS(IncomeStatementData!$J$2:$J$829,IncomeStatementData!$B$2:$B$829,$A54,IncomeStatementData!$I$2:$I$829,"55745")+SUMIFS(IncomeStatementData!$J$2:$J$829,IncomeStatementData!$B$2:$B$829,$A54,IncomeStatementData!$I$2:$I$829,"55730")+SUMIFS(IncomeStatementData!$J$2:$J$829,IncomeStatementData!$B$2:$B$829,$A54,IncomeStatementData!$I$2:$I$829,"50203")+SUMIFS(IncomeStatementData!$J$2:$J$829,IncomeStatementData!$B$2:$B$829,$A54,IncomeStatementData!$I$2:$I$829,"50252")</f>
        <v>0</v>
      </c>
      <c r="F54" s="55">
        <f>IF(ISERROR(G54/12*Occupancy!$B$65),"-",G54/12*Occupancy!$B$65)</f>
        <v>0</v>
      </c>
      <c r="G54" s="56">
        <f>SUMIFS(AnnualFinancialData!$L$2:$L$147,AnnualFinancialData!$B$2:$B$147,$A54,AnnualFinancialData!$K$2:$K$147,"50105")+SUMIFS(AnnualFinancialData!$L$2:$L$147,AnnualFinancialData!$B$2:$B$147,$A54,AnnualFinancialData!$K$2:$K$147,"55745")+SUMIFS(AnnualFinancialData!$L$2:$L$147,AnnualFinancialData!$B$2:$B$147,$A54,AnnualFinancialData!$K$2:$K$147,"55730")+SUMIFS(AnnualFinancialData!$L$2:$L$147,AnnualFinancialData!$B$2:$B$147,$A54,AnnualFinancialData!$K$2:$K$147,"50203")+SUMIFS(AnnualFinancialData!$L$2:$L$147,AnnualFinancialData!$B$2:$B$147,$A54,AnnualFinancialData!$K$2:$K$147,"50252")</f>
        <v>0</v>
      </c>
      <c r="H54" s="55" t="str">
        <f>IF(ISERROR(IF(E54="","",E54/VLOOKUP(Occupancy!$B$65,Occupancy!$BJ$68:'Occupancy'!$B$79,1)*12/$C54)),"-",IF(E54="","",E54/VLOOKUP(Occupancy!$B$65,Occupancy!$BJ$68:'Occupancy'!$B$79,1)*12/$C54))</f>
        <v>-</v>
      </c>
      <c r="I54" s="57" t="str">
        <f>IF(ISERROR(IF(F54="","",F54/VLOOKUP(Occupancy!$B$65,Occupancy!$BJ$68:'Occupancy'!$B$79,1)*12/$C54)),"-",IF(F54="","",F54/VLOOKUP(Occupancy!$B$65,Occupancy!$BJ$68:'Occupancy'!$B$79,1)*12/$C54))</f>
        <v>-</v>
      </c>
      <c r="J54" s="58">
        <f>SUMIFS(IncomeStatementData!$J$2:$J$829,IncomeStatementData!$B$2:$B$829,$A54,IncomeStatementData!$I$2:$I$829,"60015")+SUMIFS(IncomeStatementData!$J$2:$J$829,IncomeStatementData!$B$2:$B$829,$A54,IncomeStatementData!$I$2:$I$829,"55342")+SUMIFS(IncomeStatementData!$J$2:$J$829,IncomeStatementData!$B$2:$B$829,$A54,IncomeStatementData!$I$2:$I$829,"55110")+SUMIFS(IncomeStatementData!$J$2:$J$829,IncomeStatementData!$B$2:$B$829,$A54,IncomeStatementData!$I$2:$I$829,"53034")+SUMIFS(IncomeStatementData!$J$2:$J$829,IncomeStatementData!$B$2:$B$829,$A54,IncomeStatementData!$I$2:$I$829,"59500")</f>
        <v>0</v>
      </c>
      <c r="K54" s="58">
        <f>IF(ISERROR(L54/12*Occupancy!$B$65),"-",L54/12*Occupancy!$B$65)</f>
        <v>0</v>
      </c>
      <c r="L54" s="59">
        <f>SUMIFS(AnnualFinancialData!$L$2:$L$147,AnnualFinancialData!$B$2:$B$147,$A54,AnnualFinancialData!$K$2:$K$147,"60015")+SUMIFS(AnnualFinancialData!$L$2:$L$147,AnnualFinancialData!$B$2:$B$147,$A54,AnnualFinancialData!$K$2:$K$147,"55342")+SUMIFS(AnnualFinancialData!$L$2:$L$147,AnnualFinancialData!$B$2:$B$147,$A54,AnnualFinancialData!$K$2:$K$147,"55110")+SUMIFS(AnnualFinancialData!$L$2:$L$147,AnnualFinancialData!$B$2:$B$147,$A54,AnnualFinancialData!$K$2:$K$147,"53034")+SUMIFS(AnnualFinancialData!$L$2:$L$147,AnnualFinancialData!$B$2:$B$147,$A54,AnnualFinancialData!$K$2:$K$147,"59500")</f>
        <v>0</v>
      </c>
      <c r="M54" s="58" t="str">
        <f>IF(ISERROR(IF(J54="","",J54/VLOOKUP(Occupancy!$B$65,Occupancy!$BJ$68:'Occupancy'!$B$79,1)*12/$C54)),"-",IF(J54="","",J54/VLOOKUP(Occupancy!$B$65,Occupancy!$BJ$68:'Occupancy'!$B$79,1)*12/$C54))</f>
        <v>-</v>
      </c>
      <c r="N54" s="58" t="str">
        <f>IF(ISERROR(IF(K54="","",K54/VLOOKUP(Occupancy!$B$65,Occupancy!$BJ$68:'Occupancy'!$B$79,1)*12/$C54)),"-",IF(K54="","",K54/VLOOKUP(Occupancy!$B$65,Occupancy!$BJ$68:'Occupancy'!$B$79,1)*12/$C54))</f>
        <v>-</v>
      </c>
      <c r="O54" s="55">
        <f>SUMIFS(IncomeStatementData!$J$2:$J$829,IncomeStatementData!$B$2:$B$829,$A54,IncomeStatementData!$I$2:$I$829,"58001")</f>
        <v>0</v>
      </c>
      <c r="P54" s="55">
        <f>IF(ISERROR(Q54/12*Occupancy!$B$65),"-",Q54/12*Occupancy!$B$65)</f>
        <v>0</v>
      </c>
      <c r="Q54" s="56">
        <f>SUMIFS(AnnualFinancialData!$L$2:$L$147,AnnualFinancialData!$B$2:$B$147,$A54,AnnualFinancialData!$K$2:$K$147,"58001")</f>
        <v>0</v>
      </c>
      <c r="R54" s="55" t="str">
        <f>IF(ISERROR(IF(O54="","",O54/VLOOKUP(Occupancy!$B$65,Occupancy!$BJ$68:'Occupancy'!$B$79,1)*12/$C54)),"-",IF(O54="","",O54/VLOOKUP(Occupancy!$B$65,Occupancy!$BJ$68:'Occupancy'!$B$79,1)*12/$C54))</f>
        <v>-</v>
      </c>
      <c r="S54" s="55" t="str">
        <f>IF(ISERROR(IF(P54="","",P54/VLOOKUP(Occupancy!$B$65,Occupancy!$BJ$68:'Occupancy'!$B$79,1)*12/$C54)),"-",IF(P54="","",P54/VLOOKUP(Occupancy!$B$65,Occupancy!$BJ$68:'Occupancy'!$B$79,1)*12/$C54))</f>
        <v>-</v>
      </c>
      <c r="T54" s="59">
        <f>SUMIFS(IncomeStatementData!$J$2:$J$829,IncomeStatementData!$B$2:$B$829,$A54,IncomeStatementData!$I$2:$I$829,"66100")</f>
        <v>0</v>
      </c>
      <c r="U54" s="58">
        <f>IF(ISERROR(V54/12*Occupancy!$B$65),"-",V54/12*Occupancy!$B$65)</f>
        <v>0</v>
      </c>
      <c r="V54" s="59">
        <f>SUMIFS(AnnualFinancialData!$L$2:$L$147,AnnualFinancialData!$B$2:$B$147,$A54,AnnualFinancialData!$K$2:$K$147,"66100")</f>
        <v>0</v>
      </c>
      <c r="W54" s="58" t="str">
        <f>IF(ISERROR(IF(T54="","",T54/VLOOKUP(Occupancy!$B$65,Occupancy!$BJ$68:'Occupancy'!$B$79,1)*12/$C54)),"-",IF(T54="","",T54/VLOOKUP(Occupancy!$B$65,Occupancy!$BJ$68:'Occupancy'!$B$79,1)*12/$C54))</f>
        <v>-</v>
      </c>
      <c r="X54" s="60" t="str">
        <f>IF(ISERROR(IF(U54="","",U54/VLOOKUP(Occupancy!$B$65,Occupancy!$BJ$68:'Occupancy'!$B$79,1)*12/$C54)),"-",IF(U54="","",U54/VLOOKUP(Occupancy!$B$65,Occupancy!$BJ$68:'Occupancy'!$B$79,1)*12/$C54))</f>
        <v>-</v>
      </c>
      <c r="Y54" s="55">
        <f>SUMIFS(IncomeStatementData!$J$2:$J$829,IncomeStatementData!$B$2:$B$829,$A54,IncomeStatementData!$I$2:$I$829,"55705")+SUMIFS(IncomeStatementData!$J$2:$J$829,IncomeStatementData!$B$2:$B$829,$A54,IncomeStatementData!$I$2:$I$829,"55715")+SUMIFS(IncomeStatementData!$J$2:$J$829,IncomeStatementData!$B$2:$B$829,$A54,IncomeStatementData!$I$2:$I$829,"55720")+SUMIFS(IncomeStatementData!$J$2:$J$829,IncomeStatementData!$B$2:$B$829,$A54,IncomeStatementData!$I$2:$I$829,"55730")+SUMIFS(IncomeStatementData!$J$2:$J$829,IncomeStatementData!$B$2:$B$829,$A54,IncomeStatementData!$I$2:$I$829,"55735")+SUMIFS(IncomeStatementData!$J$2:$J$829,IncomeStatementData!$B$2:$B$829,$A54,IncomeStatementData!$I$2:$I$829,"55701")+SUMIFS(IncomeStatementData!$J$2:$J$829,IncomeStatementData!$B$2:$B$829,$A54,IncomeStatementData!$I$2:$I$829,"55750")+SUMIFS(IncomeStatementData!$J$2:$J$829,IncomeStatementData!$B$2:$B$829,$A54,IncomeStatementData!$I$2:$I$829,"55725")+SUMIFS(IncomeStatementData!$J$2:$J$829,IncomeStatementData!$B$2:$B$829,$A54,IncomeStatementData!$I$2:$I$829,"55760")+SUMIFS(IncomeStatementData!$J$2:$J$829,IncomeStatementData!$B$2:$B$829,$A54,IncomeStatementData!$I$2:$I$829,"55755")</f>
        <v>0</v>
      </c>
      <c r="Z54" s="55">
        <f>IF(ISERROR(AA54/12*Occupancy!$B$65),"-",AA54/12*Occupancy!$B$65)</f>
        <v>0</v>
      </c>
      <c r="AA54" s="56">
        <f>SUMIFS(AnnualFinancialData!$L$2:$L$147,AnnualFinancialData!$B$2:$B$147,$A54,AnnualFinancialData!$K$2:$K$147,"55705")+SUMIFS(AnnualFinancialData!$L$2:$L$147,AnnualFinancialData!$B$2:$B$147,$A54,AnnualFinancialData!$K$2:$K$147,"55715")+SUMIFS(AnnualFinancialData!$L$2:$L$147,AnnualFinancialData!$B$2:$B$147,$A54,AnnualFinancialData!$K$2:$K$147,"55720")+SUMIFS(AnnualFinancialData!$L$2:$L$147,AnnualFinancialData!$B$2:$B$147,$A54,AnnualFinancialData!$K$2:$K$147,"55730")+SUMIFS(AnnualFinancialData!$L$2:$L$147,AnnualFinancialData!$B$2:$B$147,$A54,AnnualFinancialData!$K$2:$K$147,"55735")+SUMIFS(AnnualFinancialData!$L$2:$L$147,AnnualFinancialData!$B$2:$B$147,$A54,AnnualFinancialData!$K$2:$K$147,"55701")+SUMIFS(AnnualFinancialData!$L$2:$L$147,AnnualFinancialData!$B$2:$B$147,$A54,AnnualFinancialData!$K$2:$K$147,"55750")+SUMIFS(AnnualFinancialData!$L$2:$L$147,AnnualFinancialData!$B$2:$B$147,$A54,AnnualFinancialData!$K$2:$K$147,"55725")+SUMIFS(AnnualFinancialData!$L$2:$L$147,AnnualFinancialData!$B$2:$B$147,$A54,AnnualFinancialData!$K$2:$K$147,"55760")+SUMIFS(AnnualFinancialData!$L$2:$L$147,AnnualFinancialData!$B$2:$B$147,$A54,AnnualFinancialData!$K$2:$K$147,"55755")</f>
        <v>0</v>
      </c>
      <c r="AB54" s="55" t="str">
        <f>IF(ISERROR(IF(Y54="","",Y54/VLOOKUP(Occupancy!$B$65,Occupancy!$BJ$68:'Occupancy'!$B$79,1)*12/$C54)),"-",IF(Y54="","",Y54/VLOOKUP(Occupancy!$B$65,Occupancy!$BJ$68:'Occupancy'!$B$79,1)*12/$C54))</f>
        <v>-</v>
      </c>
      <c r="AC54" s="61" t="str">
        <f>IF(ISERROR(IF(Z54="","",Z54/VLOOKUP(Occupancy!$B$65,Occupancy!$BJ$68:'Occupancy'!$B$79,1)*12/$C54)),"-",IF(Z54="","",Z54/VLOOKUP(Occupancy!$B$65,Occupancy!$BJ$68:'Occupancy'!$B$79,1)*12/$C54))</f>
        <v>-</v>
      </c>
      <c r="AD54" s="59">
        <f>SUMIFS(IncomeStatementData!$J$2:$J$829,IncomeStatementData!$B$2:$B$829,$A54,IncomeStatementData!$I$2:$I$829,"55770")</f>
        <v>0</v>
      </c>
      <c r="AE54" s="58">
        <f>IF(ISERROR(AF54/12*Occupancy!$B$65),"-",AF54/12*Occupancy!$B$65)</f>
        <v>0</v>
      </c>
      <c r="AF54" s="59">
        <f>SUMIFS(AnnualFinancialData!$L$2:$L$147,AnnualFinancialData!$B$2:$B$147,$A54,AnnualFinancialData!$K$2:$K$147,"55770")</f>
        <v>0</v>
      </c>
      <c r="AG54" s="58" t="str">
        <f>IF(ISERROR(IF(AD54="","",AD54/VLOOKUP(Occupancy!$B$65,Occupancy!$BJ$68:'Occupancy'!$B$79,1)*12/$C54)),"-",IF(AD54="","",AD54/VLOOKUP(Occupancy!$B$65,Occupancy!$BJ$68:'Occupancy'!$B$79,1)*12/$C54))</f>
        <v>-</v>
      </c>
      <c r="AH54" s="63" t="str">
        <f>IF(ISERROR(IF(AE54="","",AE54/VLOOKUP(Occupancy!$B$65,Occupancy!$BJ$68:'Occupancy'!$B$79,1)*12/$C54)),"-",IF(AE54="","",AE54/VLOOKUP(Occupancy!$B$65,Occupancy!$BJ$68:'Occupancy'!$B$79,1)*12/$C54))</f>
        <v>-</v>
      </c>
      <c r="AI54" s="56">
        <f>SUMIFS(IncomeStatementData!$J$2:$J$829,IncomeStatementData!$B$2:$B$829,$A54,IncomeStatementData!$I$2:$I$829,"55357")+SUMIFS(IncomeStatementData!$J$2:$J$829,IncomeStatementData!$B$2:$B$829,$A54,IncomeStatementData!$I$2:$I$829,"55353")+SUMIFS(IncomeStatementData!$J$2:$J$829,IncomeStatementData!$B$2:$B$829,$A54,IncomeStatementData!$I$2:$I$829,"55354")+SUMIFS(IncomeStatementData!$J$2:$J$829,IncomeStatementData!$B$2:$B$829,$A54,IncomeStatementData!$I$2:$I$829,"55351")</f>
        <v>0</v>
      </c>
      <c r="AJ54" s="55">
        <f>IF(ISERROR(AK54/12*Occupancy!$B$65),"-",AK54/12*Occupancy!$B$65)</f>
        <v>0</v>
      </c>
      <c r="AK54" s="56">
        <f>SUMIFS(AnnualFinancialData!$L$2:$L$147,AnnualFinancialData!$B$2:$B$147,$A54,AnnualFinancialData!$K$2:$K$147,"55357")+SUMIFS(AnnualFinancialData!$L$2:$L$147,AnnualFinancialData!$B$2:$B$147,$A54,AnnualFinancialData!$K$2:$K$147,"55353")+SUMIFS(AnnualFinancialData!$L$2:$L$147,AnnualFinancialData!$B$2:$B$147,$A54,AnnualFinancialData!$K$2:$K$147,"55354")+SUMIFS(AnnualFinancialData!$L$2:$L$147,AnnualFinancialData!$B$2:$B$147,$A54,AnnualFinancialData!$K$2:$K$147,"55351")</f>
        <v>0</v>
      </c>
      <c r="AL54" s="55" t="str">
        <f>IF(ISERROR(IF(AI54="","",AI54/VLOOKUP(Occupancy!$B$65,Occupancy!$BJ$68:'Occupancy'!$B$79,1)*12/$C54)),"-",IF(AI54="","",AI54/VLOOKUP(Occupancy!$B$65,Occupancy!$BJ$68:'Occupancy'!$B$79,1)*12/$C54))</f>
        <v>-</v>
      </c>
      <c r="AM54" s="64" t="str">
        <f>IF(ISERROR(IF(AJ54="","",AJ54/VLOOKUP(Occupancy!$B$65,Occupancy!$BJ$68:'Occupancy'!$B$79,1)*12/$C54)),"-",IF(AJ54="","",AJ54/VLOOKUP(Occupancy!$B$65,Occupancy!$BJ$68:'Occupancy'!$B$79,1)*12/$C54))</f>
        <v>-</v>
      </c>
      <c r="AN54" s="58">
        <f>SUMIFS(IncomeStatementData!$J$2:$J$829,IncomeStatementData!$B$2:$B$829,$A54,IncomeStatementData!$I$2:$I$829,"55355")</f>
        <v>0</v>
      </c>
      <c r="AO54" s="58">
        <f>IF(ISERROR(AP54/12*Occupancy!$B$65),"-",AP54/12*Occupancy!$B$65)</f>
        <v>0</v>
      </c>
      <c r="AP54" s="59">
        <f>SUMIFS(AnnualFinancialData!$L$2:$L$147,AnnualFinancialData!$B$2:$B$147,$A54,AnnualFinancialData!$K$2:$K$147,"55355")</f>
        <v>0</v>
      </c>
      <c r="AQ54" s="58" t="str">
        <f>IF(ISERROR(IF(AN54="","",AN54/VLOOKUP(Occupancy!$B$65,Occupancy!$BJ$68:'Occupancy'!$B$79,1)*12/$C54)),"-",IF(AN54="","",AN54/VLOOKUP(Occupancy!$B$65,Occupancy!$BJ$68:'Occupancy'!$B$79,1)*12/$C54))</f>
        <v>-</v>
      </c>
      <c r="AR54" s="60" t="str">
        <f>IF(ISERROR(IF(AO54="","",AO54/VLOOKUP(Occupancy!$B$65,Occupancy!$BJ$68:'Occupancy'!$B$79,1)*12/$C54)),"-",IF(AO54="","",AO54/VLOOKUP(Occupancy!$B$65,Occupancy!$BJ$68:'Occupancy'!$B$79,1)*12/$C54))</f>
        <v>-</v>
      </c>
      <c r="AS54" s="65">
        <f>SUMIFS(IncomeStatementData!$J$2:$J$829,IncomeStatementData!$B$2:$B$829,$A54,IncomeStatementData!$I$2:$I$829,"55301")</f>
        <v>0</v>
      </c>
      <c r="AT54" s="55">
        <f>IF(ISERROR(AU54/12*Occupancy!$B$65),"-",AU54/12*Occupancy!$B$65)</f>
        <v>0</v>
      </c>
      <c r="AU54" s="56">
        <f>SUMIFS(AnnualFinancialData!$L$2:$L$147,AnnualFinancialData!$B$2:$B$147,$A54,AnnualFinancialData!$K$2:$K$147,"55301")</f>
        <v>0</v>
      </c>
      <c r="AV54" s="55" t="str">
        <f>IF(ISERROR(IF(AS54="","",AS54/VLOOKUP(Occupancy!$B$65,Occupancy!$BJ$68:'Occupancy'!$B$79,1)*12/$C54)),"-",IF(AS54="","",AS54/VLOOKUP(Occupancy!$B$65,Occupancy!$BJ$68:'Occupancy'!$B$79,1)*12/$C54))</f>
        <v>-</v>
      </c>
      <c r="AW54" s="61" t="str">
        <f>IF(ISERROR(IF(AT54="","",AT54/VLOOKUP(Occupancy!$B$65,Occupancy!$BJ$68:'Occupancy'!$B$79,1)*12/$C54)),"-",IF(AT54="","",AT54/VLOOKUP(Occupancy!$B$65,Occupancy!$BJ$68:'Occupancy'!$B$79,1)*12/$C54))</f>
        <v>-</v>
      </c>
      <c r="AX54" s="58">
        <f>SUMIFS(IncomeStatementData!$J$2:$J$829,IncomeStatementData!$B$2:$B$829,$A54,IncomeStatementData!$I$2:$I$829,"55320")</f>
        <v>0</v>
      </c>
      <c r="AY54" s="58">
        <f>IF(ISERROR(AZ54/12*Occupancy!$B$65),"-",AZ54/12*Occupancy!$B$65)</f>
        <v>0</v>
      </c>
      <c r="AZ54" s="59">
        <f>SUMIFS(AnnualFinancialData!$L$2:$L$147,AnnualFinancialData!$B$2:$B$147,$A54,AnnualFinancialData!$K$2:$K$147,"55320")</f>
        <v>0</v>
      </c>
      <c r="BA54" s="58" t="str">
        <f>IF(ISERROR(IF(AX54="","",AX54/VLOOKUP(Occupancy!$B$65,Occupancy!$BJ$68:'Occupancy'!$B$79,1)*12/$C54)),"-",IF(AX54="","",AX54/VLOOKUP(Occupancy!$B$65,Occupancy!$BJ$68:'Occupancy'!$B$79,1)*12/$C54))</f>
        <v>-</v>
      </c>
      <c r="BB54" s="58" t="str">
        <f>IF(ISERROR(IF(AY54="","",AY54/VLOOKUP(Occupancy!$B$65,Occupancy!$BJ$68:'Occupancy'!$B$79,1)*12/$C54)),"-",IF(AY54="","",AY54/VLOOKUP(Occupancy!$B$65,Occupancy!$BJ$68:'Occupancy'!$B$79,1)*12/$C54))</f>
        <v>-</v>
      </c>
      <c r="BC54" s="66">
        <f t="shared" si="0"/>
        <v>0</v>
      </c>
      <c r="BD54" s="67">
        <f t="shared" si="1"/>
        <v>0</v>
      </c>
      <c r="BE54" s="66">
        <f t="shared" si="2"/>
        <v>0</v>
      </c>
      <c r="BF54" s="67" t="str">
        <f>IF(ISERROR(IF(BC54="","",BC54/VLOOKUP(Occupancy!$B$65,Occupancy!$BJ$68:'Occupancy'!$B$79,1)*12/$C54)),"-",IF(BC54="","",BC54/VLOOKUP(Occupancy!$B$65,Occupancy!$BJ$68:'Occupancy'!$B$79,1)*12/$C54))</f>
        <v>-</v>
      </c>
      <c r="BG54" s="68" t="str">
        <f>IF(ISERROR(IF(BD54="","",BD54/VLOOKUP(Occupancy!$B$65,Occupancy!$BJ$68:'Occupancy'!$B$79,1)*12/$C54)),"-",IF(BD54="","",BD54/VLOOKUP(Occupancy!$B$65,Occupancy!$BJ$68:'Occupancy'!$B$79,1)*12/$C54))</f>
        <v>-</v>
      </c>
    </row>
    <row r="55" spans="1:59" x14ac:dyDescent="0.25">
      <c r="A55" s="222" t="s">
        <v>475</v>
      </c>
      <c r="B55" s="98" t="str">
        <f>IF(ISERROR(INDEX(ProjectTypeData!$F$2:$F55,MATCH(Expenses!$A55,ProjectTypeData!$B$2:$B55,0),MATCH(Expenses!B$5,ProjectTypeData!$F$1))),"-",INDEX(ProjectTypeData!$F$2:$F55,MATCH(Expenses!$A55,ProjectTypeData!$B$2:$B55,0),MATCH(Expenses!B$5,ProjectTypeData!$F$1)))</f>
        <v>Homes</v>
      </c>
      <c r="C55" s="148">
        <f>Operating!C61</f>
        <v>0</v>
      </c>
      <c r="D55" s="149" t="str">
        <f>IF(ISERROR(INDEX(MgmtCompanyData!$C$2:$C$9,MATCH(A55,MgmtCompanyData!$B$2:$B$9,0),0)),"-",INDEX(MgmtCompanyData!$C$2:$C$9,MATCH(A55,MgmtCompanyData!$B$2:$B$9,0),0))</f>
        <v>-</v>
      </c>
      <c r="E55" s="54">
        <f>SUMIFS(IncomeStatementData!$J$2:$J$829,IncomeStatementData!$B$2:$B$829,$A55,IncomeStatementData!$I$2:$I$829,"50105")+SUMIFS(IncomeStatementData!$J$2:$J$829,IncomeStatementData!$B$2:$B$829,$A55,IncomeStatementData!$I$2:$I$829,"55745")+SUMIFS(IncomeStatementData!$J$2:$J$829,IncomeStatementData!$B$2:$B$829,$A55,IncomeStatementData!$I$2:$I$829,"55730")+SUMIFS(IncomeStatementData!$J$2:$J$829,IncomeStatementData!$B$2:$B$829,$A55,IncomeStatementData!$I$2:$I$829,"50203")+SUMIFS(IncomeStatementData!$J$2:$J$829,IncomeStatementData!$B$2:$B$829,$A55,IncomeStatementData!$I$2:$I$829,"50252")</f>
        <v>0</v>
      </c>
      <c r="F55" s="55">
        <f>IF(ISERROR(G55/12*Occupancy!$B$65),"-",G55/12*Occupancy!$B$65)</f>
        <v>0</v>
      </c>
      <c r="G55" s="56">
        <f>SUMIFS(AnnualFinancialData!$L$2:$L$147,AnnualFinancialData!$B$2:$B$147,$A55,AnnualFinancialData!$K$2:$K$147,"50105")+SUMIFS(AnnualFinancialData!$L$2:$L$147,AnnualFinancialData!$B$2:$B$147,$A55,AnnualFinancialData!$K$2:$K$147,"55745")+SUMIFS(AnnualFinancialData!$L$2:$L$147,AnnualFinancialData!$B$2:$B$147,$A55,AnnualFinancialData!$K$2:$K$147,"55730")+SUMIFS(AnnualFinancialData!$L$2:$L$147,AnnualFinancialData!$B$2:$B$147,$A55,AnnualFinancialData!$K$2:$K$147,"50203")+SUMIFS(AnnualFinancialData!$L$2:$L$147,AnnualFinancialData!$B$2:$B$147,$A55,AnnualFinancialData!$K$2:$K$147,"50252")</f>
        <v>0</v>
      </c>
      <c r="H55" s="55" t="str">
        <f>IF(ISERROR(IF(E55="","",E55/VLOOKUP(Occupancy!$B$65,Occupancy!$BJ$68:'Occupancy'!$B$79,1)*12/$C55)),"-",IF(E55="","",E55/VLOOKUP(Occupancy!$B$65,Occupancy!$BJ$68:'Occupancy'!$B$79,1)*12/$C55))</f>
        <v>-</v>
      </c>
      <c r="I55" s="57" t="str">
        <f>IF(ISERROR(IF(F55="","",F55/VLOOKUP(Occupancy!$B$65,Occupancy!$BJ$68:'Occupancy'!$B$79,1)*12/$C55)),"-",IF(F55="","",F55/VLOOKUP(Occupancy!$B$65,Occupancy!$BJ$68:'Occupancy'!$B$79,1)*12/$C55))</f>
        <v>-</v>
      </c>
      <c r="J55" s="58">
        <f>SUMIFS(IncomeStatementData!$J$2:$J$829,IncomeStatementData!$B$2:$B$829,$A55,IncomeStatementData!$I$2:$I$829,"60015")+SUMIFS(IncomeStatementData!$J$2:$J$829,IncomeStatementData!$B$2:$B$829,$A55,IncomeStatementData!$I$2:$I$829,"55342")+SUMIFS(IncomeStatementData!$J$2:$J$829,IncomeStatementData!$B$2:$B$829,$A55,IncomeStatementData!$I$2:$I$829,"55110")+SUMIFS(IncomeStatementData!$J$2:$J$829,IncomeStatementData!$B$2:$B$829,$A55,IncomeStatementData!$I$2:$I$829,"53034")+SUMIFS(IncomeStatementData!$J$2:$J$829,IncomeStatementData!$B$2:$B$829,$A55,IncomeStatementData!$I$2:$I$829,"59500")</f>
        <v>0</v>
      </c>
      <c r="K55" s="58">
        <f>IF(ISERROR(L55/12*Occupancy!$B$65),"-",L55/12*Occupancy!$B$65)</f>
        <v>0</v>
      </c>
      <c r="L55" s="59">
        <f>SUMIFS(AnnualFinancialData!$L$2:$L$147,AnnualFinancialData!$B$2:$B$147,$A55,AnnualFinancialData!$K$2:$K$147,"60015")+SUMIFS(AnnualFinancialData!$L$2:$L$147,AnnualFinancialData!$B$2:$B$147,$A55,AnnualFinancialData!$K$2:$K$147,"55342")+SUMIFS(AnnualFinancialData!$L$2:$L$147,AnnualFinancialData!$B$2:$B$147,$A55,AnnualFinancialData!$K$2:$K$147,"55110")+SUMIFS(AnnualFinancialData!$L$2:$L$147,AnnualFinancialData!$B$2:$B$147,$A55,AnnualFinancialData!$K$2:$K$147,"53034")+SUMIFS(AnnualFinancialData!$L$2:$L$147,AnnualFinancialData!$B$2:$B$147,$A55,AnnualFinancialData!$K$2:$K$147,"59500")</f>
        <v>0</v>
      </c>
      <c r="M55" s="58" t="str">
        <f>IF(ISERROR(IF(J55="","",J55/VLOOKUP(Occupancy!$B$65,Occupancy!$BJ$68:'Occupancy'!$B$79,1)*12/$C55)),"-",IF(J55="","",J55/VLOOKUP(Occupancy!$B$65,Occupancy!$BJ$68:'Occupancy'!$B$79,1)*12/$C55))</f>
        <v>-</v>
      </c>
      <c r="N55" s="58" t="str">
        <f>IF(ISERROR(IF(K55="","",K55/VLOOKUP(Occupancy!$B$65,Occupancy!$BJ$68:'Occupancy'!$B$79,1)*12/$C55)),"-",IF(K55="","",K55/VLOOKUP(Occupancy!$B$65,Occupancy!$BJ$68:'Occupancy'!$B$79,1)*12/$C55))</f>
        <v>-</v>
      </c>
      <c r="O55" s="55">
        <f>SUMIFS(IncomeStatementData!$J$2:$J$829,IncomeStatementData!$B$2:$B$829,$A55,IncomeStatementData!$I$2:$I$829,"58001")</f>
        <v>0</v>
      </c>
      <c r="P55" s="55">
        <f>IF(ISERROR(Q55/12*Occupancy!$B$65),"-",Q55/12*Occupancy!$B$65)</f>
        <v>0</v>
      </c>
      <c r="Q55" s="56">
        <f>SUMIFS(AnnualFinancialData!$L$2:$L$147,AnnualFinancialData!$B$2:$B$147,$A55,AnnualFinancialData!$K$2:$K$147,"58001")</f>
        <v>0</v>
      </c>
      <c r="R55" s="55" t="str">
        <f>IF(ISERROR(IF(O55="","",O55/VLOOKUP(Occupancy!$B$65,Occupancy!$BJ$68:'Occupancy'!$B$79,1)*12/$C55)),"-",IF(O55="","",O55/VLOOKUP(Occupancy!$B$65,Occupancy!$BJ$68:'Occupancy'!$B$79,1)*12/$C55))</f>
        <v>-</v>
      </c>
      <c r="S55" s="55" t="str">
        <f>IF(ISERROR(IF(P55="","",P55/VLOOKUP(Occupancy!$B$65,Occupancy!$BJ$68:'Occupancy'!$B$79,1)*12/$C55)),"-",IF(P55="","",P55/VLOOKUP(Occupancy!$B$65,Occupancy!$BJ$68:'Occupancy'!$B$79,1)*12/$C55))</f>
        <v>-</v>
      </c>
      <c r="T55" s="59">
        <f>SUMIFS(IncomeStatementData!$J$2:$J$829,IncomeStatementData!$B$2:$B$829,$A55,IncomeStatementData!$I$2:$I$829,"66100")</f>
        <v>0</v>
      </c>
      <c r="U55" s="58">
        <f>IF(ISERROR(V55/12*Occupancy!$B$65),"-",V55/12*Occupancy!$B$65)</f>
        <v>0</v>
      </c>
      <c r="V55" s="59">
        <f>SUMIFS(AnnualFinancialData!$L$2:$L$147,AnnualFinancialData!$B$2:$B$147,$A55,AnnualFinancialData!$K$2:$K$147,"66100")</f>
        <v>0</v>
      </c>
      <c r="W55" s="58" t="str">
        <f>IF(ISERROR(IF(T55="","",T55/VLOOKUP(Occupancy!$B$65,Occupancy!$BJ$68:'Occupancy'!$B$79,1)*12/$C55)),"-",IF(T55="","",T55/VLOOKUP(Occupancy!$B$65,Occupancy!$BJ$68:'Occupancy'!$B$79,1)*12/$C55))</f>
        <v>-</v>
      </c>
      <c r="X55" s="60" t="str">
        <f>IF(ISERROR(IF(U55="","",U55/VLOOKUP(Occupancy!$B$65,Occupancy!$BJ$68:'Occupancy'!$B$79,1)*12/$C55)),"-",IF(U55="","",U55/VLOOKUP(Occupancy!$B$65,Occupancy!$BJ$68:'Occupancy'!$B$79,1)*12/$C55))</f>
        <v>-</v>
      </c>
      <c r="Y55" s="55">
        <f>SUMIFS(IncomeStatementData!$J$2:$J$829,IncomeStatementData!$B$2:$B$829,$A55,IncomeStatementData!$I$2:$I$829,"55705")+SUMIFS(IncomeStatementData!$J$2:$J$829,IncomeStatementData!$B$2:$B$829,$A55,IncomeStatementData!$I$2:$I$829,"55715")+SUMIFS(IncomeStatementData!$J$2:$J$829,IncomeStatementData!$B$2:$B$829,$A55,IncomeStatementData!$I$2:$I$829,"55720")+SUMIFS(IncomeStatementData!$J$2:$J$829,IncomeStatementData!$B$2:$B$829,$A55,IncomeStatementData!$I$2:$I$829,"55730")+SUMIFS(IncomeStatementData!$J$2:$J$829,IncomeStatementData!$B$2:$B$829,$A55,IncomeStatementData!$I$2:$I$829,"55735")+SUMIFS(IncomeStatementData!$J$2:$J$829,IncomeStatementData!$B$2:$B$829,$A55,IncomeStatementData!$I$2:$I$829,"55701")+SUMIFS(IncomeStatementData!$J$2:$J$829,IncomeStatementData!$B$2:$B$829,$A55,IncomeStatementData!$I$2:$I$829,"55750")+SUMIFS(IncomeStatementData!$J$2:$J$829,IncomeStatementData!$B$2:$B$829,$A55,IncomeStatementData!$I$2:$I$829,"55725")+SUMIFS(IncomeStatementData!$J$2:$J$829,IncomeStatementData!$B$2:$B$829,$A55,IncomeStatementData!$I$2:$I$829,"55760")+SUMIFS(IncomeStatementData!$J$2:$J$829,IncomeStatementData!$B$2:$B$829,$A55,IncomeStatementData!$I$2:$I$829,"55755")</f>
        <v>0</v>
      </c>
      <c r="Z55" s="55">
        <f>IF(ISERROR(AA55/12*Occupancy!$B$65),"-",AA55/12*Occupancy!$B$65)</f>
        <v>0</v>
      </c>
      <c r="AA55" s="56">
        <f>SUMIFS(AnnualFinancialData!$L$2:$L$147,AnnualFinancialData!$B$2:$B$147,$A55,AnnualFinancialData!$K$2:$K$147,"55705")+SUMIFS(AnnualFinancialData!$L$2:$L$147,AnnualFinancialData!$B$2:$B$147,$A55,AnnualFinancialData!$K$2:$K$147,"55715")+SUMIFS(AnnualFinancialData!$L$2:$L$147,AnnualFinancialData!$B$2:$B$147,$A55,AnnualFinancialData!$K$2:$K$147,"55720")+SUMIFS(AnnualFinancialData!$L$2:$L$147,AnnualFinancialData!$B$2:$B$147,$A55,AnnualFinancialData!$K$2:$K$147,"55730")+SUMIFS(AnnualFinancialData!$L$2:$L$147,AnnualFinancialData!$B$2:$B$147,$A55,AnnualFinancialData!$K$2:$K$147,"55735")+SUMIFS(AnnualFinancialData!$L$2:$L$147,AnnualFinancialData!$B$2:$B$147,$A55,AnnualFinancialData!$K$2:$K$147,"55701")+SUMIFS(AnnualFinancialData!$L$2:$L$147,AnnualFinancialData!$B$2:$B$147,$A55,AnnualFinancialData!$K$2:$K$147,"55750")+SUMIFS(AnnualFinancialData!$L$2:$L$147,AnnualFinancialData!$B$2:$B$147,$A55,AnnualFinancialData!$K$2:$K$147,"55725")+SUMIFS(AnnualFinancialData!$L$2:$L$147,AnnualFinancialData!$B$2:$B$147,$A55,AnnualFinancialData!$K$2:$K$147,"55760")+SUMIFS(AnnualFinancialData!$L$2:$L$147,AnnualFinancialData!$B$2:$B$147,$A55,AnnualFinancialData!$K$2:$K$147,"55755")</f>
        <v>0</v>
      </c>
      <c r="AB55" s="55" t="str">
        <f>IF(ISERROR(IF(Y55="","",Y55/VLOOKUP(Occupancy!$B$65,Occupancy!$BJ$68:'Occupancy'!$B$79,1)*12/$C55)),"-",IF(Y55="","",Y55/VLOOKUP(Occupancy!$B$65,Occupancy!$BJ$68:'Occupancy'!$B$79,1)*12/$C55))</f>
        <v>-</v>
      </c>
      <c r="AC55" s="61" t="str">
        <f>IF(ISERROR(IF(Z55="","",Z55/VLOOKUP(Occupancy!$B$65,Occupancy!$BJ$68:'Occupancy'!$B$79,1)*12/$C55)),"-",IF(Z55="","",Z55/VLOOKUP(Occupancy!$B$65,Occupancy!$BJ$68:'Occupancy'!$B$79,1)*12/$C55))</f>
        <v>-</v>
      </c>
      <c r="AD55" s="59">
        <f>SUMIFS(IncomeStatementData!$J$2:$J$829,IncomeStatementData!$B$2:$B$829,$A55,IncomeStatementData!$I$2:$I$829,"55770")</f>
        <v>0</v>
      </c>
      <c r="AE55" s="58">
        <f>IF(ISERROR(AF55/12*Occupancy!$B$65),"-",AF55/12*Occupancy!$B$65)</f>
        <v>0</v>
      </c>
      <c r="AF55" s="59">
        <f>SUMIFS(AnnualFinancialData!$L$2:$L$147,AnnualFinancialData!$B$2:$B$147,$A55,AnnualFinancialData!$K$2:$K$147,"55770")</f>
        <v>0</v>
      </c>
      <c r="AG55" s="58" t="str">
        <f>IF(ISERROR(IF(AD55="","",AD55/VLOOKUP(Occupancy!$B$65,Occupancy!$BJ$68:'Occupancy'!$B$79,1)*12/$C55)),"-",IF(AD55="","",AD55/VLOOKUP(Occupancy!$B$65,Occupancy!$BJ$68:'Occupancy'!$B$79,1)*12/$C55))</f>
        <v>-</v>
      </c>
      <c r="AH55" s="63" t="str">
        <f>IF(ISERROR(IF(AE55="","",AE55/VLOOKUP(Occupancy!$B$65,Occupancy!$BJ$68:'Occupancy'!$B$79,1)*12/$C55)),"-",IF(AE55="","",AE55/VLOOKUP(Occupancy!$B$65,Occupancy!$BJ$68:'Occupancy'!$B$79,1)*12/$C55))</f>
        <v>-</v>
      </c>
      <c r="AI55" s="56">
        <f>SUMIFS(IncomeStatementData!$J$2:$J$829,IncomeStatementData!$B$2:$B$829,$A55,IncomeStatementData!$I$2:$I$829,"55357")+SUMIFS(IncomeStatementData!$J$2:$J$829,IncomeStatementData!$B$2:$B$829,$A55,IncomeStatementData!$I$2:$I$829,"55353")+SUMIFS(IncomeStatementData!$J$2:$J$829,IncomeStatementData!$B$2:$B$829,$A55,IncomeStatementData!$I$2:$I$829,"55354")+SUMIFS(IncomeStatementData!$J$2:$J$829,IncomeStatementData!$B$2:$B$829,$A55,IncomeStatementData!$I$2:$I$829,"55351")</f>
        <v>0</v>
      </c>
      <c r="AJ55" s="55">
        <f>IF(ISERROR(AK55/12*Occupancy!$B$65),"-",AK55/12*Occupancy!$B$65)</f>
        <v>0</v>
      </c>
      <c r="AK55" s="56">
        <f>SUMIFS(AnnualFinancialData!$L$2:$L$147,AnnualFinancialData!$B$2:$B$147,$A55,AnnualFinancialData!$K$2:$K$147,"55357")+SUMIFS(AnnualFinancialData!$L$2:$L$147,AnnualFinancialData!$B$2:$B$147,$A55,AnnualFinancialData!$K$2:$K$147,"55353")+SUMIFS(AnnualFinancialData!$L$2:$L$147,AnnualFinancialData!$B$2:$B$147,$A55,AnnualFinancialData!$K$2:$K$147,"55354")+SUMIFS(AnnualFinancialData!$L$2:$L$147,AnnualFinancialData!$B$2:$B$147,$A55,AnnualFinancialData!$K$2:$K$147,"55351")</f>
        <v>0</v>
      </c>
      <c r="AL55" s="55" t="str">
        <f>IF(ISERROR(IF(AI55="","",AI55/VLOOKUP(Occupancy!$B$65,Occupancy!$BJ$68:'Occupancy'!$B$79,1)*12/$C55)),"-",IF(AI55="","",AI55/VLOOKUP(Occupancy!$B$65,Occupancy!$BJ$68:'Occupancy'!$B$79,1)*12/$C55))</f>
        <v>-</v>
      </c>
      <c r="AM55" s="64" t="str">
        <f>IF(ISERROR(IF(AJ55="","",AJ55/VLOOKUP(Occupancy!$B$65,Occupancy!$BJ$68:'Occupancy'!$B$79,1)*12/$C55)),"-",IF(AJ55="","",AJ55/VLOOKUP(Occupancy!$B$65,Occupancy!$BJ$68:'Occupancy'!$B$79,1)*12/$C55))</f>
        <v>-</v>
      </c>
      <c r="AN55" s="58">
        <f>SUMIFS(IncomeStatementData!$J$2:$J$829,IncomeStatementData!$B$2:$B$829,$A55,IncomeStatementData!$I$2:$I$829,"55355")</f>
        <v>0</v>
      </c>
      <c r="AO55" s="58">
        <f>IF(ISERROR(AP55/12*Occupancy!$B$65),"-",AP55/12*Occupancy!$B$65)</f>
        <v>0</v>
      </c>
      <c r="AP55" s="59">
        <f>SUMIFS(AnnualFinancialData!$L$2:$L$147,AnnualFinancialData!$B$2:$B$147,$A55,AnnualFinancialData!$K$2:$K$147,"55355")</f>
        <v>0</v>
      </c>
      <c r="AQ55" s="58" t="str">
        <f>IF(ISERROR(IF(AN55="","",AN55/VLOOKUP(Occupancy!$B$65,Occupancy!$BJ$68:'Occupancy'!$B$79,1)*12/$C55)),"-",IF(AN55="","",AN55/VLOOKUP(Occupancy!$B$65,Occupancy!$BJ$68:'Occupancy'!$B$79,1)*12/$C55))</f>
        <v>-</v>
      </c>
      <c r="AR55" s="60" t="str">
        <f>IF(ISERROR(IF(AO55="","",AO55/VLOOKUP(Occupancy!$B$65,Occupancy!$BJ$68:'Occupancy'!$B$79,1)*12/$C55)),"-",IF(AO55="","",AO55/VLOOKUP(Occupancy!$B$65,Occupancy!$BJ$68:'Occupancy'!$B$79,1)*12/$C55))</f>
        <v>-</v>
      </c>
      <c r="AS55" s="65">
        <f>SUMIFS(IncomeStatementData!$J$2:$J$829,IncomeStatementData!$B$2:$B$829,$A55,IncomeStatementData!$I$2:$I$829,"55301")</f>
        <v>0</v>
      </c>
      <c r="AT55" s="55">
        <f>IF(ISERROR(AU55/12*Occupancy!$B$65),"-",AU55/12*Occupancy!$B$65)</f>
        <v>0</v>
      </c>
      <c r="AU55" s="56">
        <f>SUMIFS(AnnualFinancialData!$L$2:$L$147,AnnualFinancialData!$B$2:$B$147,$A55,AnnualFinancialData!$K$2:$K$147,"55301")</f>
        <v>0</v>
      </c>
      <c r="AV55" s="55" t="str">
        <f>IF(ISERROR(IF(AS55="","",AS55/VLOOKUP(Occupancy!$B$65,Occupancy!$BJ$68:'Occupancy'!$B$79,1)*12/$C55)),"-",IF(AS55="","",AS55/VLOOKUP(Occupancy!$B$65,Occupancy!$BJ$68:'Occupancy'!$B$79,1)*12/$C55))</f>
        <v>-</v>
      </c>
      <c r="AW55" s="61" t="str">
        <f>IF(ISERROR(IF(AT55="","",AT55/VLOOKUP(Occupancy!$B$65,Occupancy!$BJ$68:'Occupancy'!$B$79,1)*12/$C55)),"-",IF(AT55="","",AT55/VLOOKUP(Occupancy!$B$65,Occupancy!$BJ$68:'Occupancy'!$B$79,1)*12/$C55))</f>
        <v>-</v>
      </c>
      <c r="AX55" s="58">
        <f>SUMIFS(IncomeStatementData!$J$2:$J$829,IncomeStatementData!$B$2:$B$829,$A55,IncomeStatementData!$I$2:$I$829,"55320")</f>
        <v>0</v>
      </c>
      <c r="AY55" s="58">
        <f>IF(ISERROR(AZ55/12*Occupancy!$B$65),"-",AZ55/12*Occupancy!$B$65)</f>
        <v>0</v>
      </c>
      <c r="AZ55" s="59">
        <f>SUMIFS(AnnualFinancialData!$L$2:$L$147,AnnualFinancialData!$B$2:$B$147,$A55,AnnualFinancialData!$K$2:$K$147,"55320")</f>
        <v>0</v>
      </c>
      <c r="BA55" s="58" t="str">
        <f>IF(ISERROR(IF(AX55="","",AX55/VLOOKUP(Occupancy!$B$65,Occupancy!$BJ$68:'Occupancy'!$B$79,1)*12/$C55)),"-",IF(AX55="","",AX55/VLOOKUP(Occupancy!$B$65,Occupancy!$BJ$68:'Occupancy'!$B$79,1)*12/$C55))</f>
        <v>-</v>
      </c>
      <c r="BB55" s="58" t="str">
        <f>IF(ISERROR(IF(AY55="","",AY55/VLOOKUP(Occupancy!$B$65,Occupancy!$BJ$68:'Occupancy'!$B$79,1)*12/$C55)),"-",IF(AY55="","",AY55/VLOOKUP(Occupancy!$B$65,Occupancy!$BJ$68:'Occupancy'!$B$79,1)*12/$C55))</f>
        <v>-</v>
      </c>
      <c r="BC55" s="66">
        <f t="shared" si="0"/>
        <v>0</v>
      </c>
      <c r="BD55" s="67">
        <f t="shared" si="1"/>
        <v>0</v>
      </c>
      <c r="BE55" s="66">
        <f t="shared" si="2"/>
        <v>0</v>
      </c>
      <c r="BF55" s="67" t="str">
        <f>IF(ISERROR(IF(BC55="","",BC55/VLOOKUP(Occupancy!$B$65,Occupancy!$BJ$68:'Occupancy'!$B$79,1)*12/$C55)),"-",IF(BC55="","",BC55/VLOOKUP(Occupancy!$B$65,Occupancy!$BJ$68:'Occupancy'!$B$79,1)*12/$C55))</f>
        <v>-</v>
      </c>
      <c r="BG55" s="68" t="str">
        <f>IF(ISERROR(IF(BD55="","",BD55/VLOOKUP(Occupancy!$B$65,Occupancy!$BJ$68:'Occupancy'!$B$79,1)*12/$C55)),"-",IF(BD55="","",BD55/VLOOKUP(Occupancy!$B$65,Occupancy!$BJ$68:'Occupancy'!$B$79,1)*12/$C55))</f>
        <v>-</v>
      </c>
    </row>
    <row r="56" spans="1:59" x14ac:dyDescent="0.25">
      <c r="A56" s="222" t="s">
        <v>484</v>
      </c>
      <c r="B56" s="98" t="str">
        <f>IF(ISERROR(INDEX(ProjectTypeData!$F$2:$F56,MATCH(Expenses!$A56,ProjectTypeData!$B$2:$B56,0),MATCH(Expenses!B$5,ProjectTypeData!$F$1))),"-",INDEX(ProjectTypeData!$F$2:$F56,MATCH(Expenses!$A56,ProjectTypeData!$B$2:$B56,0),MATCH(Expenses!B$5,ProjectTypeData!$F$1)))</f>
        <v>Homes</v>
      </c>
      <c r="C56" s="148">
        <f>Operating!C62</f>
        <v>0</v>
      </c>
      <c r="D56" s="149" t="str">
        <f>IF(ISERROR(INDEX(MgmtCompanyData!$C$2:$C$9,MATCH(A56,MgmtCompanyData!$B$2:$B$9,0),0)),"-",INDEX(MgmtCompanyData!$C$2:$C$9,MATCH(A56,MgmtCompanyData!$B$2:$B$9,0),0))</f>
        <v>-</v>
      </c>
      <c r="E56" s="54">
        <f>SUMIFS(IncomeStatementData!$J$2:$J$829,IncomeStatementData!$B$2:$B$829,$A56,IncomeStatementData!$I$2:$I$829,"50105")+SUMIFS(IncomeStatementData!$J$2:$J$829,IncomeStatementData!$B$2:$B$829,$A56,IncomeStatementData!$I$2:$I$829,"55745")+SUMIFS(IncomeStatementData!$J$2:$J$829,IncomeStatementData!$B$2:$B$829,$A56,IncomeStatementData!$I$2:$I$829,"55730")+SUMIFS(IncomeStatementData!$J$2:$J$829,IncomeStatementData!$B$2:$B$829,$A56,IncomeStatementData!$I$2:$I$829,"50203")+SUMIFS(IncomeStatementData!$J$2:$J$829,IncomeStatementData!$B$2:$B$829,$A56,IncomeStatementData!$I$2:$I$829,"50252")</f>
        <v>0</v>
      </c>
      <c r="F56" s="55">
        <f>IF(ISERROR(G56/12*Occupancy!$B$65),"-",G56/12*Occupancy!$B$65)</f>
        <v>0</v>
      </c>
      <c r="G56" s="56">
        <f>SUMIFS(AnnualFinancialData!$L$2:$L$147,AnnualFinancialData!$B$2:$B$147,$A56,AnnualFinancialData!$K$2:$K$147,"50105")+SUMIFS(AnnualFinancialData!$L$2:$L$147,AnnualFinancialData!$B$2:$B$147,$A56,AnnualFinancialData!$K$2:$K$147,"55745")+SUMIFS(AnnualFinancialData!$L$2:$L$147,AnnualFinancialData!$B$2:$B$147,$A56,AnnualFinancialData!$K$2:$K$147,"55730")+SUMIFS(AnnualFinancialData!$L$2:$L$147,AnnualFinancialData!$B$2:$B$147,$A56,AnnualFinancialData!$K$2:$K$147,"50203")+SUMIFS(AnnualFinancialData!$L$2:$L$147,AnnualFinancialData!$B$2:$B$147,$A56,AnnualFinancialData!$K$2:$K$147,"50252")</f>
        <v>0</v>
      </c>
      <c r="H56" s="55" t="str">
        <f>IF(ISERROR(IF(E56="","",E56/VLOOKUP(Occupancy!$B$65,Occupancy!$BJ$68:'Occupancy'!$B$79,1)*12/$C56)),"-",IF(E56="","",E56/VLOOKUP(Occupancy!$B$65,Occupancy!$BJ$68:'Occupancy'!$B$79,1)*12/$C56))</f>
        <v>-</v>
      </c>
      <c r="I56" s="57" t="str">
        <f>IF(ISERROR(IF(F56="","",F56/VLOOKUP(Occupancy!$B$65,Occupancy!$BJ$68:'Occupancy'!$B$79,1)*12/$C56)),"-",IF(F56="","",F56/VLOOKUP(Occupancy!$B$65,Occupancy!$BJ$68:'Occupancy'!$B$79,1)*12/$C56))</f>
        <v>-</v>
      </c>
      <c r="J56" s="58">
        <f>SUMIFS(IncomeStatementData!$J$2:$J$829,IncomeStatementData!$B$2:$B$829,$A56,IncomeStatementData!$I$2:$I$829,"60015")+SUMIFS(IncomeStatementData!$J$2:$J$829,IncomeStatementData!$B$2:$B$829,$A56,IncomeStatementData!$I$2:$I$829,"55342")+SUMIFS(IncomeStatementData!$J$2:$J$829,IncomeStatementData!$B$2:$B$829,$A56,IncomeStatementData!$I$2:$I$829,"55110")+SUMIFS(IncomeStatementData!$J$2:$J$829,IncomeStatementData!$B$2:$B$829,$A56,IncomeStatementData!$I$2:$I$829,"53034")+SUMIFS(IncomeStatementData!$J$2:$J$829,IncomeStatementData!$B$2:$B$829,$A56,IncomeStatementData!$I$2:$I$829,"59500")</f>
        <v>0</v>
      </c>
      <c r="K56" s="58">
        <f>IF(ISERROR(L56/12*Occupancy!$B$65),"-",L56/12*Occupancy!$B$65)</f>
        <v>0</v>
      </c>
      <c r="L56" s="59">
        <f>SUMIFS(AnnualFinancialData!$L$2:$L$147,AnnualFinancialData!$B$2:$B$147,$A56,AnnualFinancialData!$K$2:$K$147,"60015")+SUMIFS(AnnualFinancialData!$L$2:$L$147,AnnualFinancialData!$B$2:$B$147,$A56,AnnualFinancialData!$K$2:$K$147,"55342")+SUMIFS(AnnualFinancialData!$L$2:$L$147,AnnualFinancialData!$B$2:$B$147,$A56,AnnualFinancialData!$K$2:$K$147,"55110")+SUMIFS(AnnualFinancialData!$L$2:$L$147,AnnualFinancialData!$B$2:$B$147,$A56,AnnualFinancialData!$K$2:$K$147,"53034")+SUMIFS(AnnualFinancialData!$L$2:$L$147,AnnualFinancialData!$B$2:$B$147,$A56,AnnualFinancialData!$K$2:$K$147,"59500")</f>
        <v>0</v>
      </c>
      <c r="M56" s="58" t="str">
        <f>IF(ISERROR(IF(J56="","",J56/VLOOKUP(Occupancy!$B$65,Occupancy!$BJ$68:'Occupancy'!$B$79,1)*12/$C56)),"-",IF(J56="","",J56/VLOOKUP(Occupancy!$B$65,Occupancy!$BJ$68:'Occupancy'!$B$79,1)*12/$C56))</f>
        <v>-</v>
      </c>
      <c r="N56" s="58" t="str">
        <f>IF(ISERROR(IF(K56="","",K56/VLOOKUP(Occupancy!$B$65,Occupancy!$BJ$68:'Occupancy'!$B$79,1)*12/$C56)),"-",IF(K56="","",K56/VLOOKUP(Occupancy!$B$65,Occupancy!$BJ$68:'Occupancy'!$B$79,1)*12/$C56))</f>
        <v>-</v>
      </c>
      <c r="O56" s="55">
        <f>SUMIFS(IncomeStatementData!$J$2:$J$829,IncomeStatementData!$B$2:$B$829,$A56,IncomeStatementData!$I$2:$I$829,"58001")</f>
        <v>0</v>
      </c>
      <c r="P56" s="55">
        <f>IF(ISERROR(Q56/12*Occupancy!$B$65),"-",Q56/12*Occupancy!$B$65)</f>
        <v>0</v>
      </c>
      <c r="Q56" s="56">
        <f>SUMIFS(AnnualFinancialData!$L$2:$L$147,AnnualFinancialData!$B$2:$B$147,$A56,AnnualFinancialData!$K$2:$K$147,"58001")</f>
        <v>0</v>
      </c>
      <c r="R56" s="55" t="str">
        <f>IF(ISERROR(IF(O56="","",O56/VLOOKUP(Occupancy!$B$65,Occupancy!$BJ$68:'Occupancy'!$B$79,1)*12/$C56)),"-",IF(O56="","",O56/VLOOKUP(Occupancy!$B$65,Occupancy!$BJ$68:'Occupancy'!$B$79,1)*12/$C56))</f>
        <v>-</v>
      </c>
      <c r="S56" s="55" t="str">
        <f>IF(ISERROR(IF(P56="","",P56/VLOOKUP(Occupancy!$B$65,Occupancy!$BJ$68:'Occupancy'!$B$79,1)*12/$C56)),"-",IF(P56="","",P56/VLOOKUP(Occupancy!$B$65,Occupancy!$BJ$68:'Occupancy'!$B$79,1)*12/$C56))</f>
        <v>-</v>
      </c>
      <c r="T56" s="59">
        <f>SUMIFS(IncomeStatementData!$J$2:$J$829,IncomeStatementData!$B$2:$B$829,$A56,IncomeStatementData!$I$2:$I$829,"66100")</f>
        <v>0</v>
      </c>
      <c r="U56" s="58">
        <f>IF(ISERROR(V56/12*Occupancy!$B$65),"-",V56/12*Occupancy!$B$65)</f>
        <v>0</v>
      </c>
      <c r="V56" s="59">
        <f>SUMIFS(AnnualFinancialData!$L$2:$L$147,AnnualFinancialData!$B$2:$B$147,$A56,AnnualFinancialData!$K$2:$K$147,"66100")</f>
        <v>0</v>
      </c>
      <c r="W56" s="58" t="str">
        <f>IF(ISERROR(IF(T56="","",T56/VLOOKUP(Occupancy!$B$65,Occupancy!$BJ$68:'Occupancy'!$B$79,1)*12/$C56)),"-",IF(T56="","",T56/VLOOKUP(Occupancy!$B$65,Occupancy!$BJ$68:'Occupancy'!$B$79,1)*12/$C56))</f>
        <v>-</v>
      </c>
      <c r="X56" s="60" t="str">
        <f>IF(ISERROR(IF(U56="","",U56/VLOOKUP(Occupancy!$B$65,Occupancy!$BJ$68:'Occupancy'!$B$79,1)*12/$C56)),"-",IF(U56="","",U56/VLOOKUP(Occupancy!$B$65,Occupancy!$BJ$68:'Occupancy'!$B$79,1)*12/$C56))</f>
        <v>-</v>
      </c>
      <c r="Y56" s="55">
        <f>SUMIFS(IncomeStatementData!$J$2:$J$829,IncomeStatementData!$B$2:$B$829,$A56,IncomeStatementData!$I$2:$I$829,"55705")+SUMIFS(IncomeStatementData!$J$2:$J$829,IncomeStatementData!$B$2:$B$829,$A56,IncomeStatementData!$I$2:$I$829,"55715")+SUMIFS(IncomeStatementData!$J$2:$J$829,IncomeStatementData!$B$2:$B$829,$A56,IncomeStatementData!$I$2:$I$829,"55720")+SUMIFS(IncomeStatementData!$J$2:$J$829,IncomeStatementData!$B$2:$B$829,$A56,IncomeStatementData!$I$2:$I$829,"55730")+SUMIFS(IncomeStatementData!$J$2:$J$829,IncomeStatementData!$B$2:$B$829,$A56,IncomeStatementData!$I$2:$I$829,"55735")+SUMIFS(IncomeStatementData!$J$2:$J$829,IncomeStatementData!$B$2:$B$829,$A56,IncomeStatementData!$I$2:$I$829,"55701")+SUMIFS(IncomeStatementData!$J$2:$J$829,IncomeStatementData!$B$2:$B$829,$A56,IncomeStatementData!$I$2:$I$829,"55750")+SUMIFS(IncomeStatementData!$J$2:$J$829,IncomeStatementData!$B$2:$B$829,$A56,IncomeStatementData!$I$2:$I$829,"55725")+SUMIFS(IncomeStatementData!$J$2:$J$829,IncomeStatementData!$B$2:$B$829,$A56,IncomeStatementData!$I$2:$I$829,"55760")+SUMIFS(IncomeStatementData!$J$2:$J$829,IncomeStatementData!$B$2:$B$829,$A56,IncomeStatementData!$I$2:$I$829,"55755")</f>
        <v>0</v>
      </c>
      <c r="Z56" s="55">
        <f>IF(ISERROR(AA56/12*Occupancy!$B$65),"-",AA56/12*Occupancy!$B$65)</f>
        <v>0</v>
      </c>
      <c r="AA56" s="56">
        <f>SUMIFS(AnnualFinancialData!$L$2:$L$147,AnnualFinancialData!$B$2:$B$147,$A56,AnnualFinancialData!$K$2:$K$147,"55705")+SUMIFS(AnnualFinancialData!$L$2:$L$147,AnnualFinancialData!$B$2:$B$147,$A56,AnnualFinancialData!$K$2:$K$147,"55715")+SUMIFS(AnnualFinancialData!$L$2:$L$147,AnnualFinancialData!$B$2:$B$147,$A56,AnnualFinancialData!$K$2:$K$147,"55720")+SUMIFS(AnnualFinancialData!$L$2:$L$147,AnnualFinancialData!$B$2:$B$147,$A56,AnnualFinancialData!$K$2:$K$147,"55730")+SUMIFS(AnnualFinancialData!$L$2:$L$147,AnnualFinancialData!$B$2:$B$147,$A56,AnnualFinancialData!$K$2:$K$147,"55735")+SUMIFS(AnnualFinancialData!$L$2:$L$147,AnnualFinancialData!$B$2:$B$147,$A56,AnnualFinancialData!$K$2:$K$147,"55701")+SUMIFS(AnnualFinancialData!$L$2:$L$147,AnnualFinancialData!$B$2:$B$147,$A56,AnnualFinancialData!$K$2:$K$147,"55750")+SUMIFS(AnnualFinancialData!$L$2:$L$147,AnnualFinancialData!$B$2:$B$147,$A56,AnnualFinancialData!$K$2:$K$147,"55725")+SUMIFS(AnnualFinancialData!$L$2:$L$147,AnnualFinancialData!$B$2:$B$147,$A56,AnnualFinancialData!$K$2:$K$147,"55760")+SUMIFS(AnnualFinancialData!$L$2:$L$147,AnnualFinancialData!$B$2:$B$147,$A56,AnnualFinancialData!$K$2:$K$147,"55755")</f>
        <v>0</v>
      </c>
      <c r="AB56" s="55" t="str">
        <f>IF(ISERROR(IF(Y56="","",Y56/VLOOKUP(Occupancy!$B$65,Occupancy!$BJ$68:'Occupancy'!$B$79,1)*12/$C56)),"-",IF(Y56="","",Y56/VLOOKUP(Occupancy!$B$65,Occupancy!$BJ$68:'Occupancy'!$B$79,1)*12/$C56))</f>
        <v>-</v>
      </c>
      <c r="AC56" s="61" t="str">
        <f>IF(ISERROR(IF(Z56="","",Z56/VLOOKUP(Occupancy!$B$65,Occupancy!$BJ$68:'Occupancy'!$B$79,1)*12/$C56)),"-",IF(Z56="","",Z56/VLOOKUP(Occupancy!$B$65,Occupancy!$BJ$68:'Occupancy'!$B$79,1)*12/$C56))</f>
        <v>-</v>
      </c>
      <c r="AD56" s="59">
        <f>SUMIFS(IncomeStatementData!$J$2:$J$829,IncomeStatementData!$B$2:$B$829,$A56,IncomeStatementData!$I$2:$I$829,"55770")</f>
        <v>0</v>
      </c>
      <c r="AE56" s="58">
        <f>IF(ISERROR(AF56/12*Occupancy!$B$65),"-",AF56/12*Occupancy!$B$65)</f>
        <v>0</v>
      </c>
      <c r="AF56" s="59">
        <f>SUMIFS(AnnualFinancialData!$L$2:$L$147,AnnualFinancialData!$B$2:$B$147,$A56,AnnualFinancialData!$K$2:$K$147,"55770")</f>
        <v>0</v>
      </c>
      <c r="AG56" s="58" t="str">
        <f>IF(ISERROR(IF(AD56="","",AD56/VLOOKUP(Occupancy!$B$65,Occupancy!$BJ$68:'Occupancy'!$B$79,1)*12/$C56)),"-",IF(AD56="","",AD56/VLOOKUP(Occupancy!$B$65,Occupancy!$BJ$68:'Occupancy'!$B$79,1)*12/$C56))</f>
        <v>-</v>
      </c>
      <c r="AH56" s="63" t="str">
        <f>IF(ISERROR(IF(AE56="","",AE56/VLOOKUP(Occupancy!$B$65,Occupancy!$BJ$68:'Occupancy'!$B$79,1)*12/$C56)),"-",IF(AE56="","",AE56/VLOOKUP(Occupancy!$B$65,Occupancy!$BJ$68:'Occupancy'!$B$79,1)*12/$C56))</f>
        <v>-</v>
      </c>
      <c r="AI56" s="56">
        <f>SUMIFS(IncomeStatementData!$J$2:$J$829,IncomeStatementData!$B$2:$B$829,$A56,IncomeStatementData!$I$2:$I$829,"55357")+SUMIFS(IncomeStatementData!$J$2:$J$829,IncomeStatementData!$B$2:$B$829,$A56,IncomeStatementData!$I$2:$I$829,"55353")+SUMIFS(IncomeStatementData!$J$2:$J$829,IncomeStatementData!$B$2:$B$829,$A56,IncomeStatementData!$I$2:$I$829,"55354")+SUMIFS(IncomeStatementData!$J$2:$J$829,IncomeStatementData!$B$2:$B$829,$A56,IncomeStatementData!$I$2:$I$829,"55351")</f>
        <v>0</v>
      </c>
      <c r="AJ56" s="55">
        <f>IF(ISERROR(AK56/12*Occupancy!$B$65),"-",AK56/12*Occupancy!$B$65)</f>
        <v>0</v>
      </c>
      <c r="AK56" s="56">
        <f>SUMIFS(AnnualFinancialData!$L$2:$L$147,AnnualFinancialData!$B$2:$B$147,$A56,AnnualFinancialData!$K$2:$K$147,"55357")+SUMIFS(AnnualFinancialData!$L$2:$L$147,AnnualFinancialData!$B$2:$B$147,$A56,AnnualFinancialData!$K$2:$K$147,"55353")+SUMIFS(AnnualFinancialData!$L$2:$L$147,AnnualFinancialData!$B$2:$B$147,$A56,AnnualFinancialData!$K$2:$K$147,"55354")+SUMIFS(AnnualFinancialData!$L$2:$L$147,AnnualFinancialData!$B$2:$B$147,$A56,AnnualFinancialData!$K$2:$K$147,"55351")</f>
        <v>0</v>
      </c>
      <c r="AL56" s="55" t="str">
        <f>IF(ISERROR(IF(AI56="","",AI56/VLOOKUP(Occupancy!$B$65,Occupancy!$BJ$68:'Occupancy'!$B$79,1)*12/$C56)),"-",IF(AI56="","",AI56/VLOOKUP(Occupancy!$B$65,Occupancy!$BJ$68:'Occupancy'!$B$79,1)*12/$C56))</f>
        <v>-</v>
      </c>
      <c r="AM56" s="64" t="str">
        <f>IF(ISERROR(IF(AJ56="","",AJ56/VLOOKUP(Occupancy!$B$65,Occupancy!$BJ$68:'Occupancy'!$B$79,1)*12/$C56)),"-",IF(AJ56="","",AJ56/VLOOKUP(Occupancy!$B$65,Occupancy!$BJ$68:'Occupancy'!$B$79,1)*12/$C56))</f>
        <v>-</v>
      </c>
      <c r="AN56" s="58">
        <f>SUMIFS(IncomeStatementData!$J$2:$J$829,IncomeStatementData!$B$2:$B$829,$A56,IncomeStatementData!$I$2:$I$829,"55355")</f>
        <v>0</v>
      </c>
      <c r="AO56" s="58">
        <f>IF(ISERROR(AP56/12*Occupancy!$B$65),"-",AP56/12*Occupancy!$B$65)</f>
        <v>0</v>
      </c>
      <c r="AP56" s="59">
        <f>SUMIFS(AnnualFinancialData!$L$2:$L$147,AnnualFinancialData!$B$2:$B$147,$A56,AnnualFinancialData!$K$2:$K$147,"55355")</f>
        <v>0</v>
      </c>
      <c r="AQ56" s="58" t="str">
        <f>IF(ISERROR(IF(AN56="","",AN56/VLOOKUP(Occupancy!$B$65,Occupancy!$BJ$68:'Occupancy'!$B$79,1)*12/$C56)),"-",IF(AN56="","",AN56/VLOOKUP(Occupancy!$B$65,Occupancy!$BJ$68:'Occupancy'!$B$79,1)*12/$C56))</f>
        <v>-</v>
      </c>
      <c r="AR56" s="60" t="str">
        <f>IF(ISERROR(IF(AO56="","",AO56/VLOOKUP(Occupancy!$B$65,Occupancy!$BJ$68:'Occupancy'!$B$79,1)*12/$C56)),"-",IF(AO56="","",AO56/VLOOKUP(Occupancy!$B$65,Occupancy!$BJ$68:'Occupancy'!$B$79,1)*12/$C56))</f>
        <v>-</v>
      </c>
      <c r="AS56" s="65">
        <f>SUMIFS(IncomeStatementData!$J$2:$J$829,IncomeStatementData!$B$2:$B$829,$A56,IncomeStatementData!$I$2:$I$829,"55301")</f>
        <v>0</v>
      </c>
      <c r="AT56" s="55">
        <f>IF(ISERROR(AU56/12*Occupancy!$B$65),"-",AU56/12*Occupancy!$B$65)</f>
        <v>0</v>
      </c>
      <c r="AU56" s="56">
        <f>SUMIFS(AnnualFinancialData!$L$2:$L$147,AnnualFinancialData!$B$2:$B$147,$A56,AnnualFinancialData!$K$2:$K$147,"55301")</f>
        <v>0</v>
      </c>
      <c r="AV56" s="55" t="str">
        <f>IF(ISERROR(IF(AS56="","",AS56/VLOOKUP(Occupancy!$B$65,Occupancy!$BJ$68:'Occupancy'!$B$79,1)*12/$C56)),"-",IF(AS56="","",AS56/VLOOKUP(Occupancy!$B$65,Occupancy!$BJ$68:'Occupancy'!$B$79,1)*12/$C56))</f>
        <v>-</v>
      </c>
      <c r="AW56" s="61" t="str">
        <f>IF(ISERROR(IF(AT56="","",AT56/VLOOKUP(Occupancy!$B$65,Occupancy!$BJ$68:'Occupancy'!$B$79,1)*12/$C56)),"-",IF(AT56="","",AT56/VLOOKUP(Occupancy!$B$65,Occupancy!$BJ$68:'Occupancy'!$B$79,1)*12/$C56))</f>
        <v>-</v>
      </c>
      <c r="AX56" s="58">
        <f>SUMIFS(IncomeStatementData!$J$2:$J$829,IncomeStatementData!$B$2:$B$829,$A56,IncomeStatementData!$I$2:$I$829,"55320")</f>
        <v>0</v>
      </c>
      <c r="AY56" s="58">
        <f>IF(ISERROR(AZ56/12*Occupancy!$B$65),"-",AZ56/12*Occupancy!$B$65)</f>
        <v>0</v>
      </c>
      <c r="AZ56" s="59">
        <f>SUMIFS(AnnualFinancialData!$L$2:$L$147,AnnualFinancialData!$B$2:$B$147,$A56,AnnualFinancialData!$K$2:$K$147,"55320")</f>
        <v>0</v>
      </c>
      <c r="BA56" s="58" t="str">
        <f>IF(ISERROR(IF(AX56="","",AX56/VLOOKUP(Occupancy!$B$65,Occupancy!$BJ$68:'Occupancy'!$B$79,1)*12/$C56)),"-",IF(AX56="","",AX56/VLOOKUP(Occupancy!$B$65,Occupancy!$BJ$68:'Occupancy'!$B$79,1)*12/$C56))</f>
        <v>-</v>
      </c>
      <c r="BB56" s="58" t="str">
        <f>IF(ISERROR(IF(AY56="","",AY56/VLOOKUP(Occupancy!$B$65,Occupancy!$BJ$68:'Occupancy'!$B$79,1)*12/$C56)),"-",IF(AY56="","",AY56/VLOOKUP(Occupancy!$B$65,Occupancy!$BJ$68:'Occupancy'!$B$79,1)*12/$C56))</f>
        <v>-</v>
      </c>
      <c r="BC56" s="66">
        <f t="shared" si="0"/>
        <v>0</v>
      </c>
      <c r="BD56" s="67">
        <f t="shared" si="1"/>
        <v>0</v>
      </c>
      <c r="BE56" s="66">
        <f t="shared" si="2"/>
        <v>0</v>
      </c>
      <c r="BF56" s="67" t="str">
        <f>IF(ISERROR(IF(BC56="","",BC56/VLOOKUP(Occupancy!$B$65,Occupancy!$BJ$68:'Occupancy'!$B$79,1)*12/$C56)),"-",IF(BC56="","",BC56/VLOOKUP(Occupancy!$B$65,Occupancy!$BJ$68:'Occupancy'!$B$79,1)*12/$C56))</f>
        <v>-</v>
      </c>
      <c r="BG56" s="68" t="str">
        <f>IF(ISERROR(IF(BD56="","",BD56/VLOOKUP(Occupancy!$B$65,Occupancy!$BJ$68:'Occupancy'!$B$79,1)*12/$C56)),"-",IF(BD56="","",BD56/VLOOKUP(Occupancy!$B$65,Occupancy!$BJ$68:'Occupancy'!$B$79,1)*12/$C56))</f>
        <v>-</v>
      </c>
    </row>
    <row r="57" spans="1:59" x14ac:dyDescent="0.25">
      <c r="A57" s="222" t="s">
        <v>486</v>
      </c>
      <c r="B57" s="98" t="str">
        <f>IF(ISERROR(INDEX(ProjectTypeData!$F$2:$F57,MATCH(Expenses!$A57,ProjectTypeData!$B$2:$B57,0),MATCH(Expenses!B$5,ProjectTypeData!$F$1))),"-",INDEX(ProjectTypeData!$F$2:$F57,MATCH(Expenses!$A57,ProjectTypeData!$B$2:$B57,0),MATCH(Expenses!B$5,ProjectTypeData!$F$1)))</f>
        <v>Homes</v>
      </c>
      <c r="C57" s="148">
        <f>Operating!C63</f>
        <v>35</v>
      </c>
      <c r="D57" s="149" t="str">
        <f>IF(ISERROR(INDEX(MgmtCompanyData!$C$2:$C$9,MATCH(A57,MgmtCompanyData!$B$2:$B$9,0),0)),"-",INDEX(MgmtCompanyData!$C$2:$C$9,MATCH(A57,MgmtCompanyData!$B$2:$B$9,0),0))</f>
        <v>-</v>
      </c>
      <c r="E57" s="54">
        <f>SUMIFS(IncomeStatementData!$J$2:$J$829,IncomeStatementData!$B$2:$B$829,$A57,IncomeStatementData!$I$2:$I$829,"50105")+SUMIFS(IncomeStatementData!$J$2:$J$829,IncomeStatementData!$B$2:$B$829,$A57,IncomeStatementData!$I$2:$I$829,"55745")+SUMIFS(IncomeStatementData!$J$2:$J$829,IncomeStatementData!$B$2:$B$829,$A57,IncomeStatementData!$I$2:$I$829,"55730")+SUMIFS(IncomeStatementData!$J$2:$J$829,IncomeStatementData!$B$2:$B$829,$A57,IncomeStatementData!$I$2:$I$829,"50203")+SUMIFS(IncomeStatementData!$J$2:$J$829,IncomeStatementData!$B$2:$B$829,$A57,IncomeStatementData!$I$2:$I$829,"50252")</f>
        <v>0</v>
      </c>
      <c r="F57" s="55">
        <f>IF(ISERROR(G57/12*Occupancy!$B$65),"-",G57/12*Occupancy!$B$65)</f>
        <v>0</v>
      </c>
      <c r="G57" s="56">
        <f>SUMIFS(AnnualFinancialData!$L$2:$L$147,AnnualFinancialData!$B$2:$B$147,$A57,AnnualFinancialData!$K$2:$K$147,"50105")+SUMIFS(AnnualFinancialData!$L$2:$L$147,AnnualFinancialData!$B$2:$B$147,$A57,AnnualFinancialData!$K$2:$K$147,"55745")+SUMIFS(AnnualFinancialData!$L$2:$L$147,AnnualFinancialData!$B$2:$B$147,$A57,AnnualFinancialData!$K$2:$K$147,"55730")+SUMIFS(AnnualFinancialData!$L$2:$L$147,AnnualFinancialData!$B$2:$B$147,$A57,AnnualFinancialData!$K$2:$K$147,"50203")+SUMIFS(AnnualFinancialData!$L$2:$L$147,AnnualFinancialData!$B$2:$B$147,$A57,AnnualFinancialData!$K$2:$K$147,"50252")</f>
        <v>0</v>
      </c>
      <c r="H57" s="55">
        <f>IF(ISERROR(IF(E57="","",E57/VLOOKUP(Occupancy!$B$65,Occupancy!$BJ$68:'Occupancy'!$B$79,1)*12/$C57)),"-",IF(E57="","",E57/VLOOKUP(Occupancy!$B$65,Occupancy!$BJ$68:'Occupancy'!$B$79,1)*12/$C57))</f>
        <v>0</v>
      </c>
      <c r="I57" s="57">
        <f>IF(ISERROR(IF(F57="","",F57/VLOOKUP(Occupancy!$B$65,Occupancy!$BJ$68:'Occupancy'!$B$79,1)*12/$C57)),"-",IF(F57="","",F57/VLOOKUP(Occupancy!$B$65,Occupancy!$BJ$68:'Occupancy'!$B$79,1)*12/$C57))</f>
        <v>0</v>
      </c>
      <c r="J57" s="58">
        <f>SUMIFS(IncomeStatementData!$J$2:$J$829,IncomeStatementData!$B$2:$B$829,$A57,IncomeStatementData!$I$2:$I$829,"60015")+SUMIFS(IncomeStatementData!$J$2:$J$829,IncomeStatementData!$B$2:$B$829,$A57,IncomeStatementData!$I$2:$I$829,"55342")+SUMIFS(IncomeStatementData!$J$2:$J$829,IncomeStatementData!$B$2:$B$829,$A57,IncomeStatementData!$I$2:$I$829,"55110")+SUMIFS(IncomeStatementData!$J$2:$J$829,IncomeStatementData!$B$2:$B$829,$A57,IncomeStatementData!$I$2:$I$829,"53034")+SUMIFS(IncomeStatementData!$J$2:$J$829,IncomeStatementData!$B$2:$B$829,$A57,IncomeStatementData!$I$2:$I$829,"59500")</f>
        <v>0</v>
      </c>
      <c r="K57" s="58">
        <f>IF(ISERROR(L57/12*Occupancy!$B$65),"-",L57/12*Occupancy!$B$65)</f>
        <v>0</v>
      </c>
      <c r="L57" s="59">
        <f>SUMIFS(AnnualFinancialData!$L$2:$L$147,AnnualFinancialData!$B$2:$B$147,$A57,AnnualFinancialData!$K$2:$K$147,"60015")+SUMIFS(AnnualFinancialData!$L$2:$L$147,AnnualFinancialData!$B$2:$B$147,$A57,AnnualFinancialData!$K$2:$K$147,"55342")+SUMIFS(AnnualFinancialData!$L$2:$L$147,AnnualFinancialData!$B$2:$B$147,$A57,AnnualFinancialData!$K$2:$K$147,"55110")+SUMIFS(AnnualFinancialData!$L$2:$L$147,AnnualFinancialData!$B$2:$B$147,$A57,AnnualFinancialData!$K$2:$K$147,"53034")+SUMIFS(AnnualFinancialData!$L$2:$L$147,AnnualFinancialData!$B$2:$B$147,$A57,AnnualFinancialData!$K$2:$K$147,"59500")</f>
        <v>0</v>
      </c>
      <c r="M57" s="58">
        <f>IF(ISERROR(IF(J57="","",J57/VLOOKUP(Occupancy!$B$65,Occupancy!$BJ$68:'Occupancy'!$B$79,1)*12/$C57)),"-",IF(J57="","",J57/VLOOKUP(Occupancy!$B$65,Occupancy!$BJ$68:'Occupancy'!$B$79,1)*12/$C57))</f>
        <v>0</v>
      </c>
      <c r="N57" s="58">
        <f>IF(ISERROR(IF(K57="","",K57/VLOOKUP(Occupancy!$B$65,Occupancy!$BJ$68:'Occupancy'!$B$79,1)*12/$C57)),"-",IF(K57="","",K57/VLOOKUP(Occupancy!$B$65,Occupancy!$BJ$68:'Occupancy'!$B$79,1)*12/$C57))</f>
        <v>0</v>
      </c>
      <c r="O57" s="55">
        <f>SUMIFS(IncomeStatementData!$J$2:$J$829,IncomeStatementData!$B$2:$B$829,$A57,IncomeStatementData!$I$2:$I$829,"58001")</f>
        <v>0</v>
      </c>
      <c r="P57" s="55">
        <f>IF(ISERROR(Q57/12*Occupancy!$B$65),"-",Q57/12*Occupancy!$B$65)</f>
        <v>0</v>
      </c>
      <c r="Q57" s="56">
        <f>SUMIFS(AnnualFinancialData!$L$2:$L$147,AnnualFinancialData!$B$2:$B$147,$A57,AnnualFinancialData!$K$2:$K$147,"58001")</f>
        <v>0</v>
      </c>
      <c r="R57" s="55">
        <f>IF(ISERROR(IF(O57="","",O57/VLOOKUP(Occupancy!$B$65,Occupancy!$BJ$68:'Occupancy'!$B$79,1)*12/$C57)),"-",IF(O57="","",O57/VLOOKUP(Occupancy!$B$65,Occupancy!$BJ$68:'Occupancy'!$B$79,1)*12/$C57))</f>
        <v>0</v>
      </c>
      <c r="S57" s="55">
        <f>IF(ISERROR(IF(P57="","",P57/VLOOKUP(Occupancy!$B$65,Occupancy!$BJ$68:'Occupancy'!$B$79,1)*12/$C57)),"-",IF(P57="","",P57/VLOOKUP(Occupancy!$B$65,Occupancy!$BJ$68:'Occupancy'!$B$79,1)*12/$C57))</f>
        <v>0</v>
      </c>
      <c r="T57" s="59">
        <f>SUMIFS(IncomeStatementData!$J$2:$J$829,IncomeStatementData!$B$2:$B$829,$A57,IncomeStatementData!$I$2:$I$829,"66100")</f>
        <v>0</v>
      </c>
      <c r="U57" s="58">
        <f>IF(ISERROR(V57/12*Occupancy!$B$65),"-",V57/12*Occupancy!$B$65)</f>
        <v>0</v>
      </c>
      <c r="V57" s="59">
        <f>SUMIFS(AnnualFinancialData!$L$2:$L$147,AnnualFinancialData!$B$2:$B$147,$A57,AnnualFinancialData!$K$2:$K$147,"66100")</f>
        <v>0</v>
      </c>
      <c r="W57" s="58">
        <f>IF(ISERROR(IF(T57="","",T57/VLOOKUP(Occupancy!$B$65,Occupancy!$BJ$68:'Occupancy'!$B$79,1)*12/$C57)),"-",IF(T57="","",T57/VLOOKUP(Occupancy!$B$65,Occupancy!$BJ$68:'Occupancy'!$B$79,1)*12/$C57))</f>
        <v>0</v>
      </c>
      <c r="X57" s="60">
        <f>IF(ISERROR(IF(U57="","",U57/VLOOKUP(Occupancy!$B$65,Occupancy!$BJ$68:'Occupancy'!$B$79,1)*12/$C57)),"-",IF(U57="","",U57/VLOOKUP(Occupancy!$B$65,Occupancy!$BJ$68:'Occupancy'!$B$79,1)*12/$C57))</f>
        <v>0</v>
      </c>
      <c r="Y57" s="55">
        <f>SUMIFS(IncomeStatementData!$J$2:$J$829,IncomeStatementData!$B$2:$B$829,$A57,IncomeStatementData!$I$2:$I$829,"55705")+SUMIFS(IncomeStatementData!$J$2:$J$829,IncomeStatementData!$B$2:$B$829,$A57,IncomeStatementData!$I$2:$I$829,"55715")+SUMIFS(IncomeStatementData!$J$2:$J$829,IncomeStatementData!$B$2:$B$829,$A57,IncomeStatementData!$I$2:$I$829,"55720")+SUMIFS(IncomeStatementData!$J$2:$J$829,IncomeStatementData!$B$2:$B$829,$A57,IncomeStatementData!$I$2:$I$829,"55730")+SUMIFS(IncomeStatementData!$J$2:$J$829,IncomeStatementData!$B$2:$B$829,$A57,IncomeStatementData!$I$2:$I$829,"55735")+SUMIFS(IncomeStatementData!$J$2:$J$829,IncomeStatementData!$B$2:$B$829,$A57,IncomeStatementData!$I$2:$I$829,"55701")+SUMIFS(IncomeStatementData!$J$2:$J$829,IncomeStatementData!$B$2:$B$829,$A57,IncomeStatementData!$I$2:$I$829,"55750")+SUMIFS(IncomeStatementData!$J$2:$J$829,IncomeStatementData!$B$2:$B$829,$A57,IncomeStatementData!$I$2:$I$829,"55725")+SUMIFS(IncomeStatementData!$J$2:$J$829,IncomeStatementData!$B$2:$B$829,$A57,IncomeStatementData!$I$2:$I$829,"55760")+SUMIFS(IncomeStatementData!$J$2:$J$829,IncomeStatementData!$B$2:$B$829,$A57,IncomeStatementData!$I$2:$I$829,"55755")</f>
        <v>0</v>
      </c>
      <c r="Z57" s="55">
        <f>IF(ISERROR(AA57/12*Occupancy!$B$65),"-",AA57/12*Occupancy!$B$65)</f>
        <v>0</v>
      </c>
      <c r="AA57" s="56">
        <f>SUMIFS(AnnualFinancialData!$L$2:$L$147,AnnualFinancialData!$B$2:$B$147,$A57,AnnualFinancialData!$K$2:$K$147,"55705")+SUMIFS(AnnualFinancialData!$L$2:$L$147,AnnualFinancialData!$B$2:$B$147,$A57,AnnualFinancialData!$K$2:$K$147,"55715")+SUMIFS(AnnualFinancialData!$L$2:$L$147,AnnualFinancialData!$B$2:$B$147,$A57,AnnualFinancialData!$K$2:$K$147,"55720")+SUMIFS(AnnualFinancialData!$L$2:$L$147,AnnualFinancialData!$B$2:$B$147,$A57,AnnualFinancialData!$K$2:$K$147,"55730")+SUMIFS(AnnualFinancialData!$L$2:$L$147,AnnualFinancialData!$B$2:$B$147,$A57,AnnualFinancialData!$K$2:$K$147,"55735")+SUMIFS(AnnualFinancialData!$L$2:$L$147,AnnualFinancialData!$B$2:$B$147,$A57,AnnualFinancialData!$K$2:$K$147,"55701")+SUMIFS(AnnualFinancialData!$L$2:$L$147,AnnualFinancialData!$B$2:$B$147,$A57,AnnualFinancialData!$K$2:$K$147,"55750")+SUMIFS(AnnualFinancialData!$L$2:$L$147,AnnualFinancialData!$B$2:$B$147,$A57,AnnualFinancialData!$K$2:$K$147,"55725")+SUMIFS(AnnualFinancialData!$L$2:$L$147,AnnualFinancialData!$B$2:$B$147,$A57,AnnualFinancialData!$K$2:$K$147,"55760")+SUMIFS(AnnualFinancialData!$L$2:$L$147,AnnualFinancialData!$B$2:$B$147,$A57,AnnualFinancialData!$K$2:$K$147,"55755")</f>
        <v>0</v>
      </c>
      <c r="AB57" s="55">
        <f>IF(ISERROR(IF(Y57="","",Y57/VLOOKUP(Occupancy!$B$65,Occupancy!$BJ$68:'Occupancy'!$B$79,1)*12/$C57)),"-",IF(Y57="","",Y57/VLOOKUP(Occupancy!$B$65,Occupancy!$BJ$68:'Occupancy'!$B$79,1)*12/$C57))</f>
        <v>0</v>
      </c>
      <c r="AC57" s="61">
        <f>IF(ISERROR(IF(Z57="","",Z57/VLOOKUP(Occupancy!$B$65,Occupancy!$BJ$68:'Occupancy'!$B$79,1)*12/$C57)),"-",IF(Z57="","",Z57/VLOOKUP(Occupancy!$B$65,Occupancy!$BJ$68:'Occupancy'!$B$79,1)*12/$C57))</f>
        <v>0</v>
      </c>
      <c r="AD57" s="59">
        <f>SUMIFS(IncomeStatementData!$J$2:$J$829,IncomeStatementData!$B$2:$B$829,$A57,IncomeStatementData!$I$2:$I$829,"55770")</f>
        <v>0</v>
      </c>
      <c r="AE57" s="58">
        <f>IF(ISERROR(AF57/12*Occupancy!$B$65),"-",AF57/12*Occupancy!$B$65)</f>
        <v>0</v>
      </c>
      <c r="AF57" s="59">
        <f>SUMIFS(AnnualFinancialData!$L$2:$L$147,AnnualFinancialData!$B$2:$B$147,$A57,AnnualFinancialData!$K$2:$K$147,"55770")</f>
        <v>0</v>
      </c>
      <c r="AG57" s="58">
        <f>IF(ISERROR(IF(AD57="","",AD57/VLOOKUP(Occupancy!$B$65,Occupancy!$BJ$68:'Occupancy'!$B$79,1)*12/$C57)),"-",IF(AD57="","",AD57/VLOOKUP(Occupancy!$B$65,Occupancy!$BJ$68:'Occupancy'!$B$79,1)*12/$C57))</f>
        <v>0</v>
      </c>
      <c r="AH57" s="63">
        <f>IF(ISERROR(IF(AE57="","",AE57/VLOOKUP(Occupancy!$B$65,Occupancy!$BJ$68:'Occupancy'!$B$79,1)*12/$C57)),"-",IF(AE57="","",AE57/VLOOKUP(Occupancy!$B$65,Occupancy!$BJ$68:'Occupancy'!$B$79,1)*12/$C57))</f>
        <v>0</v>
      </c>
      <c r="AI57" s="56">
        <f>SUMIFS(IncomeStatementData!$J$2:$J$829,IncomeStatementData!$B$2:$B$829,$A57,IncomeStatementData!$I$2:$I$829,"55357")+SUMIFS(IncomeStatementData!$J$2:$J$829,IncomeStatementData!$B$2:$B$829,$A57,IncomeStatementData!$I$2:$I$829,"55353")+SUMIFS(IncomeStatementData!$J$2:$J$829,IncomeStatementData!$B$2:$B$829,$A57,IncomeStatementData!$I$2:$I$829,"55354")+SUMIFS(IncomeStatementData!$J$2:$J$829,IncomeStatementData!$B$2:$B$829,$A57,IncomeStatementData!$I$2:$I$829,"55351")</f>
        <v>0</v>
      </c>
      <c r="AJ57" s="55">
        <f>IF(ISERROR(AK57/12*Occupancy!$B$65),"-",AK57/12*Occupancy!$B$65)</f>
        <v>0</v>
      </c>
      <c r="AK57" s="56">
        <f>SUMIFS(AnnualFinancialData!$L$2:$L$147,AnnualFinancialData!$B$2:$B$147,$A57,AnnualFinancialData!$K$2:$K$147,"55357")+SUMIFS(AnnualFinancialData!$L$2:$L$147,AnnualFinancialData!$B$2:$B$147,$A57,AnnualFinancialData!$K$2:$K$147,"55353")+SUMIFS(AnnualFinancialData!$L$2:$L$147,AnnualFinancialData!$B$2:$B$147,$A57,AnnualFinancialData!$K$2:$K$147,"55354")+SUMIFS(AnnualFinancialData!$L$2:$L$147,AnnualFinancialData!$B$2:$B$147,$A57,AnnualFinancialData!$K$2:$K$147,"55351")</f>
        <v>0</v>
      </c>
      <c r="AL57" s="55">
        <f>IF(ISERROR(IF(AI57="","",AI57/VLOOKUP(Occupancy!$B$65,Occupancy!$BJ$68:'Occupancy'!$B$79,1)*12/$C57)),"-",IF(AI57="","",AI57/VLOOKUP(Occupancy!$B$65,Occupancy!$BJ$68:'Occupancy'!$B$79,1)*12/$C57))</f>
        <v>0</v>
      </c>
      <c r="AM57" s="64">
        <f>IF(ISERROR(IF(AJ57="","",AJ57/VLOOKUP(Occupancy!$B$65,Occupancy!$BJ$68:'Occupancy'!$B$79,1)*12/$C57)),"-",IF(AJ57="","",AJ57/VLOOKUP(Occupancy!$B$65,Occupancy!$BJ$68:'Occupancy'!$B$79,1)*12/$C57))</f>
        <v>0</v>
      </c>
      <c r="AN57" s="58">
        <f>SUMIFS(IncomeStatementData!$J$2:$J$829,IncomeStatementData!$B$2:$B$829,$A57,IncomeStatementData!$I$2:$I$829,"55355")</f>
        <v>0</v>
      </c>
      <c r="AO57" s="58">
        <f>IF(ISERROR(AP57/12*Occupancy!$B$65),"-",AP57/12*Occupancy!$B$65)</f>
        <v>0</v>
      </c>
      <c r="AP57" s="59">
        <f>SUMIFS(AnnualFinancialData!$L$2:$L$147,AnnualFinancialData!$B$2:$B$147,$A57,AnnualFinancialData!$K$2:$K$147,"55355")</f>
        <v>0</v>
      </c>
      <c r="AQ57" s="58">
        <f>IF(ISERROR(IF(AN57="","",AN57/VLOOKUP(Occupancy!$B$65,Occupancy!$BJ$68:'Occupancy'!$B$79,1)*12/$C57)),"-",IF(AN57="","",AN57/VLOOKUP(Occupancy!$B$65,Occupancy!$BJ$68:'Occupancy'!$B$79,1)*12/$C57))</f>
        <v>0</v>
      </c>
      <c r="AR57" s="60">
        <f>IF(ISERROR(IF(AO57="","",AO57/VLOOKUP(Occupancy!$B$65,Occupancy!$BJ$68:'Occupancy'!$B$79,1)*12/$C57)),"-",IF(AO57="","",AO57/VLOOKUP(Occupancy!$B$65,Occupancy!$BJ$68:'Occupancy'!$B$79,1)*12/$C57))</f>
        <v>0</v>
      </c>
      <c r="AS57" s="65">
        <f>SUMIFS(IncomeStatementData!$J$2:$J$829,IncomeStatementData!$B$2:$B$829,$A57,IncomeStatementData!$I$2:$I$829,"55301")</f>
        <v>0</v>
      </c>
      <c r="AT57" s="55">
        <f>IF(ISERROR(AU57/12*Occupancy!$B$65),"-",AU57/12*Occupancy!$B$65)</f>
        <v>0</v>
      </c>
      <c r="AU57" s="56">
        <f>SUMIFS(AnnualFinancialData!$L$2:$L$147,AnnualFinancialData!$B$2:$B$147,$A57,AnnualFinancialData!$K$2:$K$147,"55301")</f>
        <v>0</v>
      </c>
      <c r="AV57" s="55">
        <f>IF(ISERROR(IF(AS57="","",AS57/VLOOKUP(Occupancy!$B$65,Occupancy!$BJ$68:'Occupancy'!$B$79,1)*12/$C57)),"-",IF(AS57="","",AS57/VLOOKUP(Occupancy!$B$65,Occupancy!$BJ$68:'Occupancy'!$B$79,1)*12/$C57))</f>
        <v>0</v>
      </c>
      <c r="AW57" s="61">
        <f>IF(ISERROR(IF(AT57="","",AT57/VLOOKUP(Occupancy!$B$65,Occupancy!$BJ$68:'Occupancy'!$B$79,1)*12/$C57)),"-",IF(AT57="","",AT57/VLOOKUP(Occupancy!$B$65,Occupancy!$BJ$68:'Occupancy'!$B$79,1)*12/$C57))</f>
        <v>0</v>
      </c>
      <c r="AX57" s="58">
        <f>SUMIFS(IncomeStatementData!$J$2:$J$829,IncomeStatementData!$B$2:$B$829,$A57,IncomeStatementData!$I$2:$I$829,"55320")</f>
        <v>0</v>
      </c>
      <c r="AY57" s="58">
        <f>IF(ISERROR(AZ57/12*Occupancy!$B$65),"-",AZ57/12*Occupancy!$B$65)</f>
        <v>0</v>
      </c>
      <c r="AZ57" s="59">
        <f>SUMIFS(AnnualFinancialData!$L$2:$L$147,AnnualFinancialData!$B$2:$B$147,$A57,AnnualFinancialData!$K$2:$K$147,"55320")</f>
        <v>0</v>
      </c>
      <c r="BA57" s="58">
        <f>IF(ISERROR(IF(AX57="","",AX57/VLOOKUP(Occupancy!$B$65,Occupancy!$BJ$68:'Occupancy'!$B$79,1)*12/$C57)),"-",IF(AX57="","",AX57/VLOOKUP(Occupancy!$B$65,Occupancy!$BJ$68:'Occupancy'!$B$79,1)*12/$C57))</f>
        <v>0</v>
      </c>
      <c r="BB57" s="58">
        <f>IF(ISERROR(IF(AY57="","",AY57/VLOOKUP(Occupancy!$B$65,Occupancy!$BJ$68:'Occupancy'!$B$79,1)*12/$C57)),"-",IF(AY57="","",AY57/VLOOKUP(Occupancy!$B$65,Occupancy!$BJ$68:'Occupancy'!$B$79,1)*12/$C57))</f>
        <v>0</v>
      </c>
      <c r="BC57" s="66">
        <f t="shared" si="0"/>
        <v>0</v>
      </c>
      <c r="BD57" s="67">
        <f t="shared" si="1"/>
        <v>0</v>
      </c>
      <c r="BE57" s="66">
        <f t="shared" si="2"/>
        <v>0</v>
      </c>
      <c r="BF57" s="67">
        <f>IF(ISERROR(IF(BC57="","",BC57/VLOOKUP(Occupancy!$B$65,Occupancy!$BJ$68:'Occupancy'!$B$79,1)*12/$C57)),"-",IF(BC57="","",BC57/VLOOKUP(Occupancy!$B$65,Occupancy!$BJ$68:'Occupancy'!$B$79,1)*12/$C57))</f>
        <v>0</v>
      </c>
      <c r="BG57" s="68">
        <f>IF(ISERROR(IF(BD57="","",BD57/VLOOKUP(Occupancy!$B$65,Occupancy!$BJ$68:'Occupancy'!$B$79,1)*12/$C57)),"-",IF(BD57="","",BD57/VLOOKUP(Occupancy!$B$65,Occupancy!$BJ$68:'Occupancy'!$B$79,1)*12/$C57))</f>
        <v>0</v>
      </c>
    </row>
    <row r="58" spans="1:59" x14ac:dyDescent="0.25">
      <c r="A58" s="222" t="s">
        <v>82</v>
      </c>
      <c r="B58" s="98" t="str">
        <f>IF(ISERROR(INDEX(ProjectTypeData!$F$2:$F58,MATCH(Expenses!$A58,ProjectTypeData!$B$2:$B58,0),MATCH(Expenses!B$5,ProjectTypeData!$F$1))),"-",INDEX(ProjectTypeData!$F$2:$F58,MATCH(Expenses!$A58,ProjectTypeData!$B$2:$B58,0),MATCH(Expenses!B$5,ProjectTypeData!$F$1)))</f>
        <v>Homes</v>
      </c>
      <c r="C58" s="148">
        <f>Operating!C64</f>
        <v>0</v>
      </c>
      <c r="D58" s="149" t="str">
        <f>IF(ISERROR(INDEX(MgmtCompanyData!$C$2:$C$9,MATCH(A58,MgmtCompanyData!$B$2:$B$9,0),0)),"-",INDEX(MgmtCompanyData!$C$2:$C$9,MATCH(A58,MgmtCompanyData!$B$2:$B$9,0),0))</f>
        <v>-</v>
      </c>
      <c r="E58" s="54">
        <f>SUMIFS(IncomeStatementData!$J$2:$J$829,IncomeStatementData!$B$2:$B$829,$A58,IncomeStatementData!$I$2:$I$829,"50105")+SUMIFS(IncomeStatementData!$J$2:$J$829,IncomeStatementData!$B$2:$B$829,$A58,IncomeStatementData!$I$2:$I$829,"55745")+SUMIFS(IncomeStatementData!$J$2:$J$829,IncomeStatementData!$B$2:$B$829,$A58,IncomeStatementData!$I$2:$I$829,"55730")+SUMIFS(IncomeStatementData!$J$2:$J$829,IncomeStatementData!$B$2:$B$829,$A58,IncomeStatementData!$I$2:$I$829,"50203")+SUMIFS(IncomeStatementData!$J$2:$J$829,IncomeStatementData!$B$2:$B$829,$A58,IncomeStatementData!$I$2:$I$829,"50252")</f>
        <v>0</v>
      </c>
      <c r="F58" s="55">
        <f>IF(ISERROR(G58/12*Occupancy!$B$65),"-",G58/12*Occupancy!$B$65)</f>
        <v>0</v>
      </c>
      <c r="G58" s="56">
        <f>SUMIFS(AnnualFinancialData!$L$2:$L$147,AnnualFinancialData!$B$2:$B$147,$A58,AnnualFinancialData!$K$2:$K$147,"50105")+SUMIFS(AnnualFinancialData!$L$2:$L$147,AnnualFinancialData!$B$2:$B$147,$A58,AnnualFinancialData!$K$2:$K$147,"55745")+SUMIFS(AnnualFinancialData!$L$2:$L$147,AnnualFinancialData!$B$2:$B$147,$A58,AnnualFinancialData!$K$2:$K$147,"55730")+SUMIFS(AnnualFinancialData!$L$2:$L$147,AnnualFinancialData!$B$2:$B$147,$A58,AnnualFinancialData!$K$2:$K$147,"50203")+SUMIFS(AnnualFinancialData!$L$2:$L$147,AnnualFinancialData!$B$2:$B$147,$A58,AnnualFinancialData!$K$2:$K$147,"50252")</f>
        <v>0</v>
      </c>
      <c r="H58" s="55" t="str">
        <f>IF(ISERROR(IF(E58="","",E58/VLOOKUP(Occupancy!$B$65,Occupancy!$BJ$68:'Occupancy'!$B$79,1)*12/$C58)),"-",IF(E58="","",E58/VLOOKUP(Occupancy!$B$65,Occupancy!$BJ$68:'Occupancy'!$B$79,1)*12/$C58))</f>
        <v>-</v>
      </c>
      <c r="I58" s="57" t="str">
        <f>IF(ISERROR(IF(F58="","",F58/VLOOKUP(Occupancy!$B$65,Occupancy!$BJ$68:'Occupancy'!$B$79,1)*12/$C58)),"-",IF(F58="","",F58/VLOOKUP(Occupancy!$B$65,Occupancy!$BJ$68:'Occupancy'!$B$79,1)*12/$C58))</f>
        <v>-</v>
      </c>
      <c r="J58" s="58">
        <f>SUMIFS(IncomeStatementData!$J$2:$J$829,IncomeStatementData!$B$2:$B$829,$A58,IncomeStatementData!$I$2:$I$829,"60015")+SUMIFS(IncomeStatementData!$J$2:$J$829,IncomeStatementData!$B$2:$B$829,$A58,IncomeStatementData!$I$2:$I$829,"55342")+SUMIFS(IncomeStatementData!$J$2:$J$829,IncomeStatementData!$B$2:$B$829,$A58,IncomeStatementData!$I$2:$I$829,"55110")+SUMIFS(IncomeStatementData!$J$2:$J$829,IncomeStatementData!$B$2:$B$829,$A58,IncomeStatementData!$I$2:$I$829,"53034")+SUMIFS(IncomeStatementData!$J$2:$J$829,IncomeStatementData!$B$2:$B$829,$A58,IncomeStatementData!$I$2:$I$829,"59500")</f>
        <v>0</v>
      </c>
      <c r="K58" s="58">
        <f>IF(ISERROR(L58/12*Occupancy!$B$65),"-",L58/12*Occupancy!$B$65)</f>
        <v>0</v>
      </c>
      <c r="L58" s="59">
        <f>SUMIFS(AnnualFinancialData!$L$2:$L$147,AnnualFinancialData!$B$2:$B$147,$A58,AnnualFinancialData!$K$2:$K$147,"60015")+SUMIFS(AnnualFinancialData!$L$2:$L$147,AnnualFinancialData!$B$2:$B$147,$A58,AnnualFinancialData!$K$2:$K$147,"55342")+SUMIFS(AnnualFinancialData!$L$2:$L$147,AnnualFinancialData!$B$2:$B$147,$A58,AnnualFinancialData!$K$2:$K$147,"55110")+SUMIFS(AnnualFinancialData!$L$2:$L$147,AnnualFinancialData!$B$2:$B$147,$A58,AnnualFinancialData!$K$2:$K$147,"53034")+SUMIFS(AnnualFinancialData!$L$2:$L$147,AnnualFinancialData!$B$2:$B$147,$A58,AnnualFinancialData!$K$2:$K$147,"59500")</f>
        <v>0</v>
      </c>
      <c r="M58" s="58" t="str">
        <f>IF(ISERROR(IF(J58="","",J58/VLOOKUP(Occupancy!$B$65,Occupancy!$BJ$68:'Occupancy'!$B$79,1)*12/$C58)),"-",IF(J58="","",J58/VLOOKUP(Occupancy!$B$65,Occupancy!$BJ$68:'Occupancy'!$B$79,1)*12/$C58))</f>
        <v>-</v>
      </c>
      <c r="N58" s="58" t="str">
        <f>IF(ISERROR(IF(K58="","",K58/VLOOKUP(Occupancy!$B$65,Occupancy!$BJ$68:'Occupancy'!$B$79,1)*12/$C58)),"-",IF(K58="","",K58/VLOOKUP(Occupancy!$B$65,Occupancy!$BJ$68:'Occupancy'!$B$79,1)*12/$C58))</f>
        <v>-</v>
      </c>
      <c r="O58" s="55">
        <f>SUMIFS(IncomeStatementData!$J$2:$J$829,IncomeStatementData!$B$2:$B$829,$A58,IncomeStatementData!$I$2:$I$829,"58001")</f>
        <v>0</v>
      </c>
      <c r="P58" s="55">
        <f>IF(ISERROR(Q58/12*Occupancy!$B$65),"-",Q58/12*Occupancy!$B$65)</f>
        <v>0</v>
      </c>
      <c r="Q58" s="56">
        <f>SUMIFS(AnnualFinancialData!$L$2:$L$147,AnnualFinancialData!$B$2:$B$147,$A58,AnnualFinancialData!$K$2:$K$147,"58001")</f>
        <v>0</v>
      </c>
      <c r="R58" s="55" t="str">
        <f>IF(ISERROR(IF(O58="","",O58/VLOOKUP(Occupancy!$B$65,Occupancy!$BJ$68:'Occupancy'!$B$79,1)*12/$C58)),"-",IF(O58="","",O58/VLOOKUP(Occupancy!$B$65,Occupancy!$BJ$68:'Occupancy'!$B$79,1)*12/$C58))</f>
        <v>-</v>
      </c>
      <c r="S58" s="55" t="str">
        <f>IF(ISERROR(IF(P58="","",P58/VLOOKUP(Occupancy!$B$65,Occupancy!$BJ$68:'Occupancy'!$B$79,1)*12/$C58)),"-",IF(P58="","",P58/VLOOKUP(Occupancy!$B$65,Occupancy!$BJ$68:'Occupancy'!$B$79,1)*12/$C58))</f>
        <v>-</v>
      </c>
      <c r="T58" s="59">
        <f>SUMIFS(IncomeStatementData!$J$2:$J$829,IncomeStatementData!$B$2:$B$829,$A58,IncomeStatementData!$I$2:$I$829,"66100")</f>
        <v>0</v>
      </c>
      <c r="U58" s="58">
        <f>IF(ISERROR(V58/12*Occupancy!$B$65),"-",V58/12*Occupancy!$B$65)</f>
        <v>0</v>
      </c>
      <c r="V58" s="59">
        <f>SUMIFS(AnnualFinancialData!$L$2:$L$147,AnnualFinancialData!$B$2:$B$147,$A58,AnnualFinancialData!$K$2:$K$147,"66100")</f>
        <v>0</v>
      </c>
      <c r="W58" s="58" t="str">
        <f>IF(ISERROR(IF(T58="","",T58/VLOOKUP(Occupancy!$B$65,Occupancy!$BJ$68:'Occupancy'!$B$79,1)*12/$C58)),"-",IF(T58="","",T58/VLOOKUP(Occupancy!$B$65,Occupancy!$BJ$68:'Occupancy'!$B$79,1)*12/$C58))</f>
        <v>-</v>
      </c>
      <c r="X58" s="60" t="str">
        <f>IF(ISERROR(IF(U58="","",U58/VLOOKUP(Occupancy!$B$65,Occupancy!$BJ$68:'Occupancy'!$B$79,1)*12/$C58)),"-",IF(U58="","",U58/VLOOKUP(Occupancy!$B$65,Occupancy!$BJ$68:'Occupancy'!$B$79,1)*12/$C58))</f>
        <v>-</v>
      </c>
      <c r="Y58" s="55">
        <f>SUMIFS(IncomeStatementData!$J$2:$J$829,IncomeStatementData!$B$2:$B$829,$A58,IncomeStatementData!$I$2:$I$829,"55705")+SUMIFS(IncomeStatementData!$J$2:$J$829,IncomeStatementData!$B$2:$B$829,$A58,IncomeStatementData!$I$2:$I$829,"55715")+SUMIFS(IncomeStatementData!$J$2:$J$829,IncomeStatementData!$B$2:$B$829,$A58,IncomeStatementData!$I$2:$I$829,"55720")+SUMIFS(IncomeStatementData!$J$2:$J$829,IncomeStatementData!$B$2:$B$829,$A58,IncomeStatementData!$I$2:$I$829,"55730")+SUMIFS(IncomeStatementData!$J$2:$J$829,IncomeStatementData!$B$2:$B$829,$A58,IncomeStatementData!$I$2:$I$829,"55735")+SUMIFS(IncomeStatementData!$J$2:$J$829,IncomeStatementData!$B$2:$B$829,$A58,IncomeStatementData!$I$2:$I$829,"55701")+SUMIFS(IncomeStatementData!$J$2:$J$829,IncomeStatementData!$B$2:$B$829,$A58,IncomeStatementData!$I$2:$I$829,"55750")+SUMIFS(IncomeStatementData!$J$2:$J$829,IncomeStatementData!$B$2:$B$829,$A58,IncomeStatementData!$I$2:$I$829,"55725")+SUMIFS(IncomeStatementData!$J$2:$J$829,IncomeStatementData!$B$2:$B$829,$A58,IncomeStatementData!$I$2:$I$829,"55760")+SUMIFS(IncomeStatementData!$J$2:$J$829,IncomeStatementData!$B$2:$B$829,$A58,IncomeStatementData!$I$2:$I$829,"55755")</f>
        <v>0</v>
      </c>
      <c r="Z58" s="55">
        <f>IF(ISERROR(AA58/12*Occupancy!$B$65),"-",AA58/12*Occupancy!$B$65)</f>
        <v>0</v>
      </c>
      <c r="AA58" s="56">
        <f>SUMIFS(AnnualFinancialData!$L$2:$L$147,AnnualFinancialData!$B$2:$B$147,$A58,AnnualFinancialData!$K$2:$K$147,"55705")+SUMIFS(AnnualFinancialData!$L$2:$L$147,AnnualFinancialData!$B$2:$B$147,$A58,AnnualFinancialData!$K$2:$K$147,"55715")+SUMIFS(AnnualFinancialData!$L$2:$L$147,AnnualFinancialData!$B$2:$B$147,$A58,AnnualFinancialData!$K$2:$K$147,"55720")+SUMIFS(AnnualFinancialData!$L$2:$L$147,AnnualFinancialData!$B$2:$B$147,$A58,AnnualFinancialData!$K$2:$K$147,"55730")+SUMIFS(AnnualFinancialData!$L$2:$L$147,AnnualFinancialData!$B$2:$B$147,$A58,AnnualFinancialData!$K$2:$K$147,"55735")+SUMIFS(AnnualFinancialData!$L$2:$L$147,AnnualFinancialData!$B$2:$B$147,$A58,AnnualFinancialData!$K$2:$K$147,"55701")+SUMIFS(AnnualFinancialData!$L$2:$L$147,AnnualFinancialData!$B$2:$B$147,$A58,AnnualFinancialData!$K$2:$K$147,"55750")+SUMIFS(AnnualFinancialData!$L$2:$L$147,AnnualFinancialData!$B$2:$B$147,$A58,AnnualFinancialData!$K$2:$K$147,"55725")+SUMIFS(AnnualFinancialData!$L$2:$L$147,AnnualFinancialData!$B$2:$B$147,$A58,AnnualFinancialData!$K$2:$K$147,"55760")+SUMIFS(AnnualFinancialData!$L$2:$L$147,AnnualFinancialData!$B$2:$B$147,$A58,AnnualFinancialData!$K$2:$K$147,"55755")</f>
        <v>0</v>
      </c>
      <c r="AB58" s="55" t="str">
        <f>IF(ISERROR(IF(Y58="","",Y58/VLOOKUP(Occupancy!$B$65,Occupancy!$BJ$68:'Occupancy'!$B$79,1)*12/$C58)),"-",IF(Y58="","",Y58/VLOOKUP(Occupancy!$B$65,Occupancy!$BJ$68:'Occupancy'!$B$79,1)*12/$C58))</f>
        <v>-</v>
      </c>
      <c r="AC58" s="61" t="str">
        <f>IF(ISERROR(IF(Z58="","",Z58/VLOOKUP(Occupancy!$B$65,Occupancy!$BJ$68:'Occupancy'!$B$79,1)*12/$C58)),"-",IF(Z58="","",Z58/VLOOKUP(Occupancy!$B$65,Occupancy!$BJ$68:'Occupancy'!$B$79,1)*12/$C58))</f>
        <v>-</v>
      </c>
      <c r="AD58" s="59">
        <f>SUMIFS(IncomeStatementData!$J$2:$J$829,IncomeStatementData!$B$2:$B$829,$A58,IncomeStatementData!$I$2:$I$829,"55770")</f>
        <v>0</v>
      </c>
      <c r="AE58" s="58">
        <f>IF(ISERROR(AF58/12*Occupancy!$B$65),"-",AF58/12*Occupancy!$B$65)</f>
        <v>0</v>
      </c>
      <c r="AF58" s="59">
        <f>SUMIFS(AnnualFinancialData!$L$2:$L$147,AnnualFinancialData!$B$2:$B$147,$A58,AnnualFinancialData!$K$2:$K$147,"55770")</f>
        <v>0</v>
      </c>
      <c r="AG58" s="58" t="str">
        <f>IF(ISERROR(IF(AD58="","",AD58/VLOOKUP(Occupancy!$B$65,Occupancy!$BJ$68:'Occupancy'!$B$79,1)*12/$C58)),"-",IF(AD58="","",AD58/VLOOKUP(Occupancy!$B$65,Occupancy!$BJ$68:'Occupancy'!$B$79,1)*12/$C58))</f>
        <v>-</v>
      </c>
      <c r="AH58" s="63" t="str">
        <f>IF(ISERROR(IF(AE58="","",AE58/VLOOKUP(Occupancy!$B$65,Occupancy!$BJ$68:'Occupancy'!$B$79,1)*12/$C58)),"-",IF(AE58="","",AE58/VLOOKUP(Occupancy!$B$65,Occupancy!$BJ$68:'Occupancy'!$B$79,1)*12/$C58))</f>
        <v>-</v>
      </c>
      <c r="AI58" s="56">
        <f>SUMIFS(IncomeStatementData!$J$2:$J$829,IncomeStatementData!$B$2:$B$829,$A58,IncomeStatementData!$I$2:$I$829,"55357")+SUMIFS(IncomeStatementData!$J$2:$J$829,IncomeStatementData!$B$2:$B$829,$A58,IncomeStatementData!$I$2:$I$829,"55353")+SUMIFS(IncomeStatementData!$J$2:$J$829,IncomeStatementData!$B$2:$B$829,$A58,IncomeStatementData!$I$2:$I$829,"55354")+SUMIFS(IncomeStatementData!$J$2:$J$829,IncomeStatementData!$B$2:$B$829,$A58,IncomeStatementData!$I$2:$I$829,"55351")</f>
        <v>0</v>
      </c>
      <c r="AJ58" s="55">
        <f>IF(ISERROR(AK58/12*Occupancy!$B$65),"-",AK58/12*Occupancy!$B$65)</f>
        <v>0</v>
      </c>
      <c r="AK58" s="56">
        <f>SUMIFS(AnnualFinancialData!$L$2:$L$147,AnnualFinancialData!$B$2:$B$147,$A58,AnnualFinancialData!$K$2:$K$147,"55357")+SUMIFS(AnnualFinancialData!$L$2:$L$147,AnnualFinancialData!$B$2:$B$147,$A58,AnnualFinancialData!$K$2:$K$147,"55353")+SUMIFS(AnnualFinancialData!$L$2:$L$147,AnnualFinancialData!$B$2:$B$147,$A58,AnnualFinancialData!$K$2:$K$147,"55354")+SUMIFS(AnnualFinancialData!$L$2:$L$147,AnnualFinancialData!$B$2:$B$147,$A58,AnnualFinancialData!$K$2:$K$147,"55351")</f>
        <v>0</v>
      </c>
      <c r="AL58" s="55" t="str">
        <f>IF(ISERROR(IF(AI58="","",AI58/VLOOKUP(Occupancy!$B$65,Occupancy!$BJ$68:'Occupancy'!$B$79,1)*12/$C58)),"-",IF(AI58="","",AI58/VLOOKUP(Occupancy!$B$65,Occupancy!$BJ$68:'Occupancy'!$B$79,1)*12/$C58))</f>
        <v>-</v>
      </c>
      <c r="AM58" s="64" t="str">
        <f>IF(ISERROR(IF(AJ58="","",AJ58/VLOOKUP(Occupancy!$B$65,Occupancy!$BJ$68:'Occupancy'!$B$79,1)*12/$C58)),"-",IF(AJ58="","",AJ58/VLOOKUP(Occupancy!$B$65,Occupancy!$BJ$68:'Occupancy'!$B$79,1)*12/$C58))</f>
        <v>-</v>
      </c>
      <c r="AN58" s="58">
        <f>SUMIFS(IncomeStatementData!$J$2:$J$829,IncomeStatementData!$B$2:$B$829,$A58,IncomeStatementData!$I$2:$I$829,"55355")</f>
        <v>0</v>
      </c>
      <c r="AO58" s="58">
        <f>IF(ISERROR(AP58/12*Occupancy!$B$65),"-",AP58/12*Occupancy!$B$65)</f>
        <v>0</v>
      </c>
      <c r="AP58" s="59">
        <f>SUMIFS(AnnualFinancialData!$L$2:$L$147,AnnualFinancialData!$B$2:$B$147,$A58,AnnualFinancialData!$K$2:$K$147,"55355")</f>
        <v>0</v>
      </c>
      <c r="AQ58" s="58" t="str">
        <f>IF(ISERROR(IF(AN58="","",AN58/VLOOKUP(Occupancy!$B$65,Occupancy!$BJ$68:'Occupancy'!$B$79,1)*12/$C58)),"-",IF(AN58="","",AN58/VLOOKUP(Occupancy!$B$65,Occupancy!$BJ$68:'Occupancy'!$B$79,1)*12/$C58))</f>
        <v>-</v>
      </c>
      <c r="AR58" s="60" t="str">
        <f>IF(ISERROR(IF(AO58="","",AO58/VLOOKUP(Occupancy!$B$65,Occupancy!$BJ$68:'Occupancy'!$B$79,1)*12/$C58)),"-",IF(AO58="","",AO58/VLOOKUP(Occupancy!$B$65,Occupancy!$BJ$68:'Occupancy'!$B$79,1)*12/$C58))</f>
        <v>-</v>
      </c>
      <c r="AS58" s="65">
        <f>SUMIFS(IncomeStatementData!$J$2:$J$829,IncomeStatementData!$B$2:$B$829,$A58,IncomeStatementData!$I$2:$I$829,"55301")</f>
        <v>0</v>
      </c>
      <c r="AT58" s="55">
        <f>IF(ISERROR(AU58/12*Occupancy!$B$65),"-",AU58/12*Occupancy!$B$65)</f>
        <v>0</v>
      </c>
      <c r="AU58" s="56">
        <f>SUMIFS(AnnualFinancialData!$L$2:$L$147,AnnualFinancialData!$B$2:$B$147,$A58,AnnualFinancialData!$K$2:$K$147,"55301")</f>
        <v>0</v>
      </c>
      <c r="AV58" s="55" t="str">
        <f>IF(ISERROR(IF(AS58="","",AS58/VLOOKUP(Occupancy!$B$65,Occupancy!$BJ$68:'Occupancy'!$B$79,1)*12/$C58)),"-",IF(AS58="","",AS58/VLOOKUP(Occupancy!$B$65,Occupancy!$BJ$68:'Occupancy'!$B$79,1)*12/$C58))</f>
        <v>-</v>
      </c>
      <c r="AW58" s="61" t="str">
        <f>IF(ISERROR(IF(AT58="","",AT58/VLOOKUP(Occupancy!$B$65,Occupancy!$BJ$68:'Occupancy'!$B$79,1)*12/$C58)),"-",IF(AT58="","",AT58/VLOOKUP(Occupancy!$B$65,Occupancy!$BJ$68:'Occupancy'!$B$79,1)*12/$C58))</f>
        <v>-</v>
      </c>
      <c r="AX58" s="58">
        <f>SUMIFS(IncomeStatementData!$J$2:$J$829,IncomeStatementData!$B$2:$B$829,$A58,IncomeStatementData!$I$2:$I$829,"55320")</f>
        <v>0</v>
      </c>
      <c r="AY58" s="58">
        <f>IF(ISERROR(AZ58/12*Occupancy!$B$65),"-",AZ58/12*Occupancy!$B$65)</f>
        <v>0</v>
      </c>
      <c r="AZ58" s="59">
        <f>SUMIFS(AnnualFinancialData!$L$2:$L$147,AnnualFinancialData!$B$2:$B$147,$A58,AnnualFinancialData!$K$2:$K$147,"55320")</f>
        <v>0</v>
      </c>
      <c r="BA58" s="58" t="str">
        <f>IF(ISERROR(IF(AX58="","",AX58/VLOOKUP(Occupancy!$B$65,Occupancy!$BJ$68:'Occupancy'!$B$79,1)*12/$C58)),"-",IF(AX58="","",AX58/VLOOKUP(Occupancy!$B$65,Occupancy!$BJ$68:'Occupancy'!$B$79,1)*12/$C58))</f>
        <v>-</v>
      </c>
      <c r="BB58" s="58" t="str">
        <f>IF(ISERROR(IF(AY58="","",AY58/VLOOKUP(Occupancy!$B$65,Occupancy!$BJ$68:'Occupancy'!$B$79,1)*12/$C58)),"-",IF(AY58="","",AY58/VLOOKUP(Occupancy!$B$65,Occupancy!$BJ$68:'Occupancy'!$B$79,1)*12/$C58))</f>
        <v>-</v>
      </c>
      <c r="BC58" s="66">
        <f t="shared" si="0"/>
        <v>0</v>
      </c>
      <c r="BD58" s="67">
        <f t="shared" si="1"/>
        <v>0</v>
      </c>
      <c r="BE58" s="66">
        <f t="shared" si="2"/>
        <v>0</v>
      </c>
      <c r="BF58" s="67" t="str">
        <f>IF(ISERROR(IF(BC58="","",BC58/VLOOKUP(Occupancy!$B$65,Occupancy!$BJ$68:'Occupancy'!$B$79,1)*12/$C58)),"-",IF(BC58="","",BC58/VLOOKUP(Occupancy!$B$65,Occupancy!$BJ$68:'Occupancy'!$B$79,1)*12/$C58))</f>
        <v>-</v>
      </c>
      <c r="BG58" s="68" t="str">
        <f>IF(ISERROR(IF(BD58="","",BD58/VLOOKUP(Occupancy!$B$65,Occupancy!$BJ$68:'Occupancy'!$B$79,1)*12/$C58)),"-",IF(BD58="","",BD58/VLOOKUP(Occupancy!$B$65,Occupancy!$BJ$68:'Occupancy'!$B$79,1)*12/$C58))</f>
        <v>-</v>
      </c>
    </row>
    <row r="59" spans="1:59" x14ac:dyDescent="0.25">
      <c r="A59" s="222" t="s">
        <v>372</v>
      </c>
      <c r="B59" s="98" t="str">
        <f>IF(ISERROR(INDEX(ProjectTypeData!$F$2:$F59,MATCH(Expenses!$A59,ProjectTypeData!$B$2:$B59,0),MATCH(Expenses!B$5,ProjectTypeData!$F$1))),"-",INDEX(ProjectTypeData!$F$2:$F59,MATCH(Expenses!$A59,ProjectTypeData!$B$2:$B59,0),MATCH(Expenses!B$5,ProjectTypeData!$F$1)))</f>
        <v>Homes</v>
      </c>
      <c r="C59" s="148">
        <f>Operating!C65</f>
        <v>0</v>
      </c>
      <c r="D59" s="149" t="str">
        <f>IF(ISERROR(INDEX(MgmtCompanyData!$C$2:$C$9,MATCH(A59,MgmtCompanyData!$B$2:$B$9,0),0)),"-",INDEX(MgmtCompanyData!$C$2:$C$9,MATCH(A59,MgmtCompanyData!$B$2:$B$9,0),0))</f>
        <v>-</v>
      </c>
      <c r="E59" s="54">
        <f>SUMIFS(IncomeStatementData!$J$2:$J$829,IncomeStatementData!$B$2:$B$829,$A59,IncomeStatementData!$I$2:$I$829,"50105")+SUMIFS(IncomeStatementData!$J$2:$J$829,IncomeStatementData!$B$2:$B$829,$A59,IncomeStatementData!$I$2:$I$829,"55745")+SUMIFS(IncomeStatementData!$J$2:$J$829,IncomeStatementData!$B$2:$B$829,$A59,IncomeStatementData!$I$2:$I$829,"55730")+SUMIFS(IncomeStatementData!$J$2:$J$829,IncomeStatementData!$B$2:$B$829,$A59,IncomeStatementData!$I$2:$I$829,"50203")+SUMIFS(IncomeStatementData!$J$2:$J$829,IncomeStatementData!$B$2:$B$829,$A59,IncomeStatementData!$I$2:$I$829,"50252")</f>
        <v>0</v>
      </c>
      <c r="F59" s="55">
        <f>IF(ISERROR(G59/12*Occupancy!$B$65),"-",G59/12*Occupancy!$B$65)</f>
        <v>0</v>
      </c>
      <c r="G59" s="56">
        <f>SUMIFS(AnnualFinancialData!$L$2:$L$147,AnnualFinancialData!$B$2:$B$147,$A59,AnnualFinancialData!$K$2:$K$147,"50105")+SUMIFS(AnnualFinancialData!$L$2:$L$147,AnnualFinancialData!$B$2:$B$147,$A59,AnnualFinancialData!$K$2:$K$147,"55745")+SUMIFS(AnnualFinancialData!$L$2:$L$147,AnnualFinancialData!$B$2:$B$147,$A59,AnnualFinancialData!$K$2:$K$147,"55730")+SUMIFS(AnnualFinancialData!$L$2:$L$147,AnnualFinancialData!$B$2:$B$147,$A59,AnnualFinancialData!$K$2:$K$147,"50203")+SUMIFS(AnnualFinancialData!$L$2:$L$147,AnnualFinancialData!$B$2:$B$147,$A59,AnnualFinancialData!$K$2:$K$147,"50252")</f>
        <v>0</v>
      </c>
      <c r="H59" s="55" t="str">
        <f>IF(ISERROR(IF(E59="","",E59/VLOOKUP(Occupancy!$B$65,Occupancy!$BJ$68:'Occupancy'!$B$79,1)*12/$C59)),"-",IF(E59="","",E59/VLOOKUP(Occupancy!$B$65,Occupancy!$BJ$68:'Occupancy'!$B$79,1)*12/$C59))</f>
        <v>-</v>
      </c>
      <c r="I59" s="57" t="str">
        <f>IF(ISERROR(IF(F59="","",F59/VLOOKUP(Occupancy!$B$65,Occupancy!$BJ$68:'Occupancy'!$B$79,1)*12/$C59)),"-",IF(F59="","",F59/VLOOKUP(Occupancy!$B$65,Occupancy!$BJ$68:'Occupancy'!$B$79,1)*12/$C59))</f>
        <v>-</v>
      </c>
      <c r="J59" s="58">
        <f>SUMIFS(IncomeStatementData!$J$2:$J$829,IncomeStatementData!$B$2:$B$829,$A59,IncomeStatementData!$I$2:$I$829,"60015")+SUMIFS(IncomeStatementData!$J$2:$J$829,IncomeStatementData!$B$2:$B$829,$A59,IncomeStatementData!$I$2:$I$829,"55342")+SUMIFS(IncomeStatementData!$J$2:$J$829,IncomeStatementData!$B$2:$B$829,$A59,IncomeStatementData!$I$2:$I$829,"55110")+SUMIFS(IncomeStatementData!$J$2:$J$829,IncomeStatementData!$B$2:$B$829,$A59,IncomeStatementData!$I$2:$I$829,"53034")+SUMIFS(IncomeStatementData!$J$2:$J$829,IncomeStatementData!$B$2:$B$829,$A59,IncomeStatementData!$I$2:$I$829,"59500")</f>
        <v>0</v>
      </c>
      <c r="K59" s="58">
        <f>IF(ISERROR(L59/12*Occupancy!$B$65),"-",L59/12*Occupancy!$B$65)</f>
        <v>0</v>
      </c>
      <c r="L59" s="59">
        <f>SUMIFS(AnnualFinancialData!$L$2:$L$147,AnnualFinancialData!$B$2:$B$147,$A59,AnnualFinancialData!$K$2:$K$147,"60015")+SUMIFS(AnnualFinancialData!$L$2:$L$147,AnnualFinancialData!$B$2:$B$147,$A59,AnnualFinancialData!$K$2:$K$147,"55342")+SUMIFS(AnnualFinancialData!$L$2:$L$147,AnnualFinancialData!$B$2:$B$147,$A59,AnnualFinancialData!$K$2:$K$147,"55110")+SUMIFS(AnnualFinancialData!$L$2:$L$147,AnnualFinancialData!$B$2:$B$147,$A59,AnnualFinancialData!$K$2:$K$147,"53034")+SUMIFS(AnnualFinancialData!$L$2:$L$147,AnnualFinancialData!$B$2:$B$147,$A59,AnnualFinancialData!$K$2:$K$147,"59500")</f>
        <v>0</v>
      </c>
      <c r="M59" s="58" t="str">
        <f>IF(ISERROR(IF(J59="","",J59/VLOOKUP(Occupancy!$B$65,Occupancy!$BJ$68:'Occupancy'!$B$79,1)*12/$C59)),"-",IF(J59="","",J59/VLOOKUP(Occupancy!$B$65,Occupancy!$BJ$68:'Occupancy'!$B$79,1)*12/$C59))</f>
        <v>-</v>
      </c>
      <c r="N59" s="58" t="str">
        <f>IF(ISERROR(IF(K59="","",K59/VLOOKUP(Occupancy!$B$65,Occupancy!$BJ$68:'Occupancy'!$B$79,1)*12/$C59)),"-",IF(K59="","",K59/VLOOKUP(Occupancy!$B$65,Occupancy!$BJ$68:'Occupancy'!$B$79,1)*12/$C59))</f>
        <v>-</v>
      </c>
      <c r="O59" s="55">
        <f>SUMIFS(IncomeStatementData!$J$2:$J$829,IncomeStatementData!$B$2:$B$829,$A59,IncomeStatementData!$I$2:$I$829,"58001")</f>
        <v>0</v>
      </c>
      <c r="P59" s="55">
        <f>IF(ISERROR(Q59/12*Occupancy!$B$65),"-",Q59/12*Occupancy!$B$65)</f>
        <v>0</v>
      </c>
      <c r="Q59" s="56">
        <f>SUMIFS(AnnualFinancialData!$L$2:$L$147,AnnualFinancialData!$B$2:$B$147,$A59,AnnualFinancialData!$K$2:$K$147,"58001")</f>
        <v>0</v>
      </c>
      <c r="R59" s="55" t="str">
        <f>IF(ISERROR(IF(O59="","",O59/VLOOKUP(Occupancy!$B$65,Occupancy!$BJ$68:'Occupancy'!$B$79,1)*12/$C59)),"-",IF(O59="","",O59/VLOOKUP(Occupancy!$B$65,Occupancy!$BJ$68:'Occupancy'!$B$79,1)*12/$C59))</f>
        <v>-</v>
      </c>
      <c r="S59" s="55" t="str">
        <f>IF(ISERROR(IF(P59="","",P59/VLOOKUP(Occupancy!$B$65,Occupancy!$BJ$68:'Occupancy'!$B$79,1)*12/$C59)),"-",IF(P59="","",P59/VLOOKUP(Occupancy!$B$65,Occupancy!$BJ$68:'Occupancy'!$B$79,1)*12/$C59))</f>
        <v>-</v>
      </c>
      <c r="T59" s="59">
        <f>SUMIFS(IncomeStatementData!$J$2:$J$829,IncomeStatementData!$B$2:$B$829,$A59,IncomeStatementData!$I$2:$I$829,"66100")</f>
        <v>0</v>
      </c>
      <c r="U59" s="58">
        <f>IF(ISERROR(V59/12*Occupancy!$B$65),"-",V59/12*Occupancy!$B$65)</f>
        <v>0</v>
      </c>
      <c r="V59" s="59">
        <f>SUMIFS(AnnualFinancialData!$L$2:$L$147,AnnualFinancialData!$B$2:$B$147,$A59,AnnualFinancialData!$K$2:$K$147,"66100")</f>
        <v>0</v>
      </c>
      <c r="W59" s="58" t="str">
        <f>IF(ISERROR(IF(T59="","",T59/VLOOKUP(Occupancy!$B$65,Occupancy!$BJ$68:'Occupancy'!$B$79,1)*12/$C59)),"-",IF(T59="","",T59/VLOOKUP(Occupancy!$B$65,Occupancy!$BJ$68:'Occupancy'!$B$79,1)*12/$C59))</f>
        <v>-</v>
      </c>
      <c r="X59" s="60" t="str">
        <f>IF(ISERROR(IF(U59="","",U59/VLOOKUP(Occupancy!$B$65,Occupancy!$BJ$68:'Occupancy'!$B$79,1)*12/$C59)),"-",IF(U59="","",U59/VLOOKUP(Occupancy!$B$65,Occupancy!$BJ$68:'Occupancy'!$B$79,1)*12/$C59))</f>
        <v>-</v>
      </c>
      <c r="Y59" s="55">
        <f>SUMIFS(IncomeStatementData!$J$2:$J$829,IncomeStatementData!$B$2:$B$829,$A59,IncomeStatementData!$I$2:$I$829,"55705")+SUMIFS(IncomeStatementData!$J$2:$J$829,IncomeStatementData!$B$2:$B$829,$A59,IncomeStatementData!$I$2:$I$829,"55715")+SUMIFS(IncomeStatementData!$J$2:$J$829,IncomeStatementData!$B$2:$B$829,$A59,IncomeStatementData!$I$2:$I$829,"55720")+SUMIFS(IncomeStatementData!$J$2:$J$829,IncomeStatementData!$B$2:$B$829,$A59,IncomeStatementData!$I$2:$I$829,"55730")+SUMIFS(IncomeStatementData!$J$2:$J$829,IncomeStatementData!$B$2:$B$829,$A59,IncomeStatementData!$I$2:$I$829,"55735")+SUMIFS(IncomeStatementData!$J$2:$J$829,IncomeStatementData!$B$2:$B$829,$A59,IncomeStatementData!$I$2:$I$829,"55701")+SUMIFS(IncomeStatementData!$J$2:$J$829,IncomeStatementData!$B$2:$B$829,$A59,IncomeStatementData!$I$2:$I$829,"55750")+SUMIFS(IncomeStatementData!$J$2:$J$829,IncomeStatementData!$B$2:$B$829,$A59,IncomeStatementData!$I$2:$I$829,"55725")+SUMIFS(IncomeStatementData!$J$2:$J$829,IncomeStatementData!$B$2:$B$829,$A59,IncomeStatementData!$I$2:$I$829,"55760")+SUMIFS(IncomeStatementData!$J$2:$J$829,IncomeStatementData!$B$2:$B$829,$A59,IncomeStatementData!$I$2:$I$829,"55755")</f>
        <v>0</v>
      </c>
      <c r="Z59" s="55">
        <f>IF(ISERROR(AA59/12*Occupancy!$B$65),"-",AA59/12*Occupancy!$B$65)</f>
        <v>0</v>
      </c>
      <c r="AA59" s="56">
        <f>SUMIFS(AnnualFinancialData!$L$2:$L$147,AnnualFinancialData!$B$2:$B$147,$A59,AnnualFinancialData!$K$2:$K$147,"55705")+SUMIFS(AnnualFinancialData!$L$2:$L$147,AnnualFinancialData!$B$2:$B$147,$A59,AnnualFinancialData!$K$2:$K$147,"55715")+SUMIFS(AnnualFinancialData!$L$2:$L$147,AnnualFinancialData!$B$2:$B$147,$A59,AnnualFinancialData!$K$2:$K$147,"55720")+SUMIFS(AnnualFinancialData!$L$2:$L$147,AnnualFinancialData!$B$2:$B$147,$A59,AnnualFinancialData!$K$2:$K$147,"55730")+SUMIFS(AnnualFinancialData!$L$2:$L$147,AnnualFinancialData!$B$2:$B$147,$A59,AnnualFinancialData!$K$2:$K$147,"55735")+SUMIFS(AnnualFinancialData!$L$2:$L$147,AnnualFinancialData!$B$2:$B$147,$A59,AnnualFinancialData!$K$2:$K$147,"55701")+SUMIFS(AnnualFinancialData!$L$2:$L$147,AnnualFinancialData!$B$2:$B$147,$A59,AnnualFinancialData!$K$2:$K$147,"55750")+SUMIFS(AnnualFinancialData!$L$2:$L$147,AnnualFinancialData!$B$2:$B$147,$A59,AnnualFinancialData!$K$2:$K$147,"55725")+SUMIFS(AnnualFinancialData!$L$2:$L$147,AnnualFinancialData!$B$2:$B$147,$A59,AnnualFinancialData!$K$2:$K$147,"55760")+SUMIFS(AnnualFinancialData!$L$2:$L$147,AnnualFinancialData!$B$2:$B$147,$A59,AnnualFinancialData!$K$2:$K$147,"55755")</f>
        <v>0</v>
      </c>
      <c r="AB59" s="55" t="str">
        <f>IF(ISERROR(IF(Y59="","",Y59/VLOOKUP(Occupancy!$B$65,Occupancy!$BJ$68:'Occupancy'!$B$79,1)*12/$C59)),"-",IF(Y59="","",Y59/VLOOKUP(Occupancy!$B$65,Occupancy!$BJ$68:'Occupancy'!$B$79,1)*12/$C59))</f>
        <v>-</v>
      </c>
      <c r="AC59" s="61" t="str">
        <f>IF(ISERROR(IF(Z59="","",Z59/VLOOKUP(Occupancy!$B$65,Occupancy!$BJ$68:'Occupancy'!$B$79,1)*12/$C59)),"-",IF(Z59="","",Z59/VLOOKUP(Occupancy!$B$65,Occupancy!$BJ$68:'Occupancy'!$B$79,1)*12/$C59))</f>
        <v>-</v>
      </c>
      <c r="AD59" s="59">
        <f>SUMIFS(IncomeStatementData!$J$2:$J$829,IncomeStatementData!$B$2:$B$829,$A59,IncomeStatementData!$I$2:$I$829,"55770")</f>
        <v>0</v>
      </c>
      <c r="AE59" s="58">
        <f>IF(ISERROR(AF59/12*Occupancy!$B$65),"-",AF59/12*Occupancy!$B$65)</f>
        <v>0</v>
      </c>
      <c r="AF59" s="59">
        <f>SUMIFS(AnnualFinancialData!$L$2:$L$147,AnnualFinancialData!$B$2:$B$147,$A59,AnnualFinancialData!$K$2:$K$147,"55770")</f>
        <v>0</v>
      </c>
      <c r="AG59" s="58" t="str">
        <f>IF(ISERROR(IF(AD59="","",AD59/VLOOKUP(Occupancy!$B$65,Occupancy!$BJ$68:'Occupancy'!$B$79,1)*12/$C59)),"-",IF(AD59="","",AD59/VLOOKUP(Occupancy!$B$65,Occupancy!$BJ$68:'Occupancy'!$B$79,1)*12/$C59))</f>
        <v>-</v>
      </c>
      <c r="AH59" s="63" t="str">
        <f>IF(ISERROR(IF(AE59="","",AE59/VLOOKUP(Occupancy!$B$65,Occupancy!$BJ$68:'Occupancy'!$B$79,1)*12/$C59)),"-",IF(AE59="","",AE59/VLOOKUP(Occupancy!$B$65,Occupancy!$BJ$68:'Occupancy'!$B$79,1)*12/$C59))</f>
        <v>-</v>
      </c>
      <c r="AI59" s="56">
        <f>SUMIFS(IncomeStatementData!$J$2:$J$829,IncomeStatementData!$B$2:$B$829,$A59,IncomeStatementData!$I$2:$I$829,"55357")+SUMIFS(IncomeStatementData!$J$2:$J$829,IncomeStatementData!$B$2:$B$829,$A59,IncomeStatementData!$I$2:$I$829,"55353")+SUMIFS(IncomeStatementData!$J$2:$J$829,IncomeStatementData!$B$2:$B$829,$A59,IncomeStatementData!$I$2:$I$829,"55354")+SUMIFS(IncomeStatementData!$J$2:$J$829,IncomeStatementData!$B$2:$B$829,$A59,IncomeStatementData!$I$2:$I$829,"55351")</f>
        <v>0</v>
      </c>
      <c r="AJ59" s="55">
        <f>IF(ISERROR(AK59/12*Occupancy!$B$65),"-",AK59/12*Occupancy!$B$65)</f>
        <v>0</v>
      </c>
      <c r="AK59" s="56">
        <f>SUMIFS(AnnualFinancialData!$L$2:$L$147,AnnualFinancialData!$B$2:$B$147,$A59,AnnualFinancialData!$K$2:$K$147,"55357")+SUMIFS(AnnualFinancialData!$L$2:$L$147,AnnualFinancialData!$B$2:$B$147,$A59,AnnualFinancialData!$K$2:$K$147,"55353")+SUMIFS(AnnualFinancialData!$L$2:$L$147,AnnualFinancialData!$B$2:$B$147,$A59,AnnualFinancialData!$K$2:$K$147,"55354")+SUMIFS(AnnualFinancialData!$L$2:$L$147,AnnualFinancialData!$B$2:$B$147,$A59,AnnualFinancialData!$K$2:$K$147,"55351")</f>
        <v>0</v>
      </c>
      <c r="AL59" s="55" t="str">
        <f>IF(ISERROR(IF(AI59="","",AI59/VLOOKUP(Occupancy!$B$65,Occupancy!$BJ$68:'Occupancy'!$B$79,1)*12/$C59)),"-",IF(AI59="","",AI59/VLOOKUP(Occupancy!$B$65,Occupancy!$BJ$68:'Occupancy'!$B$79,1)*12/$C59))</f>
        <v>-</v>
      </c>
      <c r="AM59" s="64" t="str">
        <f>IF(ISERROR(IF(AJ59="","",AJ59/VLOOKUP(Occupancy!$B$65,Occupancy!$BJ$68:'Occupancy'!$B$79,1)*12/$C59)),"-",IF(AJ59="","",AJ59/VLOOKUP(Occupancy!$B$65,Occupancy!$BJ$68:'Occupancy'!$B$79,1)*12/$C59))</f>
        <v>-</v>
      </c>
      <c r="AN59" s="58">
        <f>SUMIFS(IncomeStatementData!$J$2:$J$829,IncomeStatementData!$B$2:$B$829,$A59,IncomeStatementData!$I$2:$I$829,"55355")</f>
        <v>0</v>
      </c>
      <c r="AO59" s="58">
        <f>IF(ISERROR(AP59/12*Occupancy!$B$65),"-",AP59/12*Occupancy!$B$65)</f>
        <v>0</v>
      </c>
      <c r="AP59" s="59">
        <f>SUMIFS(AnnualFinancialData!$L$2:$L$147,AnnualFinancialData!$B$2:$B$147,$A59,AnnualFinancialData!$K$2:$K$147,"55355")</f>
        <v>0</v>
      </c>
      <c r="AQ59" s="58" t="str">
        <f>IF(ISERROR(IF(AN59="","",AN59/VLOOKUP(Occupancy!$B$65,Occupancy!$BJ$68:'Occupancy'!$B$79,1)*12/$C59)),"-",IF(AN59="","",AN59/VLOOKUP(Occupancy!$B$65,Occupancy!$BJ$68:'Occupancy'!$B$79,1)*12/$C59))</f>
        <v>-</v>
      </c>
      <c r="AR59" s="60" t="str">
        <f>IF(ISERROR(IF(AO59="","",AO59/VLOOKUP(Occupancy!$B$65,Occupancy!$BJ$68:'Occupancy'!$B$79,1)*12/$C59)),"-",IF(AO59="","",AO59/VLOOKUP(Occupancy!$B$65,Occupancy!$BJ$68:'Occupancy'!$B$79,1)*12/$C59))</f>
        <v>-</v>
      </c>
      <c r="AS59" s="65">
        <f>SUMIFS(IncomeStatementData!$J$2:$J$829,IncomeStatementData!$B$2:$B$829,$A59,IncomeStatementData!$I$2:$I$829,"55301")</f>
        <v>0</v>
      </c>
      <c r="AT59" s="55">
        <f>IF(ISERROR(AU59/12*Occupancy!$B$65),"-",AU59/12*Occupancy!$B$65)</f>
        <v>0</v>
      </c>
      <c r="AU59" s="56">
        <f>SUMIFS(AnnualFinancialData!$L$2:$L$147,AnnualFinancialData!$B$2:$B$147,$A59,AnnualFinancialData!$K$2:$K$147,"55301")</f>
        <v>0</v>
      </c>
      <c r="AV59" s="55" t="str">
        <f>IF(ISERROR(IF(AS59="","",AS59/VLOOKUP(Occupancy!$B$65,Occupancy!$BJ$68:'Occupancy'!$B$79,1)*12/$C59)),"-",IF(AS59="","",AS59/VLOOKUP(Occupancy!$B$65,Occupancy!$BJ$68:'Occupancy'!$B$79,1)*12/$C59))</f>
        <v>-</v>
      </c>
      <c r="AW59" s="61" t="str">
        <f>IF(ISERROR(IF(AT59="","",AT59/VLOOKUP(Occupancy!$B$65,Occupancy!$BJ$68:'Occupancy'!$B$79,1)*12/$C59)),"-",IF(AT59="","",AT59/VLOOKUP(Occupancy!$B$65,Occupancy!$BJ$68:'Occupancy'!$B$79,1)*12/$C59))</f>
        <v>-</v>
      </c>
      <c r="AX59" s="58">
        <f>SUMIFS(IncomeStatementData!$J$2:$J$829,IncomeStatementData!$B$2:$B$829,$A59,IncomeStatementData!$I$2:$I$829,"55320")</f>
        <v>0</v>
      </c>
      <c r="AY59" s="58">
        <f>IF(ISERROR(AZ59/12*Occupancy!$B$65),"-",AZ59/12*Occupancy!$B$65)</f>
        <v>0</v>
      </c>
      <c r="AZ59" s="59">
        <f>SUMIFS(AnnualFinancialData!$L$2:$L$147,AnnualFinancialData!$B$2:$B$147,$A59,AnnualFinancialData!$K$2:$K$147,"55320")</f>
        <v>0</v>
      </c>
      <c r="BA59" s="58" t="str">
        <f>IF(ISERROR(IF(AX59="","",AX59/VLOOKUP(Occupancy!$B$65,Occupancy!$BJ$68:'Occupancy'!$B$79,1)*12/$C59)),"-",IF(AX59="","",AX59/VLOOKUP(Occupancy!$B$65,Occupancy!$BJ$68:'Occupancy'!$B$79,1)*12/$C59))</f>
        <v>-</v>
      </c>
      <c r="BB59" s="58" t="str">
        <f>IF(ISERROR(IF(AY59="","",AY59/VLOOKUP(Occupancy!$B$65,Occupancy!$BJ$68:'Occupancy'!$B$79,1)*12/$C59)),"-",IF(AY59="","",AY59/VLOOKUP(Occupancy!$B$65,Occupancy!$BJ$68:'Occupancy'!$B$79,1)*12/$C59))</f>
        <v>-</v>
      </c>
      <c r="BC59" s="66">
        <f t="shared" si="0"/>
        <v>0</v>
      </c>
      <c r="BD59" s="67">
        <f t="shared" si="1"/>
        <v>0</v>
      </c>
      <c r="BE59" s="66">
        <f t="shared" si="2"/>
        <v>0</v>
      </c>
      <c r="BF59" s="67" t="str">
        <f>IF(ISERROR(IF(BC59="","",BC59/VLOOKUP(Occupancy!$B$65,Occupancy!$BJ$68:'Occupancy'!$B$79,1)*12/$C59)),"-",IF(BC59="","",BC59/VLOOKUP(Occupancy!$B$65,Occupancy!$BJ$68:'Occupancy'!$B$79,1)*12/$C59))</f>
        <v>-</v>
      </c>
      <c r="BG59" s="68" t="str">
        <f>IF(ISERROR(IF(BD59="","",BD59/VLOOKUP(Occupancy!$B$65,Occupancy!$BJ$68:'Occupancy'!$B$79,1)*12/$C59)),"-",IF(BD59="","",BD59/VLOOKUP(Occupancy!$B$65,Occupancy!$BJ$68:'Occupancy'!$B$79,1)*12/$C59))</f>
        <v>-</v>
      </c>
    </row>
    <row r="60" spans="1:59" x14ac:dyDescent="0.25">
      <c r="A60" s="222" t="s">
        <v>488</v>
      </c>
      <c r="B60" s="98" t="str">
        <f>IF(ISERROR(INDEX(ProjectTypeData!$F$2:$F60,MATCH(Expenses!$A60,ProjectTypeData!$B$2:$B60,0),MATCH(Expenses!B$5,ProjectTypeData!$F$1))),"-",INDEX(ProjectTypeData!$F$2:$F60,MATCH(Expenses!$A60,ProjectTypeData!$B$2:$B60,0),MATCH(Expenses!B$5,ProjectTypeData!$F$1)))</f>
        <v>Homes</v>
      </c>
      <c r="C60" s="148">
        <f>Operating!C66</f>
        <v>0</v>
      </c>
      <c r="D60" s="149" t="str">
        <f>IF(ISERROR(INDEX(MgmtCompanyData!$C$2:$C$9,MATCH(A60,MgmtCompanyData!$B$2:$B$9,0),0)),"-",INDEX(MgmtCompanyData!$C$2:$C$9,MATCH(A60,MgmtCompanyData!$B$2:$B$9,0),0))</f>
        <v>-</v>
      </c>
      <c r="E60" s="54">
        <f>SUMIFS(IncomeStatementData!$J$2:$J$829,IncomeStatementData!$B$2:$B$829,$A60,IncomeStatementData!$I$2:$I$829,"50105")+SUMIFS(IncomeStatementData!$J$2:$J$829,IncomeStatementData!$B$2:$B$829,$A60,IncomeStatementData!$I$2:$I$829,"55745")+SUMIFS(IncomeStatementData!$J$2:$J$829,IncomeStatementData!$B$2:$B$829,$A60,IncomeStatementData!$I$2:$I$829,"55730")+SUMIFS(IncomeStatementData!$J$2:$J$829,IncomeStatementData!$B$2:$B$829,$A60,IncomeStatementData!$I$2:$I$829,"50203")+SUMIFS(IncomeStatementData!$J$2:$J$829,IncomeStatementData!$B$2:$B$829,$A60,IncomeStatementData!$I$2:$I$829,"50252")</f>
        <v>0</v>
      </c>
      <c r="F60" s="55">
        <f>IF(ISERROR(G60/12*Occupancy!$B$65),"-",G60/12*Occupancy!$B$65)</f>
        <v>0</v>
      </c>
      <c r="G60" s="56">
        <f>SUMIFS(AnnualFinancialData!$L$2:$L$147,AnnualFinancialData!$B$2:$B$147,$A60,AnnualFinancialData!$K$2:$K$147,"50105")+SUMIFS(AnnualFinancialData!$L$2:$L$147,AnnualFinancialData!$B$2:$B$147,$A60,AnnualFinancialData!$K$2:$K$147,"55745")+SUMIFS(AnnualFinancialData!$L$2:$L$147,AnnualFinancialData!$B$2:$B$147,$A60,AnnualFinancialData!$K$2:$K$147,"55730")+SUMIFS(AnnualFinancialData!$L$2:$L$147,AnnualFinancialData!$B$2:$B$147,$A60,AnnualFinancialData!$K$2:$K$147,"50203")+SUMIFS(AnnualFinancialData!$L$2:$L$147,AnnualFinancialData!$B$2:$B$147,$A60,AnnualFinancialData!$K$2:$K$147,"50252")</f>
        <v>0</v>
      </c>
      <c r="H60" s="55" t="str">
        <f>IF(ISERROR(IF(E60="","",E60/VLOOKUP(Occupancy!$B$65,Occupancy!$BJ$68:'Occupancy'!$B$79,1)*12/$C60)),"-",IF(E60="","",E60/VLOOKUP(Occupancy!$B$65,Occupancy!$BJ$68:'Occupancy'!$B$79,1)*12/$C60))</f>
        <v>-</v>
      </c>
      <c r="I60" s="57" t="str">
        <f>IF(ISERROR(IF(F60="","",F60/VLOOKUP(Occupancy!$B$65,Occupancy!$BJ$68:'Occupancy'!$B$79,1)*12/$C60)),"-",IF(F60="","",F60/VLOOKUP(Occupancy!$B$65,Occupancy!$BJ$68:'Occupancy'!$B$79,1)*12/$C60))</f>
        <v>-</v>
      </c>
      <c r="J60" s="58">
        <f>SUMIFS(IncomeStatementData!$J$2:$J$829,IncomeStatementData!$B$2:$B$829,$A60,IncomeStatementData!$I$2:$I$829,"60015")+SUMIFS(IncomeStatementData!$J$2:$J$829,IncomeStatementData!$B$2:$B$829,$A60,IncomeStatementData!$I$2:$I$829,"55342")+SUMIFS(IncomeStatementData!$J$2:$J$829,IncomeStatementData!$B$2:$B$829,$A60,IncomeStatementData!$I$2:$I$829,"55110")+SUMIFS(IncomeStatementData!$J$2:$J$829,IncomeStatementData!$B$2:$B$829,$A60,IncomeStatementData!$I$2:$I$829,"53034")+SUMIFS(IncomeStatementData!$J$2:$J$829,IncomeStatementData!$B$2:$B$829,$A60,IncomeStatementData!$I$2:$I$829,"59500")</f>
        <v>0</v>
      </c>
      <c r="K60" s="58">
        <f>IF(ISERROR(L60/12*Occupancy!$B$65),"-",L60/12*Occupancy!$B$65)</f>
        <v>0</v>
      </c>
      <c r="L60" s="59">
        <f>SUMIFS(AnnualFinancialData!$L$2:$L$147,AnnualFinancialData!$B$2:$B$147,$A60,AnnualFinancialData!$K$2:$K$147,"60015")+SUMIFS(AnnualFinancialData!$L$2:$L$147,AnnualFinancialData!$B$2:$B$147,$A60,AnnualFinancialData!$K$2:$K$147,"55342")+SUMIFS(AnnualFinancialData!$L$2:$L$147,AnnualFinancialData!$B$2:$B$147,$A60,AnnualFinancialData!$K$2:$K$147,"55110")+SUMIFS(AnnualFinancialData!$L$2:$L$147,AnnualFinancialData!$B$2:$B$147,$A60,AnnualFinancialData!$K$2:$K$147,"53034")+SUMIFS(AnnualFinancialData!$L$2:$L$147,AnnualFinancialData!$B$2:$B$147,$A60,AnnualFinancialData!$K$2:$K$147,"59500")</f>
        <v>0</v>
      </c>
      <c r="M60" s="58" t="str">
        <f>IF(ISERROR(IF(J60="","",J60/VLOOKUP(Occupancy!$B$65,Occupancy!$BJ$68:'Occupancy'!$B$79,1)*12/$C60)),"-",IF(J60="","",J60/VLOOKUP(Occupancy!$B$65,Occupancy!$BJ$68:'Occupancy'!$B$79,1)*12/$C60))</f>
        <v>-</v>
      </c>
      <c r="N60" s="58" t="str">
        <f>IF(ISERROR(IF(K60="","",K60/VLOOKUP(Occupancy!$B$65,Occupancy!$BJ$68:'Occupancy'!$B$79,1)*12/$C60)),"-",IF(K60="","",K60/VLOOKUP(Occupancy!$B$65,Occupancy!$BJ$68:'Occupancy'!$B$79,1)*12/$C60))</f>
        <v>-</v>
      </c>
      <c r="O60" s="55">
        <f>SUMIFS(IncomeStatementData!$J$2:$J$829,IncomeStatementData!$B$2:$B$829,$A60,IncomeStatementData!$I$2:$I$829,"58001")</f>
        <v>0</v>
      </c>
      <c r="P60" s="55">
        <f>IF(ISERROR(Q60/12*Occupancy!$B$65),"-",Q60/12*Occupancy!$B$65)</f>
        <v>0</v>
      </c>
      <c r="Q60" s="56">
        <f>SUMIFS(AnnualFinancialData!$L$2:$L$147,AnnualFinancialData!$B$2:$B$147,$A60,AnnualFinancialData!$K$2:$K$147,"58001")</f>
        <v>0</v>
      </c>
      <c r="R60" s="55" t="str">
        <f>IF(ISERROR(IF(O60="","",O60/VLOOKUP(Occupancy!$B$65,Occupancy!$BJ$68:'Occupancy'!$B$79,1)*12/$C60)),"-",IF(O60="","",O60/VLOOKUP(Occupancy!$B$65,Occupancy!$BJ$68:'Occupancy'!$B$79,1)*12/$C60))</f>
        <v>-</v>
      </c>
      <c r="S60" s="55" t="str">
        <f>IF(ISERROR(IF(P60="","",P60/VLOOKUP(Occupancy!$B$65,Occupancy!$BJ$68:'Occupancy'!$B$79,1)*12/$C60)),"-",IF(P60="","",P60/VLOOKUP(Occupancy!$B$65,Occupancy!$BJ$68:'Occupancy'!$B$79,1)*12/$C60))</f>
        <v>-</v>
      </c>
      <c r="T60" s="59">
        <f>SUMIFS(IncomeStatementData!$J$2:$J$829,IncomeStatementData!$B$2:$B$829,$A60,IncomeStatementData!$I$2:$I$829,"66100")</f>
        <v>0</v>
      </c>
      <c r="U60" s="58">
        <f>IF(ISERROR(V60/12*Occupancy!$B$65),"-",V60/12*Occupancy!$B$65)</f>
        <v>0</v>
      </c>
      <c r="V60" s="59">
        <f>SUMIFS(AnnualFinancialData!$L$2:$L$147,AnnualFinancialData!$B$2:$B$147,$A60,AnnualFinancialData!$K$2:$K$147,"66100")</f>
        <v>0</v>
      </c>
      <c r="W60" s="58" t="str">
        <f>IF(ISERROR(IF(T60="","",T60/VLOOKUP(Occupancy!$B$65,Occupancy!$BJ$68:'Occupancy'!$B$79,1)*12/$C60)),"-",IF(T60="","",T60/VLOOKUP(Occupancy!$B$65,Occupancy!$BJ$68:'Occupancy'!$B$79,1)*12/$C60))</f>
        <v>-</v>
      </c>
      <c r="X60" s="60" t="str">
        <f>IF(ISERROR(IF(U60="","",U60/VLOOKUP(Occupancy!$B$65,Occupancy!$BJ$68:'Occupancy'!$B$79,1)*12/$C60)),"-",IF(U60="","",U60/VLOOKUP(Occupancy!$B$65,Occupancy!$BJ$68:'Occupancy'!$B$79,1)*12/$C60))</f>
        <v>-</v>
      </c>
      <c r="Y60" s="55">
        <f>SUMIFS(IncomeStatementData!$J$2:$J$829,IncomeStatementData!$B$2:$B$829,$A60,IncomeStatementData!$I$2:$I$829,"55705")+SUMIFS(IncomeStatementData!$J$2:$J$829,IncomeStatementData!$B$2:$B$829,$A60,IncomeStatementData!$I$2:$I$829,"55715")+SUMIFS(IncomeStatementData!$J$2:$J$829,IncomeStatementData!$B$2:$B$829,$A60,IncomeStatementData!$I$2:$I$829,"55720")+SUMIFS(IncomeStatementData!$J$2:$J$829,IncomeStatementData!$B$2:$B$829,$A60,IncomeStatementData!$I$2:$I$829,"55730")+SUMIFS(IncomeStatementData!$J$2:$J$829,IncomeStatementData!$B$2:$B$829,$A60,IncomeStatementData!$I$2:$I$829,"55735")+SUMIFS(IncomeStatementData!$J$2:$J$829,IncomeStatementData!$B$2:$B$829,$A60,IncomeStatementData!$I$2:$I$829,"55701")+SUMIFS(IncomeStatementData!$J$2:$J$829,IncomeStatementData!$B$2:$B$829,$A60,IncomeStatementData!$I$2:$I$829,"55750")+SUMIFS(IncomeStatementData!$J$2:$J$829,IncomeStatementData!$B$2:$B$829,$A60,IncomeStatementData!$I$2:$I$829,"55725")+SUMIFS(IncomeStatementData!$J$2:$J$829,IncomeStatementData!$B$2:$B$829,$A60,IncomeStatementData!$I$2:$I$829,"55760")+SUMIFS(IncomeStatementData!$J$2:$J$829,IncomeStatementData!$B$2:$B$829,$A60,IncomeStatementData!$I$2:$I$829,"55755")</f>
        <v>0</v>
      </c>
      <c r="Z60" s="55">
        <f>IF(ISERROR(AA60/12*Occupancy!$B$65),"-",AA60/12*Occupancy!$B$65)</f>
        <v>0</v>
      </c>
      <c r="AA60" s="56">
        <f>SUMIFS(AnnualFinancialData!$L$2:$L$147,AnnualFinancialData!$B$2:$B$147,$A60,AnnualFinancialData!$K$2:$K$147,"55705")+SUMIFS(AnnualFinancialData!$L$2:$L$147,AnnualFinancialData!$B$2:$B$147,$A60,AnnualFinancialData!$K$2:$K$147,"55715")+SUMIFS(AnnualFinancialData!$L$2:$L$147,AnnualFinancialData!$B$2:$B$147,$A60,AnnualFinancialData!$K$2:$K$147,"55720")+SUMIFS(AnnualFinancialData!$L$2:$L$147,AnnualFinancialData!$B$2:$B$147,$A60,AnnualFinancialData!$K$2:$K$147,"55730")+SUMIFS(AnnualFinancialData!$L$2:$L$147,AnnualFinancialData!$B$2:$B$147,$A60,AnnualFinancialData!$K$2:$K$147,"55735")+SUMIFS(AnnualFinancialData!$L$2:$L$147,AnnualFinancialData!$B$2:$B$147,$A60,AnnualFinancialData!$K$2:$K$147,"55701")+SUMIFS(AnnualFinancialData!$L$2:$L$147,AnnualFinancialData!$B$2:$B$147,$A60,AnnualFinancialData!$K$2:$K$147,"55750")+SUMIFS(AnnualFinancialData!$L$2:$L$147,AnnualFinancialData!$B$2:$B$147,$A60,AnnualFinancialData!$K$2:$K$147,"55725")+SUMIFS(AnnualFinancialData!$L$2:$L$147,AnnualFinancialData!$B$2:$B$147,$A60,AnnualFinancialData!$K$2:$K$147,"55760")+SUMIFS(AnnualFinancialData!$L$2:$L$147,AnnualFinancialData!$B$2:$B$147,$A60,AnnualFinancialData!$K$2:$K$147,"55755")</f>
        <v>0</v>
      </c>
      <c r="AB60" s="55" t="str">
        <f>IF(ISERROR(IF(Y60="","",Y60/VLOOKUP(Occupancy!$B$65,Occupancy!$BJ$68:'Occupancy'!$B$79,1)*12/$C60)),"-",IF(Y60="","",Y60/VLOOKUP(Occupancy!$B$65,Occupancy!$BJ$68:'Occupancy'!$B$79,1)*12/$C60))</f>
        <v>-</v>
      </c>
      <c r="AC60" s="61" t="str">
        <f>IF(ISERROR(IF(Z60="","",Z60/VLOOKUP(Occupancy!$B$65,Occupancy!$BJ$68:'Occupancy'!$B$79,1)*12/$C60)),"-",IF(Z60="","",Z60/VLOOKUP(Occupancy!$B$65,Occupancy!$BJ$68:'Occupancy'!$B$79,1)*12/$C60))</f>
        <v>-</v>
      </c>
      <c r="AD60" s="59">
        <f>SUMIFS(IncomeStatementData!$J$2:$J$829,IncomeStatementData!$B$2:$B$829,$A60,IncomeStatementData!$I$2:$I$829,"55770")</f>
        <v>0</v>
      </c>
      <c r="AE60" s="58">
        <f>IF(ISERROR(AF60/12*Occupancy!$B$65),"-",AF60/12*Occupancy!$B$65)</f>
        <v>0</v>
      </c>
      <c r="AF60" s="59">
        <f>SUMIFS(AnnualFinancialData!$L$2:$L$147,AnnualFinancialData!$B$2:$B$147,$A60,AnnualFinancialData!$K$2:$K$147,"55770")</f>
        <v>0</v>
      </c>
      <c r="AG60" s="58" t="str">
        <f>IF(ISERROR(IF(AD60="","",AD60/VLOOKUP(Occupancy!$B$65,Occupancy!$BJ$68:'Occupancy'!$B$79,1)*12/$C60)),"-",IF(AD60="","",AD60/VLOOKUP(Occupancy!$B$65,Occupancy!$BJ$68:'Occupancy'!$B$79,1)*12/$C60))</f>
        <v>-</v>
      </c>
      <c r="AH60" s="63" t="str">
        <f>IF(ISERROR(IF(AE60="","",AE60/VLOOKUP(Occupancy!$B$65,Occupancy!$BJ$68:'Occupancy'!$B$79,1)*12/$C60)),"-",IF(AE60="","",AE60/VLOOKUP(Occupancy!$B$65,Occupancy!$BJ$68:'Occupancy'!$B$79,1)*12/$C60))</f>
        <v>-</v>
      </c>
      <c r="AI60" s="56">
        <f>SUMIFS(IncomeStatementData!$J$2:$J$829,IncomeStatementData!$B$2:$B$829,$A60,IncomeStatementData!$I$2:$I$829,"55357")+SUMIFS(IncomeStatementData!$J$2:$J$829,IncomeStatementData!$B$2:$B$829,$A60,IncomeStatementData!$I$2:$I$829,"55353")+SUMIFS(IncomeStatementData!$J$2:$J$829,IncomeStatementData!$B$2:$B$829,$A60,IncomeStatementData!$I$2:$I$829,"55354")+SUMIFS(IncomeStatementData!$J$2:$J$829,IncomeStatementData!$B$2:$B$829,$A60,IncomeStatementData!$I$2:$I$829,"55351")</f>
        <v>0</v>
      </c>
      <c r="AJ60" s="55">
        <f>IF(ISERROR(AK60/12*Occupancy!$B$65),"-",AK60/12*Occupancy!$B$65)</f>
        <v>0</v>
      </c>
      <c r="AK60" s="56">
        <f>SUMIFS(AnnualFinancialData!$L$2:$L$147,AnnualFinancialData!$B$2:$B$147,$A60,AnnualFinancialData!$K$2:$K$147,"55357")+SUMIFS(AnnualFinancialData!$L$2:$L$147,AnnualFinancialData!$B$2:$B$147,$A60,AnnualFinancialData!$K$2:$K$147,"55353")+SUMIFS(AnnualFinancialData!$L$2:$L$147,AnnualFinancialData!$B$2:$B$147,$A60,AnnualFinancialData!$K$2:$K$147,"55354")+SUMIFS(AnnualFinancialData!$L$2:$L$147,AnnualFinancialData!$B$2:$B$147,$A60,AnnualFinancialData!$K$2:$K$147,"55351")</f>
        <v>0</v>
      </c>
      <c r="AL60" s="55" t="str">
        <f>IF(ISERROR(IF(AI60="","",AI60/VLOOKUP(Occupancy!$B$65,Occupancy!$BJ$68:'Occupancy'!$B$79,1)*12/$C60)),"-",IF(AI60="","",AI60/VLOOKUP(Occupancy!$B$65,Occupancy!$BJ$68:'Occupancy'!$B$79,1)*12/$C60))</f>
        <v>-</v>
      </c>
      <c r="AM60" s="64" t="str">
        <f>IF(ISERROR(IF(AJ60="","",AJ60/VLOOKUP(Occupancy!$B$65,Occupancy!$BJ$68:'Occupancy'!$B$79,1)*12/$C60)),"-",IF(AJ60="","",AJ60/VLOOKUP(Occupancy!$B$65,Occupancy!$BJ$68:'Occupancy'!$B$79,1)*12/$C60))</f>
        <v>-</v>
      </c>
      <c r="AN60" s="58">
        <f>SUMIFS(IncomeStatementData!$J$2:$J$829,IncomeStatementData!$B$2:$B$829,$A60,IncomeStatementData!$I$2:$I$829,"55355")</f>
        <v>0</v>
      </c>
      <c r="AO60" s="58">
        <f>IF(ISERROR(AP60/12*Occupancy!$B$65),"-",AP60/12*Occupancy!$B$65)</f>
        <v>0</v>
      </c>
      <c r="AP60" s="59">
        <f>SUMIFS(AnnualFinancialData!$L$2:$L$147,AnnualFinancialData!$B$2:$B$147,$A60,AnnualFinancialData!$K$2:$K$147,"55355")</f>
        <v>0</v>
      </c>
      <c r="AQ60" s="58" t="str">
        <f>IF(ISERROR(IF(AN60="","",AN60/VLOOKUP(Occupancy!$B$65,Occupancy!$BJ$68:'Occupancy'!$B$79,1)*12/$C60)),"-",IF(AN60="","",AN60/VLOOKUP(Occupancy!$B$65,Occupancy!$BJ$68:'Occupancy'!$B$79,1)*12/$C60))</f>
        <v>-</v>
      </c>
      <c r="AR60" s="60" t="str">
        <f>IF(ISERROR(IF(AO60="","",AO60/VLOOKUP(Occupancy!$B$65,Occupancy!$BJ$68:'Occupancy'!$B$79,1)*12/$C60)),"-",IF(AO60="","",AO60/VLOOKUP(Occupancy!$B$65,Occupancy!$BJ$68:'Occupancy'!$B$79,1)*12/$C60))</f>
        <v>-</v>
      </c>
      <c r="AS60" s="65">
        <f>SUMIFS(IncomeStatementData!$J$2:$J$829,IncomeStatementData!$B$2:$B$829,$A60,IncomeStatementData!$I$2:$I$829,"55301")</f>
        <v>0</v>
      </c>
      <c r="AT60" s="55">
        <f>IF(ISERROR(AU60/12*Occupancy!$B$65),"-",AU60/12*Occupancy!$B$65)</f>
        <v>0</v>
      </c>
      <c r="AU60" s="56">
        <f>SUMIFS(AnnualFinancialData!$L$2:$L$147,AnnualFinancialData!$B$2:$B$147,$A60,AnnualFinancialData!$K$2:$K$147,"55301")</f>
        <v>0</v>
      </c>
      <c r="AV60" s="55" t="str">
        <f>IF(ISERROR(IF(AS60="","",AS60/VLOOKUP(Occupancy!$B$65,Occupancy!$BJ$68:'Occupancy'!$B$79,1)*12/$C60)),"-",IF(AS60="","",AS60/VLOOKUP(Occupancy!$B$65,Occupancy!$BJ$68:'Occupancy'!$B$79,1)*12/$C60))</f>
        <v>-</v>
      </c>
      <c r="AW60" s="61" t="str">
        <f>IF(ISERROR(IF(AT60="","",AT60/VLOOKUP(Occupancy!$B$65,Occupancy!$BJ$68:'Occupancy'!$B$79,1)*12/$C60)),"-",IF(AT60="","",AT60/VLOOKUP(Occupancy!$B$65,Occupancy!$BJ$68:'Occupancy'!$B$79,1)*12/$C60))</f>
        <v>-</v>
      </c>
      <c r="AX60" s="58">
        <f>SUMIFS(IncomeStatementData!$J$2:$J$829,IncomeStatementData!$B$2:$B$829,$A60,IncomeStatementData!$I$2:$I$829,"55320")</f>
        <v>0</v>
      </c>
      <c r="AY60" s="58">
        <f>IF(ISERROR(AZ60/12*Occupancy!$B$65),"-",AZ60/12*Occupancy!$B$65)</f>
        <v>0</v>
      </c>
      <c r="AZ60" s="59">
        <f>SUMIFS(AnnualFinancialData!$L$2:$L$147,AnnualFinancialData!$B$2:$B$147,$A60,AnnualFinancialData!$K$2:$K$147,"55320")</f>
        <v>0</v>
      </c>
      <c r="BA60" s="58" t="str">
        <f>IF(ISERROR(IF(AX60="","",AX60/VLOOKUP(Occupancy!$B$65,Occupancy!$BJ$68:'Occupancy'!$B$79,1)*12/$C60)),"-",IF(AX60="","",AX60/VLOOKUP(Occupancy!$B$65,Occupancy!$BJ$68:'Occupancy'!$B$79,1)*12/$C60))</f>
        <v>-</v>
      </c>
      <c r="BB60" s="58" t="str">
        <f>IF(ISERROR(IF(AY60="","",AY60/VLOOKUP(Occupancy!$B$65,Occupancy!$BJ$68:'Occupancy'!$B$79,1)*12/$C60)),"-",IF(AY60="","",AY60/VLOOKUP(Occupancy!$B$65,Occupancy!$BJ$68:'Occupancy'!$B$79,1)*12/$C60))</f>
        <v>-</v>
      </c>
      <c r="BC60" s="66">
        <f t="shared" si="0"/>
        <v>0</v>
      </c>
      <c r="BD60" s="67">
        <f t="shared" si="1"/>
        <v>0</v>
      </c>
      <c r="BE60" s="66">
        <f t="shared" si="2"/>
        <v>0</v>
      </c>
      <c r="BF60" s="67" t="str">
        <f>IF(ISERROR(IF(BC60="","",BC60/VLOOKUP(Occupancy!$B$65,Occupancy!$BJ$68:'Occupancy'!$B$79,1)*12/$C60)),"-",IF(BC60="","",BC60/VLOOKUP(Occupancy!$B$65,Occupancy!$BJ$68:'Occupancy'!$B$79,1)*12/$C60))</f>
        <v>-</v>
      </c>
      <c r="BG60" s="68" t="str">
        <f>IF(ISERROR(IF(BD60="","",BD60/VLOOKUP(Occupancy!$B$65,Occupancy!$BJ$68:'Occupancy'!$B$79,1)*12/$C60)),"-",IF(BD60="","",BD60/VLOOKUP(Occupancy!$B$65,Occupancy!$BJ$68:'Occupancy'!$B$79,1)*12/$C60))</f>
        <v>-</v>
      </c>
    </row>
    <row r="61" spans="1:59" x14ac:dyDescent="0.25">
      <c r="A61" s="222" t="s">
        <v>490</v>
      </c>
      <c r="B61" s="98" t="str">
        <f>IF(ISERROR(INDEX(ProjectTypeData!$F$2:$F61,MATCH(Expenses!$A61,ProjectTypeData!$B$2:$B61,0),MATCH(Expenses!B$5,ProjectTypeData!$F$1))),"-",INDEX(ProjectTypeData!$F$2:$F61,MATCH(Expenses!$A61,ProjectTypeData!$B$2:$B61,0),MATCH(Expenses!B$5,ProjectTypeData!$F$1)))</f>
        <v>Homes</v>
      </c>
      <c r="C61" s="148">
        <f>Operating!C67</f>
        <v>0</v>
      </c>
      <c r="D61" s="149" t="str">
        <f>IF(ISERROR(INDEX(MgmtCompanyData!$C$2:$C$9,MATCH(A61,MgmtCompanyData!$B$2:$B$9,0),0)),"-",INDEX(MgmtCompanyData!$C$2:$C$9,MATCH(A61,MgmtCompanyData!$B$2:$B$9,0),0))</f>
        <v>-</v>
      </c>
      <c r="E61" s="54">
        <f>SUMIFS(IncomeStatementData!$J$2:$J$829,IncomeStatementData!$B$2:$B$829,$A61,IncomeStatementData!$I$2:$I$829,"50105")+SUMIFS(IncomeStatementData!$J$2:$J$829,IncomeStatementData!$B$2:$B$829,$A61,IncomeStatementData!$I$2:$I$829,"55745")+SUMIFS(IncomeStatementData!$J$2:$J$829,IncomeStatementData!$B$2:$B$829,$A61,IncomeStatementData!$I$2:$I$829,"55730")+SUMIFS(IncomeStatementData!$J$2:$J$829,IncomeStatementData!$B$2:$B$829,$A61,IncomeStatementData!$I$2:$I$829,"50203")+SUMIFS(IncomeStatementData!$J$2:$J$829,IncomeStatementData!$B$2:$B$829,$A61,IncomeStatementData!$I$2:$I$829,"50252")</f>
        <v>0</v>
      </c>
      <c r="F61" s="55">
        <f>IF(ISERROR(G61/12*Occupancy!$B$65),"-",G61/12*Occupancy!$B$65)</f>
        <v>0</v>
      </c>
      <c r="G61" s="56">
        <f>SUMIFS(AnnualFinancialData!$L$2:$L$147,AnnualFinancialData!$B$2:$B$147,$A61,AnnualFinancialData!$K$2:$K$147,"50105")+SUMIFS(AnnualFinancialData!$L$2:$L$147,AnnualFinancialData!$B$2:$B$147,$A61,AnnualFinancialData!$K$2:$K$147,"55745")+SUMIFS(AnnualFinancialData!$L$2:$L$147,AnnualFinancialData!$B$2:$B$147,$A61,AnnualFinancialData!$K$2:$K$147,"55730")+SUMIFS(AnnualFinancialData!$L$2:$L$147,AnnualFinancialData!$B$2:$B$147,$A61,AnnualFinancialData!$K$2:$K$147,"50203")+SUMIFS(AnnualFinancialData!$L$2:$L$147,AnnualFinancialData!$B$2:$B$147,$A61,AnnualFinancialData!$K$2:$K$147,"50252")</f>
        <v>0</v>
      </c>
      <c r="H61" s="55" t="str">
        <f>IF(ISERROR(IF(E61="","",E61/VLOOKUP(Occupancy!$B$65,Occupancy!$BJ$68:'Occupancy'!$B$79,1)*12/$C61)),"-",IF(E61="","",E61/VLOOKUP(Occupancy!$B$65,Occupancy!$BJ$68:'Occupancy'!$B$79,1)*12/$C61))</f>
        <v>-</v>
      </c>
      <c r="I61" s="57" t="str">
        <f>IF(ISERROR(IF(F61="","",F61/VLOOKUP(Occupancy!$B$65,Occupancy!$BJ$68:'Occupancy'!$B$79,1)*12/$C61)),"-",IF(F61="","",F61/VLOOKUP(Occupancy!$B$65,Occupancy!$BJ$68:'Occupancy'!$B$79,1)*12/$C61))</f>
        <v>-</v>
      </c>
      <c r="J61" s="58">
        <f>SUMIFS(IncomeStatementData!$J$2:$J$829,IncomeStatementData!$B$2:$B$829,$A61,IncomeStatementData!$I$2:$I$829,"60015")+SUMIFS(IncomeStatementData!$J$2:$J$829,IncomeStatementData!$B$2:$B$829,$A61,IncomeStatementData!$I$2:$I$829,"55342")+SUMIFS(IncomeStatementData!$J$2:$J$829,IncomeStatementData!$B$2:$B$829,$A61,IncomeStatementData!$I$2:$I$829,"55110")+SUMIFS(IncomeStatementData!$J$2:$J$829,IncomeStatementData!$B$2:$B$829,$A61,IncomeStatementData!$I$2:$I$829,"53034")+SUMIFS(IncomeStatementData!$J$2:$J$829,IncomeStatementData!$B$2:$B$829,$A61,IncomeStatementData!$I$2:$I$829,"59500")</f>
        <v>0</v>
      </c>
      <c r="K61" s="58">
        <f>IF(ISERROR(L61/12*Occupancy!$B$65),"-",L61/12*Occupancy!$B$65)</f>
        <v>0</v>
      </c>
      <c r="L61" s="59">
        <f>SUMIFS(AnnualFinancialData!$L$2:$L$147,AnnualFinancialData!$B$2:$B$147,$A61,AnnualFinancialData!$K$2:$K$147,"60015")+SUMIFS(AnnualFinancialData!$L$2:$L$147,AnnualFinancialData!$B$2:$B$147,$A61,AnnualFinancialData!$K$2:$K$147,"55342")+SUMIFS(AnnualFinancialData!$L$2:$L$147,AnnualFinancialData!$B$2:$B$147,$A61,AnnualFinancialData!$K$2:$K$147,"55110")+SUMIFS(AnnualFinancialData!$L$2:$L$147,AnnualFinancialData!$B$2:$B$147,$A61,AnnualFinancialData!$K$2:$K$147,"53034")+SUMIFS(AnnualFinancialData!$L$2:$L$147,AnnualFinancialData!$B$2:$B$147,$A61,AnnualFinancialData!$K$2:$K$147,"59500")</f>
        <v>0</v>
      </c>
      <c r="M61" s="58" t="str">
        <f>IF(ISERROR(IF(J61="","",J61/VLOOKUP(Occupancy!$B$65,Occupancy!$BJ$68:'Occupancy'!$B$79,1)*12/$C61)),"-",IF(J61="","",J61/VLOOKUP(Occupancy!$B$65,Occupancy!$BJ$68:'Occupancy'!$B$79,1)*12/$C61))</f>
        <v>-</v>
      </c>
      <c r="N61" s="58" t="str">
        <f>IF(ISERROR(IF(K61="","",K61/VLOOKUP(Occupancy!$B$65,Occupancy!$BJ$68:'Occupancy'!$B$79,1)*12/$C61)),"-",IF(K61="","",K61/VLOOKUP(Occupancy!$B$65,Occupancy!$BJ$68:'Occupancy'!$B$79,1)*12/$C61))</f>
        <v>-</v>
      </c>
      <c r="O61" s="55">
        <f>SUMIFS(IncomeStatementData!$J$2:$J$829,IncomeStatementData!$B$2:$B$829,$A61,IncomeStatementData!$I$2:$I$829,"58001")</f>
        <v>0</v>
      </c>
      <c r="P61" s="55">
        <f>IF(ISERROR(Q61/12*Occupancy!$B$65),"-",Q61/12*Occupancy!$B$65)</f>
        <v>0</v>
      </c>
      <c r="Q61" s="56">
        <f>SUMIFS(AnnualFinancialData!$L$2:$L$147,AnnualFinancialData!$B$2:$B$147,$A61,AnnualFinancialData!$K$2:$K$147,"58001")</f>
        <v>0</v>
      </c>
      <c r="R61" s="55" t="str">
        <f>IF(ISERROR(IF(O61="","",O61/VLOOKUP(Occupancy!$B$65,Occupancy!$BJ$68:'Occupancy'!$B$79,1)*12/$C61)),"-",IF(O61="","",O61/VLOOKUP(Occupancy!$B$65,Occupancy!$BJ$68:'Occupancy'!$B$79,1)*12/$C61))</f>
        <v>-</v>
      </c>
      <c r="S61" s="55" t="str">
        <f>IF(ISERROR(IF(P61="","",P61/VLOOKUP(Occupancy!$B$65,Occupancy!$BJ$68:'Occupancy'!$B$79,1)*12/$C61)),"-",IF(P61="","",P61/VLOOKUP(Occupancy!$B$65,Occupancy!$BJ$68:'Occupancy'!$B$79,1)*12/$C61))</f>
        <v>-</v>
      </c>
      <c r="T61" s="59">
        <f>SUMIFS(IncomeStatementData!$J$2:$J$829,IncomeStatementData!$B$2:$B$829,$A61,IncomeStatementData!$I$2:$I$829,"66100")</f>
        <v>0</v>
      </c>
      <c r="U61" s="58">
        <f>IF(ISERROR(V61/12*Occupancy!$B$65),"-",V61/12*Occupancy!$B$65)</f>
        <v>0</v>
      </c>
      <c r="V61" s="59">
        <f>SUMIFS(AnnualFinancialData!$L$2:$L$147,AnnualFinancialData!$B$2:$B$147,$A61,AnnualFinancialData!$K$2:$K$147,"66100")</f>
        <v>0</v>
      </c>
      <c r="W61" s="58" t="str">
        <f>IF(ISERROR(IF(T61="","",T61/VLOOKUP(Occupancy!$B$65,Occupancy!$BJ$68:'Occupancy'!$B$79,1)*12/$C61)),"-",IF(T61="","",T61/VLOOKUP(Occupancy!$B$65,Occupancy!$BJ$68:'Occupancy'!$B$79,1)*12/$C61))</f>
        <v>-</v>
      </c>
      <c r="X61" s="60" t="str">
        <f>IF(ISERROR(IF(U61="","",U61/VLOOKUP(Occupancy!$B$65,Occupancy!$BJ$68:'Occupancy'!$B$79,1)*12/$C61)),"-",IF(U61="","",U61/VLOOKUP(Occupancy!$B$65,Occupancy!$BJ$68:'Occupancy'!$B$79,1)*12/$C61))</f>
        <v>-</v>
      </c>
      <c r="Y61" s="55">
        <f>SUMIFS(IncomeStatementData!$J$2:$J$829,IncomeStatementData!$B$2:$B$829,$A61,IncomeStatementData!$I$2:$I$829,"55705")+SUMIFS(IncomeStatementData!$J$2:$J$829,IncomeStatementData!$B$2:$B$829,$A61,IncomeStatementData!$I$2:$I$829,"55715")+SUMIFS(IncomeStatementData!$J$2:$J$829,IncomeStatementData!$B$2:$B$829,$A61,IncomeStatementData!$I$2:$I$829,"55720")+SUMIFS(IncomeStatementData!$J$2:$J$829,IncomeStatementData!$B$2:$B$829,$A61,IncomeStatementData!$I$2:$I$829,"55730")+SUMIFS(IncomeStatementData!$J$2:$J$829,IncomeStatementData!$B$2:$B$829,$A61,IncomeStatementData!$I$2:$I$829,"55735")+SUMIFS(IncomeStatementData!$J$2:$J$829,IncomeStatementData!$B$2:$B$829,$A61,IncomeStatementData!$I$2:$I$829,"55701")+SUMIFS(IncomeStatementData!$J$2:$J$829,IncomeStatementData!$B$2:$B$829,$A61,IncomeStatementData!$I$2:$I$829,"55750")+SUMIFS(IncomeStatementData!$J$2:$J$829,IncomeStatementData!$B$2:$B$829,$A61,IncomeStatementData!$I$2:$I$829,"55725")+SUMIFS(IncomeStatementData!$J$2:$J$829,IncomeStatementData!$B$2:$B$829,$A61,IncomeStatementData!$I$2:$I$829,"55760")+SUMIFS(IncomeStatementData!$J$2:$J$829,IncomeStatementData!$B$2:$B$829,$A61,IncomeStatementData!$I$2:$I$829,"55755")</f>
        <v>0</v>
      </c>
      <c r="Z61" s="55">
        <f>IF(ISERROR(AA61/12*Occupancy!$B$65),"-",AA61/12*Occupancy!$B$65)</f>
        <v>0</v>
      </c>
      <c r="AA61" s="56">
        <f>SUMIFS(AnnualFinancialData!$L$2:$L$147,AnnualFinancialData!$B$2:$B$147,$A61,AnnualFinancialData!$K$2:$K$147,"55705")+SUMIFS(AnnualFinancialData!$L$2:$L$147,AnnualFinancialData!$B$2:$B$147,$A61,AnnualFinancialData!$K$2:$K$147,"55715")+SUMIFS(AnnualFinancialData!$L$2:$L$147,AnnualFinancialData!$B$2:$B$147,$A61,AnnualFinancialData!$K$2:$K$147,"55720")+SUMIFS(AnnualFinancialData!$L$2:$L$147,AnnualFinancialData!$B$2:$B$147,$A61,AnnualFinancialData!$K$2:$K$147,"55730")+SUMIFS(AnnualFinancialData!$L$2:$L$147,AnnualFinancialData!$B$2:$B$147,$A61,AnnualFinancialData!$K$2:$K$147,"55735")+SUMIFS(AnnualFinancialData!$L$2:$L$147,AnnualFinancialData!$B$2:$B$147,$A61,AnnualFinancialData!$K$2:$K$147,"55701")+SUMIFS(AnnualFinancialData!$L$2:$L$147,AnnualFinancialData!$B$2:$B$147,$A61,AnnualFinancialData!$K$2:$K$147,"55750")+SUMIFS(AnnualFinancialData!$L$2:$L$147,AnnualFinancialData!$B$2:$B$147,$A61,AnnualFinancialData!$K$2:$K$147,"55725")+SUMIFS(AnnualFinancialData!$L$2:$L$147,AnnualFinancialData!$B$2:$B$147,$A61,AnnualFinancialData!$K$2:$K$147,"55760")+SUMIFS(AnnualFinancialData!$L$2:$L$147,AnnualFinancialData!$B$2:$B$147,$A61,AnnualFinancialData!$K$2:$K$147,"55755")</f>
        <v>0</v>
      </c>
      <c r="AB61" s="55" t="str">
        <f>IF(ISERROR(IF(Y61="","",Y61/VLOOKUP(Occupancy!$B$65,Occupancy!$BJ$68:'Occupancy'!$B$79,1)*12/$C61)),"-",IF(Y61="","",Y61/VLOOKUP(Occupancy!$B$65,Occupancy!$BJ$68:'Occupancy'!$B$79,1)*12/$C61))</f>
        <v>-</v>
      </c>
      <c r="AC61" s="61" t="str">
        <f>IF(ISERROR(IF(Z61="","",Z61/VLOOKUP(Occupancy!$B$65,Occupancy!$BJ$68:'Occupancy'!$B$79,1)*12/$C61)),"-",IF(Z61="","",Z61/VLOOKUP(Occupancy!$B$65,Occupancy!$BJ$68:'Occupancy'!$B$79,1)*12/$C61))</f>
        <v>-</v>
      </c>
      <c r="AD61" s="59">
        <f>SUMIFS(IncomeStatementData!$J$2:$J$829,IncomeStatementData!$B$2:$B$829,$A61,IncomeStatementData!$I$2:$I$829,"55770")</f>
        <v>0</v>
      </c>
      <c r="AE61" s="58">
        <f>IF(ISERROR(AF61/12*Occupancy!$B$65),"-",AF61/12*Occupancy!$B$65)</f>
        <v>0</v>
      </c>
      <c r="AF61" s="59">
        <f>SUMIFS(AnnualFinancialData!$L$2:$L$147,AnnualFinancialData!$B$2:$B$147,$A61,AnnualFinancialData!$K$2:$K$147,"55770")</f>
        <v>0</v>
      </c>
      <c r="AG61" s="58" t="str">
        <f>IF(ISERROR(IF(AD61="","",AD61/VLOOKUP(Occupancy!$B$65,Occupancy!$BJ$68:'Occupancy'!$B$79,1)*12/$C61)),"-",IF(AD61="","",AD61/VLOOKUP(Occupancy!$B$65,Occupancy!$BJ$68:'Occupancy'!$B$79,1)*12/$C61))</f>
        <v>-</v>
      </c>
      <c r="AH61" s="63" t="str">
        <f>IF(ISERROR(IF(AE61="","",AE61/VLOOKUP(Occupancy!$B$65,Occupancy!$BJ$68:'Occupancy'!$B$79,1)*12/$C61)),"-",IF(AE61="","",AE61/VLOOKUP(Occupancy!$B$65,Occupancy!$BJ$68:'Occupancy'!$B$79,1)*12/$C61))</f>
        <v>-</v>
      </c>
      <c r="AI61" s="56">
        <f>SUMIFS(IncomeStatementData!$J$2:$J$829,IncomeStatementData!$B$2:$B$829,$A61,IncomeStatementData!$I$2:$I$829,"55357")+SUMIFS(IncomeStatementData!$J$2:$J$829,IncomeStatementData!$B$2:$B$829,$A61,IncomeStatementData!$I$2:$I$829,"55353")+SUMIFS(IncomeStatementData!$J$2:$J$829,IncomeStatementData!$B$2:$B$829,$A61,IncomeStatementData!$I$2:$I$829,"55354")+SUMIFS(IncomeStatementData!$J$2:$J$829,IncomeStatementData!$B$2:$B$829,$A61,IncomeStatementData!$I$2:$I$829,"55351")</f>
        <v>0</v>
      </c>
      <c r="AJ61" s="55">
        <f>IF(ISERROR(AK61/12*Occupancy!$B$65),"-",AK61/12*Occupancy!$B$65)</f>
        <v>0</v>
      </c>
      <c r="AK61" s="56">
        <f>SUMIFS(AnnualFinancialData!$L$2:$L$147,AnnualFinancialData!$B$2:$B$147,$A61,AnnualFinancialData!$K$2:$K$147,"55357")+SUMIFS(AnnualFinancialData!$L$2:$L$147,AnnualFinancialData!$B$2:$B$147,$A61,AnnualFinancialData!$K$2:$K$147,"55353")+SUMIFS(AnnualFinancialData!$L$2:$L$147,AnnualFinancialData!$B$2:$B$147,$A61,AnnualFinancialData!$K$2:$K$147,"55354")+SUMIFS(AnnualFinancialData!$L$2:$L$147,AnnualFinancialData!$B$2:$B$147,$A61,AnnualFinancialData!$K$2:$K$147,"55351")</f>
        <v>0</v>
      </c>
      <c r="AL61" s="55" t="str">
        <f>IF(ISERROR(IF(AI61="","",AI61/VLOOKUP(Occupancy!$B$65,Occupancy!$BJ$68:'Occupancy'!$B$79,1)*12/$C61)),"-",IF(AI61="","",AI61/VLOOKUP(Occupancy!$B$65,Occupancy!$BJ$68:'Occupancy'!$B$79,1)*12/$C61))</f>
        <v>-</v>
      </c>
      <c r="AM61" s="64" t="str">
        <f>IF(ISERROR(IF(AJ61="","",AJ61/VLOOKUP(Occupancy!$B$65,Occupancy!$BJ$68:'Occupancy'!$B$79,1)*12/$C61)),"-",IF(AJ61="","",AJ61/VLOOKUP(Occupancy!$B$65,Occupancy!$BJ$68:'Occupancy'!$B$79,1)*12/$C61))</f>
        <v>-</v>
      </c>
      <c r="AN61" s="58">
        <f>SUMIFS(IncomeStatementData!$J$2:$J$829,IncomeStatementData!$B$2:$B$829,$A61,IncomeStatementData!$I$2:$I$829,"55355")</f>
        <v>0</v>
      </c>
      <c r="AO61" s="58">
        <f>IF(ISERROR(AP61/12*Occupancy!$B$65),"-",AP61/12*Occupancy!$B$65)</f>
        <v>0</v>
      </c>
      <c r="AP61" s="59">
        <f>SUMIFS(AnnualFinancialData!$L$2:$L$147,AnnualFinancialData!$B$2:$B$147,$A61,AnnualFinancialData!$K$2:$K$147,"55355")</f>
        <v>0</v>
      </c>
      <c r="AQ61" s="58" t="str">
        <f>IF(ISERROR(IF(AN61="","",AN61/VLOOKUP(Occupancy!$B$65,Occupancy!$BJ$68:'Occupancy'!$B$79,1)*12/$C61)),"-",IF(AN61="","",AN61/VLOOKUP(Occupancy!$B$65,Occupancy!$BJ$68:'Occupancy'!$B$79,1)*12/$C61))</f>
        <v>-</v>
      </c>
      <c r="AR61" s="60" t="str">
        <f>IF(ISERROR(IF(AO61="","",AO61/VLOOKUP(Occupancy!$B$65,Occupancy!$BJ$68:'Occupancy'!$B$79,1)*12/$C61)),"-",IF(AO61="","",AO61/VLOOKUP(Occupancy!$B$65,Occupancy!$BJ$68:'Occupancy'!$B$79,1)*12/$C61))</f>
        <v>-</v>
      </c>
      <c r="AS61" s="65">
        <f>SUMIFS(IncomeStatementData!$J$2:$J$829,IncomeStatementData!$B$2:$B$829,$A61,IncomeStatementData!$I$2:$I$829,"55301")</f>
        <v>0</v>
      </c>
      <c r="AT61" s="55">
        <f>IF(ISERROR(AU61/12*Occupancy!$B$65),"-",AU61/12*Occupancy!$B$65)</f>
        <v>0</v>
      </c>
      <c r="AU61" s="56">
        <f>SUMIFS(AnnualFinancialData!$L$2:$L$147,AnnualFinancialData!$B$2:$B$147,$A61,AnnualFinancialData!$K$2:$K$147,"55301")</f>
        <v>0</v>
      </c>
      <c r="AV61" s="55" t="str">
        <f>IF(ISERROR(IF(AS61="","",AS61/VLOOKUP(Occupancy!$B$65,Occupancy!$BJ$68:'Occupancy'!$B$79,1)*12/$C61)),"-",IF(AS61="","",AS61/VLOOKUP(Occupancy!$B$65,Occupancy!$BJ$68:'Occupancy'!$B$79,1)*12/$C61))</f>
        <v>-</v>
      </c>
      <c r="AW61" s="61" t="str">
        <f>IF(ISERROR(IF(AT61="","",AT61/VLOOKUP(Occupancy!$B$65,Occupancy!$BJ$68:'Occupancy'!$B$79,1)*12/$C61)),"-",IF(AT61="","",AT61/VLOOKUP(Occupancy!$B$65,Occupancy!$BJ$68:'Occupancy'!$B$79,1)*12/$C61))</f>
        <v>-</v>
      </c>
      <c r="AX61" s="58">
        <f>SUMIFS(IncomeStatementData!$J$2:$J$829,IncomeStatementData!$B$2:$B$829,$A61,IncomeStatementData!$I$2:$I$829,"55320")</f>
        <v>0</v>
      </c>
      <c r="AY61" s="58">
        <f>IF(ISERROR(AZ61/12*Occupancy!$B$65),"-",AZ61/12*Occupancy!$B$65)</f>
        <v>0</v>
      </c>
      <c r="AZ61" s="59">
        <f>SUMIFS(AnnualFinancialData!$L$2:$L$147,AnnualFinancialData!$B$2:$B$147,$A61,AnnualFinancialData!$K$2:$K$147,"55320")</f>
        <v>0</v>
      </c>
      <c r="BA61" s="58" t="str">
        <f>IF(ISERROR(IF(AX61="","",AX61/VLOOKUP(Occupancy!$B$65,Occupancy!$BJ$68:'Occupancy'!$B$79,1)*12/$C61)),"-",IF(AX61="","",AX61/VLOOKUP(Occupancy!$B$65,Occupancy!$BJ$68:'Occupancy'!$B$79,1)*12/$C61))</f>
        <v>-</v>
      </c>
      <c r="BB61" s="58" t="str">
        <f>IF(ISERROR(IF(AY61="","",AY61/VLOOKUP(Occupancy!$B$65,Occupancy!$BJ$68:'Occupancy'!$B$79,1)*12/$C61)),"-",IF(AY61="","",AY61/VLOOKUP(Occupancy!$B$65,Occupancy!$BJ$68:'Occupancy'!$B$79,1)*12/$C61))</f>
        <v>-</v>
      </c>
      <c r="BC61" s="66">
        <f t="shared" si="0"/>
        <v>0</v>
      </c>
      <c r="BD61" s="67">
        <f t="shared" si="1"/>
        <v>0</v>
      </c>
      <c r="BE61" s="66">
        <f t="shared" si="2"/>
        <v>0</v>
      </c>
      <c r="BF61" s="67" t="str">
        <f>IF(ISERROR(IF(BC61="","",BC61/VLOOKUP(Occupancy!$B$65,Occupancy!$BJ$68:'Occupancy'!$B$79,1)*12/$C61)),"-",IF(BC61="","",BC61/VLOOKUP(Occupancy!$B$65,Occupancy!$BJ$68:'Occupancy'!$B$79,1)*12/$C61))</f>
        <v>-</v>
      </c>
      <c r="BG61" s="68" t="str">
        <f>IF(ISERROR(IF(BD61="","",BD61/VLOOKUP(Occupancy!$B$65,Occupancy!$BJ$68:'Occupancy'!$B$79,1)*12/$C61)),"-",IF(BD61="","",BD61/VLOOKUP(Occupancy!$B$65,Occupancy!$BJ$68:'Occupancy'!$B$79,1)*12/$C61))</f>
        <v>-</v>
      </c>
    </row>
    <row r="62" spans="1:59" x14ac:dyDescent="0.25">
      <c r="A62" s="222" t="s">
        <v>374</v>
      </c>
      <c r="B62" s="98" t="str">
        <f>IF(ISERROR(INDEX(ProjectTypeData!$F$2:$F62,MATCH(Expenses!$A62,ProjectTypeData!$B$2:$B62,0),MATCH(Expenses!B$5,ProjectTypeData!$F$1))),"-",INDEX(ProjectTypeData!$F$2:$F62,MATCH(Expenses!$A62,ProjectTypeData!$B$2:$B62,0),MATCH(Expenses!B$5,ProjectTypeData!$F$1)))</f>
        <v>Homes</v>
      </c>
      <c r="C62" s="148">
        <f>Operating!C68</f>
        <v>0</v>
      </c>
      <c r="D62" s="149" t="str">
        <f>IF(ISERROR(INDEX(MgmtCompanyData!$C$2:$C$9,MATCH(A62,MgmtCompanyData!$B$2:$B$9,0),0)),"-",INDEX(MgmtCompanyData!$C$2:$C$9,MATCH(A62,MgmtCompanyData!$B$2:$B$9,0),0))</f>
        <v>-</v>
      </c>
      <c r="E62" s="54">
        <f>SUMIFS(IncomeStatementData!$J$2:$J$829,IncomeStatementData!$B$2:$B$829,$A62,IncomeStatementData!$I$2:$I$829,"50105")+SUMIFS(IncomeStatementData!$J$2:$J$829,IncomeStatementData!$B$2:$B$829,$A62,IncomeStatementData!$I$2:$I$829,"55745")+SUMIFS(IncomeStatementData!$J$2:$J$829,IncomeStatementData!$B$2:$B$829,$A62,IncomeStatementData!$I$2:$I$829,"55730")+SUMIFS(IncomeStatementData!$J$2:$J$829,IncomeStatementData!$B$2:$B$829,$A62,IncomeStatementData!$I$2:$I$829,"50203")+SUMIFS(IncomeStatementData!$J$2:$J$829,IncomeStatementData!$B$2:$B$829,$A62,IncomeStatementData!$I$2:$I$829,"50252")</f>
        <v>0</v>
      </c>
      <c r="F62" s="55">
        <f>IF(ISERROR(G62/12*Occupancy!$B$65),"-",G62/12*Occupancy!$B$65)</f>
        <v>0</v>
      </c>
      <c r="G62" s="56">
        <f>SUMIFS(AnnualFinancialData!$L$2:$L$147,AnnualFinancialData!$B$2:$B$147,$A62,AnnualFinancialData!$K$2:$K$147,"50105")+SUMIFS(AnnualFinancialData!$L$2:$L$147,AnnualFinancialData!$B$2:$B$147,$A62,AnnualFinancialData!$K$2:$K$147,"55745")+SUMIFS(AnnualFinancialData!$L$2:$L$147,AnnualFinancialData!$B$2:$B$147,$A62,AnnualFinancialData!$K$2:$K$147,"55730")+SUMIFS(AnnualFinancialData!$L$2:$L$147,AnnualFinancialData!$B$2:$B$147,$A62,AnnualFinancialData!$K$2:$K$147,"50203")+SUMIFS(AnnualFinancialData!$L$2:$L$147,AnnualFinancialData!$B$2:$B$147,$A62,AnnualFinancialData!$K$2:$K$147,"50252")</f>
        <v>0</v>
      </c>
      <c r="H62" s="55" t="str">
        <f>IF(ISERROR(IF(E62="","",E62/VLOOKUP(Occupancy!$B$65,Occupancy!$BJ$68:'Occupancy'!$B$79,1)*12/$C62)),"-",IF(E62="","",E62/VLOOKUP(Occupancy!$B$65,Occupancy!$BJ$68:'Occupancy'!$B$79,1)*12/$C62))</f>
        <v>-</v>
      </c>
      <c r="I62" s="57" t="str">
        <f>IF(ISERROR(IF(F62="","",F62/VLOOKUP(Occupancy!$B$65,Occupancy!$BJ$68:'Occupancy'!$B$79,1)*12/$C62)),"-",IF(F62="","",F62/VLOOKUP(Occupancy!$B$65,Occupancy!$BJ$68:'Occupancy'!$B$79,1)*12/$C62))</f>
        <v>-</v>
      </c>
      <c r="J62" s="58">
        <f>SUMIFS(IncomeStatementData!$J$2:$J$829,IncomeStatementData!$B$2:$B$829,$A62,IncomeStatementData!$I$2:$I$829,"60015")+SUMIFS(IncomeStatementData!$J$2:$J$829,IncomeStatementData!$B$2:$B$829,$A62,IncomeStatementData!$I$2:$I$829,"55342")+SUMIFS(IncomeStatementData!$J$2:$J$829,IncomeStatementData!$B$2:$B$829,$A62,IncomeStatementData!$I$2:$I$829,"55110")+SUMIFS(IncomeStatementData!$J$2:$J$829,IncomeStatementData!$B$2:$B$829,$A62,IncomeStatementData!$I$2:$I$829,"53034")+SUMIFS(IncomeStatementData!$J$2:$J$829,IncomeStatementData!$B$2:$B$829,$A62,IncomeStatementData!$I$2:$I$829,"59500")</f>
        <v>0</v>
      </c>
      <c r="K62" s="58">
        <f>IF(ISERROR(L62/12*Occupancy!$B$65),"-",L62/12*Occupancy!$B$65)</f>
        <v>0</v>
      </c>
      <c r="L62" s="59">
        <f>SUMIFS(AnnualFinancialData!$L$2:$L$147,AnnualFinancialData!$B$2:$B$147,$A62,AnnualFinancialData!$K$2:$K$147,"60015")+SUMIFS(AnnualFinancialData!$L$2:$L$147,AnnualFinancialData!$B$2:$B$147,$A62,AnnualFinancialData!$K$2:$K$147,"55342")+SUMIFS(AnnualFinancialData!$L$2:$L$147,AnnualFinancialData!$B$2:$B$147,$A62,AnnualFinancialData!$K$2:$K$147,"55110")+SUMIFS(AnnualFinancialData!$L$2:$L$147,AnnualFinancialData!$B$2:$B$147,$A62,AnnualFinancialData!$K$2:$K$147,"53034")+SUMIFS(AnnualFinancialData!$L$2:$L$147,AnnualFinancialData!$B$2:$B$147,$A62,AnnualFinancialData!$K$2:$K$147,"59500")</f>
        <v>0</v>
      </c>
      <c r="M62" s="58" t="str">
        <f>IF(ISERROR(IF(J62="","",J62/VLOOKUP(Occupancy!$B$65,Occupancy!$BJ$68:'Occupancy'!$B$79,1)*12/$C62)),"-",IF(J62="","",J62/VLOOKUP(Occupancy!$B$65,Occupancy!$BJ$68:'Occupancy'!$B$79,1)*12/$C62))</f>
        <v>-</v>
      </c>
      <c r="N62" s="58" t="str">
        <f>IF(ISERROR(IF(K62="","",K62/VLOOKUP(Occupancy!$B$65,Occupancy!$BJ$68:'Occupancy'!$B$79,1)*12/$C62)),"-",IF(K62="","",K62/VLOOKUP(Occupancy!$B$65,Occupancy!$BJ$68:'Occupancy'!$B$79,1)*12/$C62))</f>
        <v>-</v>
      </c>
      <c r="O62" s="55">
        <f>SUMIFS(IncomeStatementData!$J$2:$J$829,IncomeStatementData!$B$2:$B$829,$A62,IncomeStatementData!$I$2:$I$829,"58001")</f>
        <v>0</v>
      </c>
      <c r="P62" s="55">
        <f>IF(ISERROR(Q62/12*Occupancy!$B$65),"-",Q62/12*Occupancy!$B$65)</f>
        <v>0</v>
      </c>
      <c r="Q62" s="56">
        <f>SUMIFS(AnnualFinancialData!$L$2:$L$147,AnnualFinancialData!$B$2:$B$147,$A62,AnnualFinancialData!$K$2:$K$147,"58001")</f>
        <v>0</v>
      </c>
      <c r="R62" s="55" t="str">
        <f>IF(ISERROR(IF(O62="","",O62/VLOOKUP(Occupancy!$B$65,Occupancy!$BJ$68:'Occupancy'!$B$79,1)*12/$C62)),"-",IF(O62="","",O62/VLOOKUP(Occupancy!$B$65,Occupancy!$BJ$68:'Occupancy'!$B$79,1)*12/$C62))</f>
        <v>-</v>
      </c>
      <c r="S62" s="55" t="str">
        <f>IF(ISERROR(IF(P62="","",P62/VLOOKUP(Occupancy!$B$65,Occupancy!$BJ$68:'Occupancy'!$B$79,1)*12/$C62)),"-",IF(P62="","",P62/VLOOKUP(Occupancy!$B$65,Occupancy!$BJ$68:'Occupancy'!$B$79,1)*12/$C62))</f>
        <v>-</v>
      </c>
      <c r="T62" s="59">
        <f>SUMIFS(IncomeStatementData!$J$2:$J$829,IncomeStatementData!$B$2:$B$829,$A62,IncomeStatementData!$I$2:$I$829,"66100")</f>
        <v>0</v>
      </c>
      <c r="U62" s="58">
        <f>IF(ISERROR(V62/12*Occupancy!$B$65),"-",V62/12*Occupancy!$B$65)</f>
        <v>0</v>
      </c>
      <c r="V62" s="59">
        <f>SUMIFS(AnnualFinancialData!$L$2:$L$147,AnnualFinancialData!$B$2:$B$147,$A62,AnnualFinancialData!$K$2:$K$147,"66100")</f>
        <v>0</v>
      </c>
      <c r="W62" s="58" t="str">
        <f>IF(ISERROR(IF(T62="","",T62/VLOOKUP(Occupancy!$B$65,Occupancy!$BJ$68:'Occupancy'!$B$79,1)*12/$C62)),"-",IF(T62="","",T62/VLOOKUP(Occupancy!$B$65,Occupancy!$BJ$68:'Occupancy'!$B$79,1)*12/$C62))</f>
        <v>-</v>
      </c>
      <c r="X62" s="60" t="str">
        <f>IF(ISERROR(IF(U62="","",U62/VLOOKUP(Occupancy!$B$65,Occupancy!$BJ$68:'Occupancy'!$B$79,1)*12/$C62)),"-",IF(U62="","",U62/VLOOKUP(Occupancy!$B$65,Occupancy!$BJ$68:'Occupancy'!$B$79,1)*12/$C62))</f>
        <v>-</v>
      </c>
      <c r="Y62" s="55">
        <f>SUMIFS(IncomeStatementData!$J$2:$J$829,IncomeStatementData!$B$2:$B$829,$A62,IncomeStatementData!$I$2:$I$829,"55705")+SUMIFS(IncomeStatementData!$J$2:$J$829,IncomeStatementData!$B$2:$B$829,$A62,IncomeStatementData!$I$2:$I$829,"55715")+SUMIFS(IncomeStatementData!$J$2:$J$829,IncomeStatementData!$B$2:$B$829,$A62,IncomeStatementData!$I$2:$I$829,"55720")+SUMIFS(IncomeStatementData!$J$2:$J$829,IncomeStatementData!$B$2:$B$829,$A62,IncomeStatementData!$I$2:$I$829,"55730")+SUMIFS(IncomeStatementData!$J$2:$J$829,IncomeStatementData!$B$2:$B$829,$A62,IncomeStatementData!$I$2:$I$829,"55735")+SUMIFS(IncomeStatementData!$J$2:$J$829,IncomeStatementData!$B$2:$B$829,$A62,IncomeStatementData!$I$2:$I$829,"55701")+SUMIFS(IncomeStatementData!$J$2:$J$829,IncomeStatementData!$B$2:$B$829,$A62,IncomeStatementData!$I$2:$I$829,"55750")+SUMIFS(IncomeStatementData!$J$2:$J$829,IncomeStatementData!$B$2:$B$829,$A62,IncomeStatementData!$I$2:$I$829,"55725")+SUMIFS(IncomeStatementData!$J$2:$J$829,IncomeStatementData!$B$2:$B$829,$A62,IncomeStatementData!$I$2:$I$829,"55760")+SUMIFS(IncomeStatementData!$J$2:$J$829,IncomeStatementData!$B$2:$B$829,$A62,IncomeStatementData!$I$2:$I$829,"55755")</f>
        <v>0</v>
      </c>
      <c r="Z62" s="55">
        <f>IF(ISERROR(AA62/12*Occupancy!$B$65),"-",AA62/12*Occupancy!$B$65)</f>
        <v>0</v>
      </c>
      <c r="AA62" s="56">
        <f>SUMIFS(AnnualFinancialData!$L$2:$L$147,AnnualFinancialData!$B$2:$B$147,$A62,AnnualFinancialData!$K$2:$K$147,"55705")+SUMIFS(AnnualFinancialData!$L$2:$L$147,AnnualFinancialData!$B$2:$B$147,$A62,AnnualFinancialData!$K$2:$K$147,"55715")+SUMIFS(AnnualFinancialData!$L$2:$L$147,AnnualFinancialData!$B$2:$B$147,$A62,AnnualFinancialData!$K$2:$K$147,"55720")+SUMIFS(AnnualFinancialData!$L$2:$L$147,AnnualFinancialData!$B$2:$B$147,$A62,AnnualFinancialData!$K$2:$K$147,"55730")+SUMIFS(AnnualFinancialData!$L$2:$L$147,AnnualFinancialData!$B$2:$B$147,$A62,AnnualFinancialData!$K$2:$K$147,"55735")+SUMIFS(AnnualFinancialData!$L$2:$L$147,AnnualFinancialData!$B$2:$B$147,$A62,AnnualFinancialData!$K$2:$K$147,"55701")+SUMIFS(AnnualFinancialData!$L$2:$L$147,AnnualFinancialData!$B$2:$B$147,$A62,AnnualFinancialData!$K$2:$K$147,"55750")+SUMIFS(AnnualFinancialData!$L$2:$L$147,AnnualFinancialData!$B$2:$B$147,$A62,AnnualFinancialData!$K$2:$K$147,"55725")+SUMIFS(AnnualFinancialData!$L$2:$L$147,AnnualFinancialData!$B$2:$B$147,$A62,AnnualFinancialData!$K$2:$K$147,"55760")+SUMIFS(AnnualFinancialData!$L$2:$L$147,AnnualFinancialData!$B$2:$B$147,$A62,AnnualFinancialData!$K$2:$K$147,"55755")</f>
        <v>0</v>
      </c>
      <c r="AB62" s="55" t="str">
        <f>IF(ISERROR(IF(Y62="","",Y62/VLOOKUP(Occupancy!$B$65,Occupancy!$BJ$68:'Occupancy'!$B$79,1)*12/$C62)),"-",IF(Y62="","",Y62/VLOOKUP(Occupancy!$B$65,Occupancy!$BJ$68:'Occupancy'!$B$79,1)*12/$C62))</f>
        <v>-</v>
      </c>
      <c r="AC62" s="61" t="str">
        <f>IF(ISERROR(IF(Z62="","",Z62/VLOOKUP(Occupancy!$B$65,Occupancy!$BJ$68:'Occupancy'!$B$79,1)*12/$C62)),"-",IF(Z62="","",Z62/VLOOKUP(Occupancy!$B$65,Occupancy!$BJ$68:'Occupancy'!$B$79,1)*12/$C62))</f>
        <v>-</v>
      </c>
      <c r="AD62" s="59">
        <f>SUMIFS(IncomeStatementData!$J$2:$J$829,IncomeStatementData!$B$2:$B$829,$A62,IncomeStatementData!$I$2:$I$829,"55770")</f>
        <v>0</v>
      </c>
      <c r="AE62" s="58">
        <f>IF(ISERROR(AF62/12*Occupancy!$B$65),"-",AF62/12*Occupancy!$B$65)</f>
        <v>0</v>
      </c>
      <c r="AF62" s="59">
        <f>SUMIFS(AnnualFinancialData!$L$2:$L$147,AnnualFinancialData!$B$2:$B$147,$A62,AnnualFinancialData!$K$2:$K$147,"55770")</f>
        <v>0</v>
      </c>
      <c r="AG62" s="58" t="str">
        <f>IF(ISERROR(IF(AD62="","",AD62/VLOOKUP(Occupancy!$B$65,Occupancy!$BJ$68:'Occupancy'!$B$79,1)*12/$C62)),"-",IF(AD62="","",AD62/VLOOKUP(Occupancy!$B$65,Occupancy!$BJ$68:'Occupancy'!$B$79,1)*12/$C62))</f>
        <v>-</v>
      </c>
      <c r="AH62" s="63" t="str">
        <f>IF(ISERROR(IF(AE62="","",AE62/VLOOKUP(Occupancy!$B$65,Occupancy!$BJ$68:'Occupancy'!$B$79,1)*12/$C62)),"-",IF(AE62="","",AE62/VLOOKUP(Occupancy!$B$65,Occupancy!$BJ$68:'Occupancy'!$B$79,1)*12/$C62))</f>
        <v>-</v>
      </c>
      <c r="AI62" s="56">
        <f>SUMIFS(IncomeStatementData!$J$2:$J$829,IncomeStatementData!$B$2:$B$829,$A62,IncomeStatementData!$I$2:$I$829,"55357")+SUMIFS(IncomeStatementData!$J$2:$J$829,IncomeStatementData!$B$2:$B$829,$A62,IncomeStatementData!$I$2:$I$829,"55353")+SUMIFS(IncomeStatementData!$J$2:$J$829,IncomeStatementData!$B$2:$B$829,$A62,IncomeStatementData!$I$2:$I$829,"55354")+SUMIFS(IncomeStatementData!$J$2:$J$829,IncomeStatementData!$B$2:$B$829,$A62,IncomeStatementData!$I$2:$I$829,"55351")</f>
        <v>0</v>
      </c>
      <c r="AJ62" s="55">
        <f>IF(ISERROR(AK62/12*Occupancy!$B$65),"-",AK62/12*Occupancy!$B$65)</f>
        <v>0</v>
      </c>
      <c r="AK62" s="56">
        <f>SUMIFS(AnnualFinancialData!$L$2:$L$147,AnnualFinancialData!$B$2:$B$147,$A62,AnnualFinancialData!$K$2:$K$147,"55357")+SUMIFS(AnnualFinancialData!$L$2:$L$147,AnnualFinancialData!$B$2:$B$147,$A62,AnnualFinancialData!$K$2:$K$147,"55353")+SUMIFS(AnnualFinancialData!$L$2:$L$147,AnnualFinancialData!$B$2:$B$147,$A62,AnnualFinancialData!$K$2:$K$147,"55354")+SUMIFS(AnnualFinancialData!$L$2:$L$147,AnnualFinancialData!$B$2:$B$147,$A62,AnnualFinancialData!$K$2:$K$147,"55351")</f>
        <v>0</v>
      </c>
      <c r="AL62" s="55" t="str">
        <f>IF(ISERROR(IF(AI62="","",AI62/VLOOKUP(Occupancy!$B$65,Occupancy!$BJ$68:'Occupancy'!$B$79,1)*12/$C62)),"-",IF(AI62="","",AI62/VLOOKUP(Occupancy!$B$65,Occupancy!$BJ$68:'Occupancy'!$B$79,1)*12/$C62))</f>
        <v>-</v>
      </c>
      <c r="AM62" s="64" t="str">
        <f>IF(ISERROR(IF(AJ62="","",AJ62/VLOOKUP(Occupancy!$B$65,Occupancy!$BJ$68:'Occupancy'!$B$79,1)*12/$C62)),"-",IF(AJ62="","",AJ62/VLOOKUP(Occupancy!$B$65,Occupancy!$BJ$68:'Occupancy'!$B$79,1)*12/$C62))</f>
        <v>-</v>
      </c>
      <c r="AN62" s="58">
        <f>SUMIFS(IncomeStatementData!$J$2:$J$829,IncomeStatementData!$B$2:$B$829,$A62,IncomeStatementData!$I$2:$I$829,"55355")</f>
        <v>0</v>
      </c>
      <c r="AO62" s="58">
        <f>IF(ISERROR(AP62/12*Occupancy!$B$65),"-",AP62/12*Occupancy!$B$65)</f>
        <v>0</v>
      </c>
      <c r="AP62" s="59">
        <f>SUMIFS(AnnualFinancialData!$L$2:$L$147,AnnualFinancialData!$B$2:$B$147,$A62,AnnualFinancialData!$K$2:$K$147,"55355")</f>
        <v>0</v>
      </c>
      <c r="AQ62" s="58" t="str">
        <f>IF(ISERROR(IF(AN62="","",AN62/VLOOKUP(Occupancy!$B$65,Occupancy!$BJ$68:'Occupancy'!$B$79,1)*12/$C62)),"-",IF(AN62="","",AN62/VLOOKUP(Occupancy!$B$65,Occupancy!$BJ$68:'Occupancy'!$B$79,1)*12/$C62))</f>
        <v>-</v>
      </c>
      <c r="AR62" s="60" t="str">
        <f>IF(ISERROR(IF(AO62="","",AO62/VLOOKUP(Occupancy!$B$65,Occupancy!$BJ$68:'Occupancy'!$B$79,1)*12/$C62)),"-",IF(AO62="","",AO62/VLOOKUP(Occupancy!$B$65,Occupancy!$BJ$68:'Occupancy'!$B$79,1)*12/$C62))</f>
        <v>-</v>
      </c>
      <c r="AS62" s="65">
        <f>SUMIFS(IncomeStatementData!$J$2:$J$829,IncomeStatementData!$B$2:$B$829,$A62,IncomeStatementData!$I$2:$I$829,"55301")</f>
        <v>0</v>
      </c>
      <c r="AT62" s="55">
        <f>IF(ISERROR(AU62/12*Occupancy!$B$65),"-",AU62/12*Occupancy!$B$65)</f>
        <v>0</v>
      </c>
      <c r="AU62" s="56">
        <f>SUMIFS(AnnualFinancialData!$L$2:$L$147,AnnualFinancialData!$B$2:$B$147,$A62,AnnualFinancialData!$K$2:$K$147,"55301")</f>
        <v>0</v>
      </c>
      <c r="AV62" s="55" t="str">
        <f>IF(ISERROR(IF(AS62="","",AS62/VLOOKUP(Occupancy!$B$65,Occupancy!$BJ$68:'Occupancy'!$B$79,1)*12/$C62)),"-",IF(AS62="","",AS62/VLOOKUP(Occupancy!$B$65,Occupancy!$BJ$68:'Occupancy'!$B$79,1)*12/$C62))</f>
        <v>-</v>
      </c>
      <c r="AW62" s="61" t="str">
        <f>IF(ISERROR(IF(AT62="","",AT62/VLOOKUP(Occupancy!$B$65,Occupancy!$BJ$68:'Occupancy'!$B$79,1)*12/$C62)),"-",IF(AT62="","",AT62/VLOOKUP(Occupancy!$B$65,Occupancy!$BJ$68:'Occupancy'!$B$79,1)*12/$C62))</f>
        <v>-</v>
      </c>
      <c r="AX62" s="58">
        <f>SUMIFS(IncomeStatementData!$J$2:$J$829,IncomeStatementData!$B$2:$B$829,$A62,IncomeStatementData!$I$2:$I$829,"55320")</f>
        <v>0</v>
      </c>
      <c r="AY62" s="58">
        <f>IF(ISERROR(AZ62/12*Occupancy!$B$65),"-",AZ62/12*Occupancy!$B$65)</f>
        <v>0</v>
      </c>
      <c r="AZ62" s="59">
        <f>SUMIFS(AnnualFinancialData!$L$2:$L$147,AnnualFinancialData!$B$2:$B$147,$A62,AnnualFinancialData!$K$2:$K$147,"55320")</f>
        <v>0</v>
      </c>
      <c r="BA62" s="58" t="str">
        <f>IF(ISERROR(IF(AX62="","",AX62/VLOOKUP(Occupancy!$B$65,Occupancy!$BJ$68:'Occupancy'!$B$79,1)*12/$C62)),"-",IF(AX62="","",AX62/VLOOKUP(Occupancy!$B$65,Occupancy!$BJ$68:'Occupancy'!$B$79,1)*12/$C62))</f>
        <v>-</v>
      </c>
      <c r="BB62" s="58" t="str">
        <f>IF(ISERROR(IF(AY62="","",AY62/VLOOKUP(Occupancy!$B$65,Occupancy!$BJ$68:'Occupancy'!$B$79,1)*12/$C62)),"-",IF(AY62="","",AY62/VLOOKUP(Occupancy!$B$65,Occupancy!$BJ$68:'Occupancy'!$B$79,1)*12/$C62))</f>
        <v>-</v>
      </c>
      <c r="BC62" s="66">
        <f t="shared" si="0"/>
        <v>0</v>
      </c>
      <c r="BD62" s="67">
        <f t="shared" si="1"/>
        <v>0</v>
      </c>
      <c r="BE62" s="66">
        <f t="shared" si="2"/>
        <v>0</v>
      </c>
      <c r="BF62" s="67" t="str">
        <f>IF(ISERROR(IF(BC62="","",BC62/VLOOKUP(Occupancy!$B$65,Occupancy!$BJ$68:'Occupancy'!$B$79,1)*12/$C62)),"-",IF(BC62="","",BC62/VLOOKUP(Occupancy!$B$65,Occupancy!$BJ$68:'Occupancy'!$B$79,1)*12/$C62))</f>
        <v>-</v>
      </c>
      <c r="BG62" s="68" t="str">
        <f>IF(ISERROR(IF(BD62="","",BD62/VLOOKUP(Occupancy!$B$65,Occupancy!$BJ$68:'Occupancy'!$B$79,1)*12/$C62)),"-",IF(BD62="","",BD62/VLOOKUP(Occupancy!$B$65,Occupancy!$BJ$68:'Occupancy'!$B$79,1)*12/$C62))</f>
        <v>-</v>
      </c>
    </row>
    <row r="63" spans="1:59" x14ac:dyDescent="0.25">
      <c r="A63" s="222" t="s">
        <v>492</v>
      </c>
      <c r="B63" s="98" t="str">
        <f>IF(ISERROR(INDEX(ProjectTypeData!$F$2:$F63,MATCH(Expenses!$A63,ProjectTypeData!$B$2:$B63,0),MATCH(Expenses!B$5,ProjectTypeData!$F$1))),"-",INDEX(ProjectTypeData!$F$2:$F63,MATCH(Expenses!$A63,ProjectTypeData!$B$2:$B63,0),MATCH(Expenses!B$5,ProjectTypeData!$F$1)))</f>
        <v>Homes</v>
      </c>
      <c r="C63" s="148">
        <f>Operating!C69</f>
        <v>0</v>
      </c>
      <c r="D63" s="149" t="str">
        <f>IF(ISERROR(INDEX(MgmtCompanyData!$C$2:$C$9,MATCH(A63,MgmtCompanyData!$B$2:$B$9,0),0)),"-",INDEX(MgmtCompanyData!$C$2:$C$9,MATCH(A63,MgmtCompanyData!$B$2:$B$9,0),0))</f>
        <v>-</v>
      </c>
      <c r="E63" s="54">
        <f>SUMIFS(IncomeStatementData!$J$2:$J$829,IncomeStatementData!$B$2:$B$829,$A63,IncomeStatementData!$I$2:$I$829,"50105")+SUMIFS(IncomeStatementData!$J$2:$J$829,IncomeStatementData!$B$2:$B$829,$A63,IncomeStatementData!$I$2:$I$829,"55745")+SUMIFS(IncomeStatementData!$J$2:$J$829,IncomeStatementData!$B$2:$B$829,$A63,IncomeStatementData!$I$2:$I$829,"55730")+SUMIFS(IncomeStatementData!$J$2:$J$829,IncomeStatementData!$B$2:$B$829,$A63,IncomeStatementData!$I$2:$I$829,"50203")+SUMIFS(IncomeStatementData!$J$2:$J$829,IncomeStatementData!$B$2:$B$829,$A63,IncomeStatementData!$I$2:$I$829,"50252")</f>
        <v>0</v>
      </c>
      <c r="F63" s="55">
        <f>IF(ISERROR(G63/12*Occupancy!$B$65),"-",G63/12*Occupancy!$B$65)</f>
        <v>0</v>
      </c>
      <c r="G63" s="56">
        <f>SUMIFS(AnnualFinancialData!$L$2:$L$147,AnnualFinancialData!$B$2:$B$147,$A63,AnnualFinancialData!$K$2:$K$147,"50105")+SUMIFS(AnnualFinancialData!$L$2:$L$147,AnnualFinancialData!$B$2:$B$147,$A63,AnnualFinancialData!$K$2:$K$147,"55745")+SUMIFS(AnnualFinancialData!$L$2:$L$147,AnnualFinancialData!$B$2:$B$147,$A63,AnnualFinancialData!$K$2:$K$147,"55730")+SUMIFS(AnnualFinancialData!$L$2:$L$147,AnnualFinancialData!$B$2:$B$147,$A63,AnnualFinancialData!$K$2:$K$147,"50203")+SUMIFS(AnnualFinancialData!$L$2:$L$147,AnnualFinancialData!$B$2:$B$147,$A63,AnnualFinancialData!$K$2:$K$147,"50252")</f>
        <v>0</v>
      </c>
      <c r="H63" s="55" t="str">
        <f>IF(ISERROR(IF(E63="","",E63/VLOOKUP(Occupancy!$B$65,Occupancy!$BJ$68:'Occupancy'!$B$79,1)*12/$C63)),"-",IF(E63="","",E63/VLOOKUP(Occupancy!$B$65,Occupancy!$BJ$68:'Occupancy'!$B$79,1)*12/$C63))</f>
        <v>-</v>
      </c>
      <c r="I63" s="57" t="str">
        <f>IF(ISERROR(IF(F63="","",F63/VLOOKUP(Occupancy!$B$65,Occupancy!$BJ$68:'Occupancy'!$B$79,1)*12/$C63)),"-",IF(F63="","",F63/VLOOKUP(Occupancy!$B$65,Occupancy!$BJ$68:'Occupancy'!$B$79,1)*12/$C63))</f>
        <v>-</v>
      </c>
      <c r="J63" s="58">
        <f>SUMIFS(IncomeStatementData!$J$2:$J$829,IncomeStatementData!$B$2:$B$829,$A63,IncomeStatementData!$I$2:$I$829,"60015")+SUMIFS(IncomeStatementData!$J$2:$J$829,IncomeStatementData!$B$2:$B$829,$A63,IncomeStatementData!$I$2:$I$829,"55342")+SUMIFS(IncomeStatementData!$J$2:$J$829,IncomeStatementData!$B$2:$B$829,$A63,IncomeStatementData!$I$2:$I$829,"55110")+SUMIFS(IncomeStatementData!$J$2:$J$829,IncomeStatementData!$B$2:$B$829,$A63,IncomeStatementData!$I$2:$I$829,"53034")+SUMIFS(IncomeStatementData!$J$2:$J$829,IncomeStatementData!$B$2:$B$829,$A63,IncomeStatementData!$I$2:$I$829,"59500")</f>
        <v>0</v>
      </c>
      <c r="K63" s="58">
        <f>IF(ISERROR(L63/12*Occupancy!$B$65),"-",L63/12*Occupancy!$B$65)</f>
        <v>0</v>
      </c>
      <c r="L63" s="59">
        <f>SUMIFS(AnnualFinancialData!$L$2:$L$147,AnnualFinancialData!$B$2:$B$147,$A63,AnnualFinancialData!$K$2:$K$147,"60015")+SUMIFS(AnnualFinancialData!$L$2:$L$147,AnnualFinancialData!$B$2:$B$147,$A63,AnnualFinancialData!$K$2:$K$147,"55342")+SUMIFS(AnnualFinancialData!$L$2:$L$147,AnnualFinancialData!$B$2:$B$147,$A63,AnnualFinancialData!$K$2:$K$147,"55110")+SUMIFS(AnnualFinancialData!$L$2:$L$147,AnnualFinancialData!$B$2:$B$147,$A63,AnnualFinancialData!$K$2:$K$147,"53034")+SUMIFS(AnnualFinancialData!$L$2:$L$147,AnnualFinancialData!$B$2:$B$147,$A63,AnnualFinancialData!$K$2:$K$147,"59500")</f>
        <v>0</v>
      </c>
      <c r="M63" s="58" t="str">
        <f>IF(ISERROR(IF(J63="","",J63/VLOOKUP(Occupancy!$B$65,Occupancy!$BJ$68:'Occupancy'!$B$79,1)*12/$C63)),"-",IF(J63="","",J63/VLOOKUP(Occupancy!$B$65,Occupancy!$BJ$68:'Occupancy'!$B$79,1)*12/$C63))</f>
        <v>-</v>
      </c>
      <c r="N63" s="58" t="str">
        <f>IF(ISERROR(IF(K63="","",K63/VLOOKUP(Occupancy!$B$65,Occupancy!$BJ$68:'Occupancy'!$B$79,1)*12/$C63)),"-",IF(K63="","",K63/VLOOKUP(Occupancy!$B$65,Occupancy!$BJ$68:'Occupancy'!$B$79,1)*12/$C63))</f>
        <v>-</v>
      </c>
      <c r="O63" s="55">
        <f>SUMIFS(IncomeStatementData!$J$2:$J$829,IncomeStatementData!$B$2:$B$829,$A63,IncomeStatementData!$I$2:$I$829,"58001")</f>
        <v>0</v>
      </c>
      <c r="P63" s="55">
        <f>IF(ISERROR(Q63/12*Occupancy!$B$65),"-",Q63/12*Occupancy!$B$65)</f>
        <v>0</v>
      </c>
      <c r="Q63" s="56">
        <f>SUMIFS(AnnualFinancialData!$L$2:$L$147,AnnualFinancialData!$B$2:$B$147,$A63,AnnualFinancialData!$K$2:$K$147,"58001")</f>
        <v>0</v>
      </c>
      <c r="R63" s="55" t="str">
        <f>IF(ISERROR(IF(O63="","",O63/VLOOKUP(Occupancy!$B$65,Occupancy!$BJ$68:'Occupancy'!$B$79,1)*12/$C63)),"-",IF(O63="","",O63/VLOOKUP(Occupancy!$B$65,Occupancy!$BJ$68:'Occupancy'!$B$79,1)*12/$C63))</f>
        <v>-</v>
      </c>
      <c r="S63" s="55" t="str">
        <f>IF(ISERROR(IF(P63="","",P63/VLOOKUP(Occupancy!$B$65,Occupancy!$BJ$68:'Occupancy'!$B$79,1)*12/$C63)),"-",IF(P63="","",P63/VLOOKUP(Occupancy!$B$65,Occupancy!$BJ$68:'Occupancy'!$B$79,1)*12/$C63))</f>
        <v>-</v>
      </c>
      <c r="T63" s="59">
        <f>SUMIFS(IncomeStatementData!$J$2:$J$829,IncomeStatementData!$B$2:$B$829,$A63,IncomeStatementData!$I$2:$I$829,"66100")</f>
        <v>0</v>
      </c>
      <c r="U63" s="58">
        <f>IF(ISERROR(V63/12*Occupancy!$B$65),"-",V63/12*Occupancy!$B$65)</f>
        <v>0</v>
      </c>
      <c r="V63" s="59">
        <f>SUMIFS(AnnualFinancialData!$L$2:$L$147,AnnualFinancialData!$B$2:$B$147,$A63,AnnualFinancialData!$K$2:$K$147,"66100")</f>
        <v>0</v>
      </c>
      <c r="W63" s="58" t="str">
        <f>IF(ISERROR(IF(T63="","",T63/VLOOKUP(Occupancy!$B$65,Occupancy!$BJ$68:'Occupancy'!$B$79,1)*12/$C63)),"-",IF(T63="","",T63/VLOOKUP(Occupancy!$B$65,Occupancy!$BJ$68:'Occupancy'!$B$79,1)*12/$C63))</f>
        <v>-</v>
      </c>
      <c r="X63" s="60" t="str">
        <f>IF(ISERROR(IF(U63="","",U63/VLOOKUP(Occupancy!$B$65,Occupancy!$BJ$68:'Occupancy'!$B$79,1)*12/$C63)),"-",IF(U63="","",U63/VLOOKUP(Occupancy!$B$65,Occupancy!$BJ$68:'Occupancy'!$B$79,1)*12/$C63))</f>
        <v>-</v>
      </c>
      <c r="Y63" s="55">
        <f>SUMIFS(IncomeStatementData!$J$2:$J$829,IncomeStatementData!$B$2:$B$829,$A63,IncomeStatementData!$I$2:$I$829,"55705")+SUMIFS(IncomeStatementData!$J$2:$J$829,IncomeStatementData!$B$2:$B$829,$A63,IncomeStatementData!$I$2:$I$829,"55715")+SUMIFS(IncomeStatementData!$J$2:$J$829,IncomeStatementData!$B$2:$B$829,$A63,IncomeStatementData!$I$2:$I$829,"55720")+SUMIFS(IncomeStatementData!$J$2:$J$829,IncomeStatementData!$B$2:$B$829,$A63,IncomeStatementData!$I$2:$I$829,"55730")+SUMIFS(IncomeStatementData!$J$2:$J$829,IncomeStatementData!$B$2:$B$829,$A63,IncomeStatementData!$I$2:$I$829,"55735")+SUMIFS(IncomeStatementData!$J$2:$J$829,IncomeStatementData!$B$2:$B$829,$A63,IncomeStatementData!$I$2:$I$829,"55701")+SUMIFS(IncomeStatementData!$J$2:$J$829,IncomeStatementData!$B$2:$B$829,$A63,IncomeStatementData!$I$2:$I$829,"55750")+SUMIFS(IncomeStatementData!$J$2:$J$829,IncomeStatementData!$B$2:$B$829,$A63,IncomeStatementData!$I$2:$I$829,"55725")+SUMIFS(IncomeStatementData!$J$2:$J$829,IncomeStatementData!$B$2:$B$829,$A63,IncomeStatementData!$I$2:$I$829,"55760")+SUMIFS(IncomeStatementData!$J$2:$J$829,IncomeStatementData!$B$2:$B$829,$A63,IncomeStatementData!$I$2:$I$829,"55755")</f>
        <v>0</v>
      </c>
      <c r="Z63" s="55">
        <f>IF(ISERROR(AA63/12*Occupancy!$B$65),"-",AA63/12*Occupancy!$B$65)</f>
        <v>0</v>
      </c>
      <c r="AA63" s="56">
        <f>SUMIFS(AnnualFinancialData!$L$2:$L$147,AnnualFinancialData!$B$2:$B$147,$A63,AnnualFinancialData!$K$2:$K$147,"55705")+SUMIFS(AnnualFinancialData!$L$2:$L$147,AnnualFinancialData!$B$2:$B$147,$A63,AnnualFinancialData!$K$2:$K$147,"55715")+SUMIFS(AnnualFinancialData!$L$2:$L$147,AnnualFinancialData!$B$2:$B$147,$A63,AnnualFinancialData!$K$2:$K$147,"55720")+SUMIFS(AnnualFinancialData!$L$2:$L$147,AnnualFinancialData!$B$2:$B$147,$A63,AnnualFinancialData!$K$2:$K$147,"55730")+SUMIFS(AnnualFinancialData!$L$2:$L$147,AnnualFinancialData!$B$2:$B$147,$A63,AnnualFinancialData!$K$2:$K$147,"55735")+SUMIFS(AnnualFinancialData!$L$2:$L$147,AnnualFinancialData!$B$2:$B$147,$A63,AnnualFinancialData!$K$2:$K$147,"55701")+SUMIFS(AnnualFinancialData!$L$2:$L$147,AnnualFinancialData!$B$2:$B$147,$A63,AnnualFinancialData!$K$2:$K$147,"55750")+SUMIFS(AnnualFinancialData!$L$2:$L$147,AnnualFinancialData!$B$2:$B$147,$A63,AnnualFinancialData!$K$2:$K$147,"55725")+SUMIFS(AnnualFinancialData!$L$2:$L$147,AnnualFinancialData!$B$2:$B$147,$A63,AnnualFinancialData!$K$2:$K$147,"55760")+SUMIFS(AnnualFinancialData!$L$2:$L$147,AnnualFinancialData!$B$2:$B$147,$A63,AnnualFinancialData!$K$2:$K$147,"55755")</f>
        <v>0</v>
      </c>
      <c r="AB63" s="55" t="str">
        <f>IF(ISERROR(IF(Y63="","",Y63/VLOOKUP(Occupancy!$B$65,Occupancy!$BJ$68:'Occupancy'!$B$79,1)*12/$C63)),"-",IF(Y63="","",Y63/VLOOKUP(Occupancy!$B$65,Occupancy!$BJ$68:'Occupancy'!$B$79,1)*12/$C63))</f>
        <v>-</v>
      </c>
      <c r="AC63" s="61" t="str">
        <f>IF(ISERROR(IF(Z63="","",Z63/VLOOKUP(Occupancy!$B$65,Occupancy!$BJ$68:'Occupancy'!$B$79,1)*12/$C63)),"-",IF(Z63="","",Z63/VLOOKUP(Occupancy!$B$65,Occupancy!$BJ$68:'Occupancy'!$B$79,1)*12/$C63))</f>
        <v>-</v>
      </c>
      <c r="AD63" s="59">
        <f>SUMIFS(IncomeStatementData!$J$2:$J$829,IncomeStatementData!$B$2:$B$829,$A63,IncomeStatementData!$I$2:$I$829,"55770")</f>
        <v>0</v>
      </c>
      <c r="AE63" s="58">
        <f>IF(ISERROR(AF63/12*Occupancy!$B$65),"-",AF63/12*Occupancy!$B$65)</f>
        <v>0</v>
      </c>
      <c r="AF63" s="59">
        <f>SUMIFS(AnnualFinancialData!$L$2:$L$147,AnnualFinancialData!$B$2:$B$147,$A63,AnnualFinancialData!$K$2:$K$147,"55770")</f>
        <v>0</v>
      </c>
      <c r="AG63" s="58" t="str">
        <f>IF(ISERROR(IF(AD63="","",AD63/VLOOKUP(Occupancy!$B$65,Occupancy!$BJ$68:'Occupancy'!$B$79,1)*12/$C63)),"-",IF(AD63="","",AD63/VLOOKUP(Occupancy!$B$65,Occupancy!$BJ$68:'Occupancy'!$B$79,1)*12/$C63))</f>
        <v>-</v>
      </c>
      <c r="AH63" s="63" t="str">
        <f>IF(ISERROR(IF(AE63="","",AE63/VLOOKUP(Occupancy!$B$65,Occupancy!$BJ$68:'Occupancy'!$B$79,1)*12/$C63)),"-",IF(AE63="","",AE63/VLOOKUP(Occupancy!$B$65,Occupancy!$BJ$68:'Occupancy'!$B$79,1)*12/$C63))</f>
        <v>-</v>
      </c>
      <c r="AI63" s="56">
        <f>SUMIFS(IncomeStatementData!$J$2:$J$829,IncomeStatementData!$B$2:$B$829,$A63,IncomeStatementData!$I$2:$I$829,"55357")+SUMIFS(IncomeStatementData!$J$2:$J$829,IncomeStatementData!$B$2:$B$829,$A63,IncomeStatementData!$I$2:$I$829,"55353")+SUMIFS(IncomeStatementData!$J$2:$J$829,IncomeStatementData!$B$2:$B$829,$A63,IncomeStatementData!$I$2:$I$829,"55354")+SUMIFS(IncomeStatementData!$J$2:$J$829,IncomeStatementData!$B$2:$B$829,$A63,IncomeStatementData!$I$2:$I$829,"55351")</f>
        <v>0</v>
      </c>
      <c r="AJ63" s="55">
        <f>IF(ISERROR(AK63/12*Occupancy!$B$65),"-",AK63/12*Occupancy!$B$65)</f>
        <v>0</v>
      </c>
      <c r="AK63" s="56">
        <f>SUMIFS(AnnualFinancialData!$L$2:$L$147,AnnualFinancialData!$B$2:$B$147,$A63,AnnualFinancialData!$K$2:$K$147,"55357")+SUMIFS(AnnualFinancialData!$L$2:$L$147,AnnualFinancialData!$B$2:$B$147,$A63,AnnualFinancialData!$K$2:$K$147,"55353")+SUMIFS(AnnualFinancialData!$L$2:$L$147,AnnualFinancialData!$B$2:$B$147,$A63,AnnualFinancialData!$K$2:$K$147,"55354")+SUMIFS(AnnualFinancialData!$L$2:$L$147,AnnualFinancialData!$B$2:$B$147,$A63,AnnualFinancialData!$K$2:$K$147,"55351")</f>
        <v>0</v>
      </c>
      <c r="AL63" s="55" t="str">
        <f>IF(ISERROR(IF(AI63="","",AI63/VLOOKUP(Occupancy!$B$65,Occupancy!$BJ$68:'Occupancy'!$B$79,1)*12/$C63)),"-",IF(AI63="","",AI63/VLOOKUP(Occupancy!$B$65,Occupancy!$BJ$68:'Occupancy'!$B$79,1)*12/$C63))</f>
        <v>-</v>
      </c>
      <c r="AM63" s="64" t="str">
        <f>IF(ISERROR(IF(AJ63="","",AJ63/VLOOKUP(Occupancy!$B$65,Occupancy!$BJ$68:'Occupancy'!$B$79,1)*12/$C63)),"-",IF(AJ63="","",AJ63/VLOOKUP(Occupancy!$B$65,Occupancy!$BJ$68:'Occupancy'!$B$79,1)*12/$C63))</f>
        <v>-</v>
      </c>
      <c r="AN63" s="58">
        <f>SUMIFS(IncomeStatementData!$J$2:$J$829,IncomeStatementData!$B$2:$B$829,$A63,IncomeStatementData!$I$2:$I$829,"55355")</f>
        <v>0</v>
      </c>
      <c r="AO63" s="58">
        <f>IF(ISERROR(AP63/12*Occupancy!$B$65),"-",AP63/12*Occupancy!$B$65)</f>
        <v>0</v>
      </c>
      <c r="AP63" s="59">
        <f>SUMIFS(AnnualFinancialData!$L$2:$L$147,AnnualFinancialData!$B$2:$B$147,$A63,AnnualFinancialData!$K$2:$K$147,"55355")</f>
        <v>0</v>
      </c>
      <c r="AQ63" s="58" t="str">
        <f>IF(ISERROR(IF(AN63="","",AN63/VLOOKUP(Occupancy!$B$65,Occupancy!$BJ$68:'Occupancy'!$B$79,1)*12/$C63)),"-",IF(AN63="","",AN63/VLOOKUP(Occupancy!$B$65,Occupancy!$BJ$68:'Occupancy'!$B$79,1)*12/$C63))</f>
        <v>-</v>
      </c>
      <c r="AR63" s="60" t="str">
        <f>IF(ISERROR(IF(AO63="","",AO63/VLOOKUP(Occupancy!$B$65,Occupancy!$BJ$68:'Occupancy'!$B$79,1)*12/$C63)),"-",IF(AO63="","",AO63/VLOOKUP(Occupancy!$B$65,Occupancy!$BJ$68:'Occupancy'!$B$79,1)*12/$C63))</f>
        <v>-</v>
      </c>
      <c r="AS63" s="65">
        <f>SUMIFS(IncomeStatementData!$J$2:$J$829,IncomeStatementData!$B$2:$B$829,$A63,IncomeStatementData!$I$2:$I$829,"55301")</f>
        <v>0</v>
      </c>
      <c r="AT63" s="55">
        <f>IF(ISERROR(AU63/12*Occupancy!$B$65),"-",AU63/12*Occupancy!$B$65)</f>
        <v>0</v>
      </c>
      <c r="AU63" s="56">
        <f>SUMIFS(AnnualFinancialData!$L$2:$L$147,AnnualFinancialData!$B$2:$B$147,$A63,AnnualFinancialData!$K$2:$K$147,"55301")</f>
        <v>0</v>
      </c>
      <c r="AV63" s="55" t="str">
        <f>IF(ISERROR(IF(AS63="","",AS63/VLOOKUP(Occupancy!$B$65,Occupancy!$BJ$68:'Occupancy'!$B$79,1)*12/$C63)),"-",IF(AS63="","",AS63/VLOOKUP(Occupancy!$B$65,Occupancy!$BJ$68:'Occupancy'!$B$79,1)*12/$C63))</f>
        <v>-</v>
      </c>
      <c r="AW63" s="61" t="str">
        <f>IF(ISERROR(IF(AT63="","",AT63/VLOOKUP(Occupancy!$B$65,Occupancy!$BJ$68:'Occupancy'!$B$79,1)*12/$C63)),"-",IF(AT63="","",AT63/VLOOKUP(Occupancy!$B$65,Occupancy!$BJ$68:'Occupancy'!$B$79,1)*12/$C63))</f>
        <v>-</v>
      </c>
      <c r="AX63" s="58">
        <f>SUMIFS(IncomeStatementData!$J$2:$J$829,IncomeStatementData!$B$2:$B$829,$A63,IncomeStatementData!$I$2:$I$829,"55320")</f>
        <v>0</v>
      </c>
      <c r="AY63" s="58">
        <f>IF(ISERROR(AZ63/12*Occupancy!$B$65),"-",AZ63/12*Occupancy!$B$65)</f>
        <v>0</v>
      </c>
      <c r="AZ63" s="59">
        <f>SUMIFS(AnnualFinancialData!$L$2:$L$147,AnnualFinancialData!$B$2:$B$147,$A63,AnnualFinancialData!$K$2:$K$147,"55320")</f>
        <v>0</v>
      </c>
      <c r="BA63" s="58" t="str">
        <f>IF(ISERROR(IF(AX63="","",AX63/VLOOKUP(Occupancy!$B$65,Occupancy!$BJ$68:'Occupancy'!$B$79,1)*12/$C63)),"-",IF(AX63="","",AX63/VLOOKUP(Occupancy!$B$65,Occupancy!$BJ$68:'Occupancy'!$B$79,1)*12/$C63))</f>
        <v>-</v>
      </c>
      <c r="BB63" s="58" t="str">
        <f>IF(ISERROR(IF(AY63="","",AY63/VLOOKUP(Occupancy!$B$65,Occupancy!$BJ$68:'Occupancy'!$B$79,1)*12/$C63)),"-",IF(AY63="","",AY63/VLOOKUP(Occupancy!$B$65,Occupancy!$BJ$68:'Occupancy'!$B$79,1)*12/$C63))</f>
        <v>-</v>
      </c>
      <c r="BC63" s="66">
        <f t="shared" si="0"/>
        <v>0</v>
      </c>
      <c r="BD63" s="67">
        <f t="shared" si="1"/>
        <v>0</v>
      </c>
      <c r="BE63" s="66">
        <f t="shared" si="2"/>
        <v>0</v>
      </c>
      <c r="BF63" s="67" t="str">
        <f>IF(ISERROR(IF(BC63="","",BC63/VLOOKUP(Occupancy!$B$65,Occupancy!$BJ$68:'Occupancy'!$B$79,1)*12/$C63)),"-",IF(BC63="","",BC63/VLOOKUP(Occupancy!$B$65,Occupancy!$BJ$68:'Occupancy'!$B$79,1)*12/$C63))</f>
        <v>-</v>
      </c>
      <c r="BG63" s="68" t="str">
        <f>IF(ISERROR(IF(BD63="","",BD63/VLOOKUP(Occupancy!$B$65,Occupancy!$BJ$68:'Occupancy'!$B$79,1)*12/$C63)),"-",IF(BD63="","",BD63/VLOOKUP(Occupancy!$B$65,Occupancy!$BJ$68:'Occupancy'!$B$79,1)*12/$C63))</f>
        <v>-</v>
      </c>
    </row>
    <row r="64" spans="1:59" x14ac:dyDescent="0.25">
      <c r="A64" s="222" t="s">
        <v>494</v>
      </c>
      <c r="B64" s="98" t="str">
        <f>IF(ISERROR(INDEX(ProjectTypeData!$F$2:$F64,MATCH(Expenses!$A64,ProjectTypeData!$B$2:$B64,0),MATCH(Expenses!B$5,ProjectTypeData!$F$1))),"-",INDEX(ProjectTypeData!$F$2:$F64,MATCH(Expenses!$A64,ProjectTypeData!$B$2:$B64,0),MATCH(Expenses!B$5,ProjectTypeData!$F$1)))</f>
        <v>Homes</v>
      </c>
      <c r="C64" s="148">
        <f>Operating!C70</f>
        <v>0</v>
      </c>
      <c r="D64" s="149" t="str">
        <f>IF(ISERROR(INDEX(MgmtCompanyData!$C$2:$C$9,MATCH(A64,MgmtCompanyData!$B$2:$B$9,0),0)),"-",INDEX(MgmtCompanyData!$C$2:$C$9,MATCH(A64,MgmtCompanyData!$B$2:$B$9,0),0))</f>
        <v>-</v>
      </c>
      <c r="E64" s="54">
        <f>SUMIFS(IncomeStatementData!$J$2:$J$829,IncomeStatementData!$B$2:$B$829,$A64,IncomeStatementData!$I$2:$I$829,"50105")+SUMIFS(IncomeStatementData!$J$2:$J$829,IncomeStatementData!$B$2:$B$829,$A64,IncomeStatementData!$I$2:$I$829,"55745")+SUMIFS(IncomeStatementData!$J$2:$J$829,IncomeStatementData!$B$2:$B$829,$A64,IncomeStatementData!$I$2:$I$829,"55730")+SUMIFS(IncomeStatementData!$J$2:$J$829,IncomeStatementData!$B$2:$B$829,$A64,IncomeStatementData!$I$2:$I$829,"50203")+SUMIFS(IncomeStatementData!$J$2:$J$829,IncomeStatementData!$B$2:$B$829,$A64,IncomeStatementData!$I$2:$I$829,"50252")</f>
        <v>0</v>
      </c>
      <c r="F64" s="55">
        <f>IF(ISERROR(G64/12*Occupancy!$B$65),"-",G64/12*Occupancy!$B$65)</f>
        <v>0</v>
      </c>
      <c r="G64" s="56">
        <f>SUMIFS(AnnualFinancialData!$L$2:$L$147,AnnualFinancialData!$B$2:$B$147,$A64,AnnualFinancialData!$K$2:$K$147,"50105")+SUMIFS(AnnualFinancialData!$L$2:$L$147,AnnualFinancialData!$B$2:$B$147,$A64,AnnualFinancialData!$K$2:$K$147,"55745")+SUMIFS(AnnualFinancialData!$L$2:$L$147,AnnualFinancialData!$B$2:$B$147,$A64,AnnualFinancialData!$K$2:$K$147,"55730")+SUMIFS(AnnualFinancialData!$L$2:$L$147,AnnualFinancialData!$B$2:$B$147,$A64,AnnualFinancialData!$K$2:$K$147,"50203")+SUMIFS(AnnualFinancialData!$L$2:$L$147,AnnualFinancialData!$B$2:$B$147,$A64,AnnualFinancialData!$K$2:$K$147,"50252")</f>
        <v>0</v>
      </c>
      <c r="H64" s="55" t="str">
        <f>IF(ISERROR(IF(E64="","",E64/VLOOKUP(Occupancy!$B$65,Occupancy!$BJ$68:'Occupancy'!$B$79,1)*12/$C64)),"-",IF(E64="","",E64/VLOOKUP(Occupancy!$B$65,Occupancy!$BJ$68:'Occupancy'!$B$79,1)*12/$C64))</f>
        <v>-</v>
      </c>
      <c r="I64" s="57" t="str">
        <f>IF(ISERROR(IF(F64="","",F64/VLOOKUP(Occupancy!$B$65,Occupancy!$BJ$68:'Occupancy'!$B$79,1)*12/$C64)),"-",IF(F64="","",F64/VLOOKUP(Occupancy!$B$65,Occupancy!$BJ$68:'Occupancy'!$B$79,1)*12/$C64))</f>
        <v>-</v>
      </c>
      <c r="J64" s="58">
        <f>SUMIFS(IncomeStatementData!$J$2:$J$829,IncomeStatementData!$B$2:$B$829,$A64,IncomeStatementData!$I$2:$I$829,"60015")+SUMIFS(IncomeStatementData!$J$2:$J$829,IncomeStatementData!$B$2:$B$829,$A64,IncomeStatementData!$I$2:$I$829,"55342")+SUMIFS(IncomeStatementData!$J$2:$J$829,IncomeStatementData!$B$2:$B$829,$A64,IncomeStatementData!$I$2:$I$829,"55110")+SUMIFS(IncomeStatementData!$J$2:$J$829,IncomeStatementData!$B$2:$B$829,$A64,IncomeStatementData!$I$2:$I$829,"53034")+SUMIFS(IncomeStatementData!$J$2:$J$829,IncomeStatementData!$B$2:$B$829,$A64,IncomeStatementData!$I$2:$I$829,"59500")</f>
        <v>0</v>
      </c>
      <c r="K64" s="58">
        <f>IF(ISERROR(L64/12*Occupancy!$B$65),"-",L64/12*Occupancy!$B$65)</f>
        <v>0</v>
      </c>
      <c r="L64" s="59">
        <f>SUMIFS(AnnualFinancialData!$L$2:$L$147,AnnualFinancialData!$B$2:$B$147,$A64,AnnualFinancialData!$K$2:$K$147,"60015")+SUMIFS(AnnualFinancialData!$L$2:$L$147,AnnualFinancialData!$B$2:$B$147,$A64,AnnualFinancialData!$K$2:$K$147,"55342")+SUMIFS(AnnualFinancialData!$L$2:$L$147,AnnualFinancialData!$B$2:$B$147,$A64,AnnualFinancialData!$K$2:$K$147,"55110")+SUMIFS(AnnualFinancialData!$L$2:$L$147,AnnualFinancialData!$B$2:$B$147,$A64,AnnualFinancialData!$K$2:$K$147,"53034")+SUMIFS(AnnualFinancialData!$L$2:$L$147,AnnualFinancialData!$B$2:$B$147,$A64,AnnualFinancialData!$K$2:$K$147,"59500")</f>
        <v>0</v>
      </c>
      <c r="M64" s="58" t="str">
        <f>IF(ISERROR(IF(J64="","",J64/VLOOKUP(Occupancy!$B$65,Occupancy!$BJ$68:'Occupancy'!$B$79,1)*12/$C64)),"-",IF(J64="","",J64/VLOOKUP(Occupancy!$B$65,Occupancy!$BJ$68:'Occupancy'!$B$79,1)*12/$C64))</f>
        <v>-</v>
      </c>
      <c r="N64" s="58" t="str">
        <f>IF(ISERROR(IF(K64="","",K64/VLOOKUP(Occupancy!$B$65,Occupancy!$BJ$68:'Occupancy'!$B$79,1)*12/$C64)),"-",IF(K64="","",K64/VLOOKUP(Occupancy!$B$65,Occupancy!$BJ$68:'Occupancy'!$B$79,1)*12/$C64))</f>
        <v>-</v>
      </c>
      <c r="O64" s="55">
        <f>SUMIFS(IncomeStatementData!$J$2:$J$829,IncomeStatementData!$B$2:$B$829,$A64,IncomeStatementData!$I$2:$I$829,"58001")</f>
        <v>0</v>
      </c>
      <c r="P64" s="55">
        <f>IF(ISERROR(Q64/12*Occupancy!$B$65),"-",Q64/12*Occupancy!$B$65)</f>
        <v>0</v>
      </c>
      <c r="Q64" s="56">
        <f>SUMIFS(AnnualFinancialData!$L$2:$L$147,AnnualFinancialData!$B$2:$B$147,$A64,AnnualFinancialData!$K$2:$K$147,"58001")</f>
        <v>0</v>
      </c>
      <c r="R64" s="55" t="str">
        <f>IF(ISERROR(IF(O64="","",O64/VLOOKUP(Occupancy!$B$65,Occupancy!$BJ$68:'Occupancy'!$B$79,1)*12/$C64)),"-",IF(O64="","",O64/VLOOKUP(Occupancy!$B$65,Occupancy!$BJ$68:'Occupancy'!$B$79,1)*12/$C64))</f>
        <v>-</v>
      </c>
      <c r="S64" s="55" t="str">
        <f>IF(ISERROR(IF(P64="","",P64/VLOOKUP(Occupancy!$B$65,Occupancy!$BJ$68:'Occupancy'!$B$79,1)*12/$C64)),"-",IF(P64="","",P64/VLOOKUP(Occupancy!$B$65,Occupancy!$BJ$68:'Occupancy'!$B$79,1)*12/$C64))</f>
        <v>-</v>
      </c>
      <c r="T64" s="59">
        <f>SUMIFS(IncomeStatementData!$J$2:$J$829,IncomeStatementData!$B$2:$B$829,$A64,IncomeStatementData!$I$2:$I$829,"66100")</f>
        <v>0</v>
      </c>
      <c r="U64" s="58">
        <f>IF(ISERROR(V64/12*Occupancy!$B$65),"-",V64/12*Occupancy!$B$65)</f>
        <v>0</v>
      </c>
      <c r="V64" s="59">
        <f>SUMIFS(AnnualFinancialData!$L$2:$L$147,AnnualFinancialData!$B$2:$B$147,$A64,AnnualFinancialData!$K$2:$K$147,"66100")</f>
        <v>0</v>
      </c>
      <c r="W64" s="58" t="str">
        <f>IF(ISERROR(IF(T64="","",T64/VLOOKUP(Occupancy!$B$65,Occupancy!$BJ$68:'Occupancy'!$B$79,1)*12/$C64)),"-",IF(T64="","",T64/VLOOKUP(Occupancy!$B$65,Occupancy!$BJ$68:'Occupancy'!$B$79,1)*12/$C64))</f>
        <v>-</v>
      </c>
      <c r="X64" s="60" t="str">
        <f>IF(ISERROR(IF(U64="","",U64/VLOOKUP(Occupancy!$B$65,Occupancy!$BJ$68:'Occupancy'!$B$79,1)*12/$C64)),"-",IF(U64="","",U64/VLOOKUP(Occupancy!$B$65,Occupancy!$BJ$68:'Occupancy'!$B$79,1)*12/$C64))</f>
        <v>-</v>
      </c>
      <c r="Y64" s="55">
        <f>SUMIFS(IncomeStatementData!$J$2:$J$829,IncomeStatementData!$B$2:$B$829,$A64,IncomeStatementData!$I$2:$I$829,"55705")+SUMIFS(IncomeStatementData!$J$2:$J$829,IncomeStatementData!$B$2:$B$829,$A64,IncomeStatementData!$I$2:$I$829,"55715")+SUMIFS(IncomeStatementData!$J$2:$J$829,IncomeStatementData!$B$2:$B$829,$A64,IncomeStatementData!$I$2:$I$829,"55720")+SUMIFS(IncomeStatementData!$J$2:$J$829,IncomeStatementData!$B$2:$B$829,$A64,IncomeStatementData!$I$2:$I$829,"55730")+SUMIFS(IncomeStatementData!$J$2:$J$829,IncomeStatementData!$B$2:$B$829,$A64,IncomeStatementData!$I$2:$I$829,"55735")+SUMIFS(IncomeStatementData!$J$2:$J$829,IncomeStatementData!$B$2:$B$829,$A64,IncomeStatementData!$I$2:$I$829,"55701")+SUMIFS(IncomeStatementData!$J$2:$J$829,IncomeStatementData!$B$2:$B$829,$A64,IncomeStatementData!$I$2:$I$829,"55750")+SUMIFS(IncomeStatementData!$J$2:$J$829,IncomeStatementData!$B$2:$B$829,$A64,IncomeStatementData!$I$2:$I$829,"55725")+SUMIFS(IncomeStatementData!$J$2:$J$829,IncomeStatementData!$B$2:$B$829,$A64,IncomeStatementData!$I$2:$I$829,"55760")+SUMIFS(IncomeStatementData!$J$2:$J$829,IncomeStatementData!$B$2:$B$829,$A64,IncomeStatementData!$I$2:$I$829,"55755")</f>
        <v>0</v>
      </c>
      <c r="Z64" s="55">
        <f>IF(ISERROR(AA64/12*Occupancy!$B$65),"-",AA64/12*Occupancy!$B$65)</f>
        <v>0</v>
      </c>
      <c r="AA64" s="56">
        <f>SUMIFS(AnnualFinancialData!$L$2:$L$147,AnnualFinancialData!$B$2:$B$147,$A64,AnnualFinancialData!$K$2:$K$147,"55705")+SUMIFS(AnnualFinancialData!$L$2:$L$147,AnnualFinancialData!$B$2:$B$147,$A64,AnnualFinancialData!$K$2:$K$147,"55715")+SUMIFS(AnnualFinancialData!$L$2:$L$147,AnnualFinancialData!$B$2:$B$147,$A64,AnnualFinancialData!$K$2:$K$147,"55720")+SUMIFS(AnnualFinancialData!$L$2:$L$147,AnnualFinancialData!$B$2:$B$147,$A64,AnnualFinancialData!$K$2:$K$147,"55730")+SUMIFS(AnnualFinancialData!$L$2:$L$147,AnnualFinancialData!$B$2:$B$147,$A64,AnnualFinancialData!$K$2:$K$147,"55735")+SUMIFS(AnnualFinancialData!$L$2:$L$147,AnnualFinancialData!$B$2:$B$147,$A64,AnnualFinancialData!$K$2:$K$147,"55701")+SUMIFS(AnnualFinancialData!$L$2:$L$147,AnnualFinancialData!$B$2:$B$147,$A64,AnnualFinancialData!$K$2:$K$147,"55750")+SUMIFS(AnnualFinancialData!$L$2:$L$147,AnnualFinancialData!$B$2:$B$147,$A64,AnnualFinancialData!$K$2:$K$147,"55725")+SUMIFS(AnnualFinancialData!$L$2:$L$147,AnnualFinancialData!$B$2:$B$147,$A64,AnnualFinancialData!$K$2:$K$147,"55760")+SUMIFS(AnnualFinancialData!$L$2:$L$147,AnnualFinancialData!$B$2:$B$147,$A64,AnnualFinancialData!$K$2:$K$147,"55755")</f>
        <v>0</v>
      </c>
      <c r="AB64" s="55" t="str">
        <f>IF(ISERROR(IF(Y64="","",Y64/VLOOKUP(Occupancy!$B$65,Occupancy!$BJ$68:'Occupancy'!$B$79,1)*12/$C64)),"-",IF(Y64="","",Y64/VLOOKUP(Occupancy!$B$65,Occupancy!$BJ$68:'Occupancy'!$B$79,1)*12/$C64))</f>
        <v>-</v>
      </c>
      <c r="AC64" s="61" t="str">
        <f>IF(ISERROR(IF(Z64="","",Z64/VLOOKUP(Occupancy!$B$65,Occupancy!$BJ$68:'Occupancy'!$B$79,1)*12/$C64)),"-",IF(Z64="","",Z64/VLOOKUP(Occupancy!$B$65,Occupancy!$BJ$68:'Occupancy'!$B$79,1)*12/$C64))</f>
        <v>-</v>
      </c>
      <c r="AD64" s="59">
        <f>SUMIFS(IncomeStatementData!$J$2:$J$829,IncomeStatementData!$B$2:$B$829,$A64,IncomeStatementData!$I$2:$I$829,"55770")</f>
        <v>0</v>
      </c>
      <c r="AE64" s="58">
        <f>IF(ISERROR(AF64/12*Occupancy!$B$65),"-",AF64/12*Occupancy!$B$65)</f>
        <v>0</v>
      </c>
      <c r="AF64" s="59">
        <f>SUMIFS(AnnualFinancialData!$L$2:$L$147,AnnualFinancialData!$B$2:$B$147,$A64,AnnualFinancialData!$K$2:$K$147,"55770")</f>
        <v>0</v>
      </c>
      <c r="AG64" s="58" t="str">
        <f>IF(ISERROR(IF(AD64="","",AD64/VLOOKUP(Occupancy!$B$65,Occupancy!$BJ$68:'Occupancy'!$B$79,1)*12/$C64)),"-",IF(AD64="","",AD64/VLOOKUP(Occupancy!$B$65,Occupancy!$BJ$68:'Occupancy'!$B$79,1)*12/$C64))</f>
        <v>-</v>
      </c>
      <c r="AH64" s="63" t="str">
        <f>IF(ISERROR(IF(AE64="","",AE64/VLOOKUP(Occupancy!$B$65,Occupancy!$BJ$68:'Occupancy'!$B$79,1)*12/$C64)),"-",IF(AE64="","",AE64/VLOOKUP(Occupancy!$B$65,Occupancy!$BJ$68:'Occupancy'!$B$79,1)*12/$C64))</f>
        <v>-</v>
      </c>
      <c r="AI64" s="56">
        <f>SUMIFS(IncomeStatementData!$J$2:$J$829,IncomeStatementData!$B$2:$B$829,$A64,IncomeStatementData!$I$2:$I$829,"55357")+SUMIFS(IncomeStatementData!$J$2:$J$829,IncomeStatementData!$B$2:$B$829,$A64,IncomeStatementData!$I$2:$I$829,"55353")+SUMIFS(IncomeStatementData!$J$2:$J$829,IncomeStatementData!$B$2:$B$829,$A64,IncomeStatementData!$I$2:$I$829,"55354")+SUMIFS(IncomeStatementData!$J$2:$J$829,IncomeStatementData!$B$2:$B$829,$A64,IncomeStatementData!$I$2:$I$829,"55351")</f>
        <v>0</v>
      </c>
      <c r="AJ64" s="55">
        <f>IF(ISERROR(AK64/12*Occupancy!$B$65),"-",AK64/12*Occupancy!$B$65)</f>
        <v>0</v>
      </c>
      <c r="AK64" s="56">
        <f>SUMIFS(AnnualFinancialData!$L$2:$L$147,AnnualFinancialData!$B$2:$B$147,$A64,AnnualFinancialData!$K$2:$K$147,"55357")+SUMIFS(AnnualFinancialData!$L$2:$L$147,AnnualFinancialData!$B$2:$B$147,$A64,AnnualFinancialData!$K$2:$K$147,"55353")+SUMIFS(AnnualFinancialData!$L$2:$L$147,AnnualFinancialData!$B$2:$B$147,$A64,AnnualFinancialData!$K$2:$K$147,"55354")+SUMIFS(AnnualFinancialData!$L$2:$L$147,AnnualFinancialData!$B$2:$B$147,$A64,AnnualFinancialData!$K$2:$K$147,"55351")</f>
        <v>0</v>
      </c>
      <c r="AL64" s="55" t="str">
        <f>IF(ISERROR(IF(AI64="","",AI64/VLOOKUP(Occupancy!$B$65,Occupancy!$BJ$68:'Occupancy'!$B$79,1)*12/$C64)),"-",IF(AI64="","",AI64/VLOOKUP(Occupancy!$B$65,Occupancy!$BJ$68:'Occupancy'!$B$79,1)*12/$C64))</f>
        <v>-</v>
      </c>
      <c r="AM64" s="64" t="str">
        <f>IF(ISERROR(IF(AJ64="","",AJ64/VLOOKUP(Occupancy!$B$65,Occupancy!$BJ$68:'Occupancy'!$B$79,1)*12/$C64)),"-",IF(AJ64="","",AJ64/VLOOKUP(Occupancy!$B$65,Occupancy!$BJ$68:'Occupancy'!$B$79,1)*12/$C64))</f>
        <v>-</v>
      </c>
      <c r="AN64" s="58">
        <f>SUMIFS(IncomeStatementData!$J$2:$J$829,IncomeStatementData!$B$2:$B$829,$A64,IncomeStatementData!$I$2:$I$829,"55355")</f>
        <v>0</v>
      </c>
      <c r="AO64" s="58">
        <f>IF(ISERROR(AP64/12*Occupancy!$B$65),"-",AP64/12*Occupancy!$B$65)</f>
        <v>0</v>
      </c>
      <c r="AP64" s="59">
        <f>SUMIFS(AnnualFinancialData!$L$2:$L$147,AnnualFinancialData!$B$2:$B$147,$A64,AnnualFinancialData!$K$2:$K$147,"55355")</f>
        <v>0</v>
      </c>
      <c r="AQ64" s="58" t="str">
        <f>IF(ISERROR(IF(AN64="","",AN64/VLOOKUP(Occupancy!$B$65,Occupancy!$BJ$68:'Occupancy'!$B$79,1)*12/$C64)),"-",IF(AN64="","",AN64/VLOOKUP(Occupancy!$B$65,Occupancy!$BJ$68:'Occupancy'!$B$79,1)*12/$C64))</f>
        <v>-</v>
      </c>
      <c r="AR64" s="60" t="str">
        <f>IF(ISERROR(IF(AO64="","",AO64/VLOOKUP(Occupancy!$B$65,Occupancy!$BJ$68:'Occupancy'!$B$79,1)*12/$C64)),"-",IF(AO64="","",AO64/VLOOKUP(Occupancy!$B$65,Occupancy!$BJ$68:'Occupancy'!$B$79,1)*12/$C64))</f>
        <v>-</v>
      </c>
      <c r="AS64" s="65">
        <f>SUMIFS(IncomeStatementData!$J$2:$J$829,IncomeStatementData!$B$2:$B$829,$A64,IncomeStatementData!$I$2:$I$829,"55301")</f>
        <v>0</v>
      </c>
      <c r="AT64" s="55">
        <f>IF(ISERROR(AU64/12*Occupancy!$B$65),"-",AU64/12*Occupancy!$B$65)</f>
        <v>0</v>
      </c>
      <c r="AU64" s="56">
        <f>SUMIFS(AnnualFinancialData!$L$2:$L$147,AnnualFinancialData!$B$2:$B$147,$A64,AnnualFinancialData!$K$2:$K$147,"55301")</f>
        <v>0</v>
      </c>
      <c r="AV64" s="55" t="str">
        <f>IF(ISERROR(IF(AS64="","",AS64/VLOOKUP(Occupancy!$B$65,Occupancy!$BJ$68:'Occupancy'!$B$79,1)*12/$C64)),"-",IF(AS64="","",AS64/VLOOKUP(Occupancy!$B$65,Occupancy!$BJ$68:'Occupancy'!$B$79,1)*12/$C64))</f>
        <v>-</v>
      </c>
      <c r="AW64" s="61" t="str">
        <f>IF(ISERROR(IF(AT64="","",AT64/VLOOKUP(Occupancy!$B$65,Occupancy!$BJ$68:'Occupancy'!$B$79,1)*12/$C64)),"-",IF(AT64="","",AT64/VLOOKUP(Occupancy!$B$65,Occupancy!$BJ$68:'Occupancy'!$B$79,1)*12/$C64))</f>
        <v>-</v>
      </c>
      <c r="AX64" s="58">
        <f>SUMIFS(IncomeStatementData!$J$2:$J$829,IncomeStatementData!$B$2:$B$829,$A64,IncomeStatementData!$I$2:$I$829,"55320")</f>
        <v>0</v>
      </c>
      <c r="AY64" s="58">
        <f>IF(ISERROR(AZ64/12*Occupancy!$B$65),"-",AZ64/12*Occupancy!$B$65)</f>
        <v>0</v>
      </c>
      <c r="AZ64" s="59">
        <f>SUMIFS(AnnualFinancialData!$L$2:$L$147,AnnualFinancialData!$B$2:$B$147,$A64,AnnualFinancialData!$K$2:$K$147,"55320")</f>
        <v>0</v>
      </c>
      <c r="BA64" s="58" t="str">
        <f>IF(ISERROR(IF(AX64="","",AX64/VLOOKUP(Occupancy!$B$65,Occupancy!$BJ$68:'Occupancy'!$B$79,1)*12/$C64)),"-",IF(AX64="","",AX64/VLOOKUP(Occupancy!$B$65,Occupancy!$BJ$68:'Occupancy'!$B$79,1)*12/$C64))</f>
        <v>-</v>
      </c>
      <c r="BB64" s="58" t="str">
        <f>IF(ISERROR(IF(AY64="","",AY64/VLOOKUP(Occupancy!$B$65,Occupancy!$BJ$68:'Occupancy'!$B$79,1)*12/$C64)),"-",IF(AY64="","",AY64/VLOOKUP(Occupancy!$B$65,Occupancy!$BJ$68:'Occupancy'!$B$79,1)*12/$C64))</f>
        <v>-</v>
      </c>
      <c r="BC64" s="66">
        <f t="shared" si="0"/>
        <v>0</v>
      </c>
      <c r="BD64" s="67">
        <f t="shared" si="1"/>
        <v>0</v>
      </c>
      <c r="BE64" s="66">
        <f t="shared" si="2"/>
        <v>0</v>
      </c>
      <c r="BF64" s="67" t="str">
        <f>IF(ISERROR(IF(BC64="","",BC64/VLOOKUP(Occupancy!$B$65,Occupancy!$BJ$68:'Occupancy'!$B$79,1)*12/$C64)),"-",IF(BC64="","",BC64/VLOOKUP(Occupancy!$B$65,Occupancy!$BJ$68:'Occupancy'!$B$79,1)*12/$C64))</f>
        <v>-</v>
      </c>
      <c r="BG64" s="68" t="str">
        <f>IF(ISERROR(IF(BD64="","",BD64/VLOOKUP(Occupancy!$B$65,Occupancy!$BJ$68:'Occupancy'!$B$79,1)*12/$C64)),"-",IF(BD64="","",BD64/VLOOKUP(Occupancy!$B$65,Occupancy!$BJ$68:'Occupancy'!$B$79,1)*12/$C64))</f>
        <v>-</v>
      </c>
    </row>
    <row r="65" spans="1:59" x14ac:dyDescent="0.25">
      <c r="A65" s="222" t="s">
        <v>497</v>
      </c>
      <c r="B65" s="98" t="str">
        <f>IF(ISERROR(INDEX(ProjectTypeData!$F$2:$F65,MATCH(Expenses!$A65,ProjectTypeData!$B$2:$B65,0),MATCH(Expenses!B$5,ProjectTypeData!$F$1))),"-",INDEX(ProjectTypeData!$F$2:$F65,MATCH(Expenses!$A65,ProjectTypeData!$B$2:$B65,0),MATCH(Expenses!B$5,ProjectTypeData!$F$1)))</f>
        <v>Homes</v>
      </c>
      <c r="C65" s="148">
        <f>Operating!C71</f>
        <v>0</v>
      </c>
      <c r="D65" s="149" t="str">
        <f>IF(ISERROR(INDEX(MgmtCompanyData!$C$2:$C$9,MATCH(A65,MgmtCompanyData!$B$2:$B$9,0),0)),"-",INDEX(MgmtCompanyData!$C$2:$C$9,MATCH(A65,MgmtCompanyData!$B$2:$B$9,0),0))</f>
        <v>-</v>
      </c>
      <c r="E65" s="54">
        <f>SUMIFS(IncomeStatementData!$J$2:$J$829,IncomeStatementData!$B$2:$B$829,$A65,IncomeStatementData!$I$2:$I$829,"50105")+SUMIFS(IncomeStatementData!$J$2:$J$829,IncomeStatementData!$B$2:$B$829,$A65,IncomeStatementData!$I$2:$I$829,"55745")+SUMIFS(IncomeStatementData!$J$2:$J$829,IncomeStatementData!$B$2:$B$829,$A65,IncomeStatementData!$I$2:$I$829,"55730")+SUMIFS(IncomeStatementData!$J$2:$J$829,IncomeStatementData!$B$2:$B$829,$A65,IncomeStatementData!$I$2:$I$829,"50203")+SUMIFS(IncomeStatementData!$J$2:$J$829,IncomeStatementData!$B$2:$B$829,$A65,IncomeStatementData!$I$2:$I$829,"50252")</f>
        <v>0</v>
      </c>
      <c r="F65" s="55">
        <f>IF(ISERROR(G65/12*Occupancy!$B$65),"-",G65/12*Occupancy!$B$65)</f>
        <v>0</v>
      </c>
      <c r="G65" s="56">
        <f>SUMIFS(AnnualFinancialData!$L$2:$L$147,AnnualFinancialData!$B$2:$B$147,$A65,AnnualFinancialData!$K$2:$K$147,"50105")+SUMIFS(AnnualFinancialData!$L$2:$L$147,AnnualFinancialData!$B$2:$B$147,$A65,AnnualFinancialData!$K$2:$K$147,"55745")+SUMIFS(AnnualFinancialData!$L$2:$L$147,AnnualFinancialData!$B$2:$B$147,$A65,AnnualFinancialData!$K$2:$K$147,"55730")+SUMIFS(AnnualFinancialData!$L$2:$L$147,AnnualFinancialData!$B$2:$B$147,$A65,AnnualFinancialData!$K$2:$K$147,"50203")+SUMIFS(AnnualFinancialData!$L$2:$L$147,AnnualFinancialData!$B$2:$B$147,$A65,AnnualFinancialData!$K$2:$K$147,"50252")</f>
        <v>0</v>
      </c>
      <c r="H65" s="55" t="str">
        <f>IF(ISERROR(IF(E65="","",E65/VLOOKUP(Occupancy!$B$65,Occupancy!$BJ$68:'Occupancy'!$B$79,1)*12/$C65)),"-",IF(E65="","",E65/VLOOKUP(Occupancy!$B$65,Occupancy!$BJ$68:'Occupancy'!$B$79,1)*12/$C65))</f>
        <v>-</v>
      </c>
      <c r="I65" s="57" t="str">
        <f>IF(ISERROR(IF(F65="","",F65/VLOOKUP(Occupancy!$B$65,Occupancy!$BJ$68:'Occupancy'!$B$79,1)*12/$C65)),"-",IF(F65="","",F65/VLOOKUP(Occupancy!$B$65,Occupancy!$BJ$68:'Occupancy'!$B$79,1)*12/$C65))</f>
        <v>-</v>
      </c>
      <c r="J65" s="58">
        <f>SUMIFS(IncomeStatementData!$J$2:$J$829,IncomeStatementData!$B$2:$B$829,$A65,IncomeStatementData!$I$2:$I$829,"60015")+SUMIFS(IncomeStatementData!$J$2:$J$829,IncomeStatementData!$B$2:$B$829,$A65,IncomeStatementData!$I$2:$I$829,"55342")+SUMIFS(IncomeStatementData!$J$2:$J$829,IncomeStatementData!$B$2:$B$829,$A65,IncomeStatementData!$I$2:$I$829,"55110")+SUMIFS(IncomeStatementData!$J$2:$J$829,IncomeStatementData!$B$2:$B$829,$A65,IncomeStatementData!$I$2:$I$829,"53034")+SUMIFS(IncomeStatementData!$J$2:$J$829,IncomeStatementData!$B$2:$B$829,$A65,IncomeStatementData!$I$2:$I$829,"59500")</f>
        <v>0</v>
      </c>
      <c r="K65" s="58">
        <f>IF(ISERROR(L65/12*Occupancy!$B$65),"-",L65/12*Occupancy!$B$65)</f>
        <v>0</v>
      </c>
      <c r="L65" s="59">
        <f>SUMIFS(AnnualFinancialData!$L$2:$L$147,AnnualFinancialData!$B$2:$B$147,$A65,AnnualFinancialData!$K$2:$K$147,"60015")+SUMIFS(AnnualFinancialData!$L$2:$L$147,AnnualFinancialData!$B$2:$B$147,$A65,AnnualFinancialData!$K$2:$K$147,"55342")+SUMIFS(AnnualFinancialData!$L$2:$L$147,AnnualFinancialData!$B$2:$B$147,$A65,AnnualFinancialData!$K$2:$K$147,"55110")+SUMIFS(AnnualFinancialData!$L$2:$L$147,AnnualFinancialData!$B$2:$B$147,$A65,AnnualFinancialData!$K$2:$K$147,"53034")+SUMIFS(AnnualFinancialData!$L$2:$L$147,AnnualFinancialData!$B$2:$B$147,$A65,AnnualFinancialData!$K$2:$K$147,"59500")</f>
        <v>0</v>
      </c>
      <c r="M65" s="58" t="str">
        <f>IF(ISERROR(IF(J65="","",J65/VLOOKUP(Occupancy!$B$65,Occupancy!$BJ$68:'Occupancy'!$B$79,1)*12/$C65)),"-",IF(J65="","",J65/VLOOKUP(Occupancy!$B$65,Occupancy!$BJ$68:'Occupancy'!$B$79,1)*12/$C65))</f>
        <v>-</v>
      </c>
      <c r="N65" s="58" t="str">
        <f>IF(ISERROR(IF(K65="","",K65/VLOOKUP(Occupancy!$B$65,Occupancy!$BJ$68:'Occupancy'!$B$79,1)*12/$C65)),"-",IF(K65="","",K65/VLOOKUP(Occupancy!$B$65,Occupancy!$BJ$68:'Occupancy'!$B$79,1)*12/$C65))</f>
        <v>-</v>
      </c>
      <c r="O65" s="55">
        <f>SUMIFS(IncomeStatementData!$J$2:$J$829,IncomeStatementData!$B$2:$B$829,$A65,IncomeStatementData!$I$2:$I$829,"58001")</f>
        <v>0</v>
      </c>
      <c r="P65" s="55">
        <f>IF(ISERROR(Q65/12*Occupancy!$B$65),"-",Q65/12*Occupancy!$B$65)</f>
        <v>0</v>
      </c>
      <c r="Q65" s="56">
        <f>SUMIFS(AnnualFinancialData!$L$2:$L$147,AnnualFinancialData!$B$2:$B$147,$A65,AnnualFinancialData!$K$2:$K$147,"58001")</f>
        <v>0</v>
      </c>
      <c r="R65" s="55" t="str">
        <f>IF(ISERROR(IF(O65="","",O65/VLOOKUP(Occupancy!$B$65,Occupancy!$BJ$68:'Occupancy'!$B$79,1)*12/$C65)),"-",IF(O65="","",O65/VLOOKUP(Occupancy!$B$65,Occupancy!$BJ$68:'Occupancy'!$B$79,1)*12/$C65))</f>
        <v>-</v>
      </c>
      <c r="S65" s="55" t="str">
        <f>IF(ISERROR(IF(P65="","",P65/VLOOKUP(Occupancy!$B$65,Occupancy!$BJ$68:'Occupancy'!$B$79,1)*12/$C65)),"-",IF(P65="","",P65/VLOOKUP(Occupancy!$B$65,Occupancy!$BJ$68:'Occupancy'!$B$79,1)*12/$C65))</f>
        <v>-</v>
      </c>
      <c r="T65" s="59">
        <f>SUMIFS(IncomeStatementData!$J$2:$J$829,IncomeStatementData!$B$2:$B$829,$A65,IncomeStatementData!$I$2:$I$829,"66100")</f>
        <v>0</v>
      </c>
      <c r="U65" s="58">
        <f>IF(ISERROR(V65/12*Occupancy!$B$65),"-",V65/12*Occupancy!$B$65)</f>
        <v>0</v>
      </c>
      <c r="V65" s="59">
        <f>SUMIFS(AnnualFinancialData!$L$2:$L$147,AnnualFinancialData!$B$2:$B$147,$A65,AnnualFinancialData!$K$2:$K$147,"66100")</f>
        <v>0</v>
      </c>
      <c r="W65" s="58" t="str">
        <f>IF(ISERROR(IF(T65="","",T65/VLOOKUP(Occupancy!$B$65,Occupancy!$BJ$68:'Occupancy'!$B$79,1)*12/$C65)),"-",IF(T65="","",T65/VLOOKUP(Occupancy!$B$65,Occupancy!$BJ$68:'Occupancy'!$B$79,1)*12/$C65))</f>
        <v>-</v>
      </c>
      <c r="X65" s="60" t="str">
        <f>IF(ISERROR(IF(U65="","",U65/VLOOKUP(Occupancy!$B$65,Occupancy!$BJ$68:'Occupancy'!$B$79,1)*12/$C65)),"-",IF(U65="","",U65/VLOOKUP(Occupancy!$B$65,Occupancy!$BJ$68:'Occupancy'!$B$79,1)*12/$C65))</f>
        <v>-</v>
      </c>
      <c r="Y65" s="55">
        <f>SUMIFS(IncomeStatementData!$J$2:$J$829,IncomeStatementData!$B$2:$B$829,$A65,IncomeStatementData!$I$2:$I$829,"55705")+SUMIFS(IncomeStatementData!$J$2:$J$829,IncomeStatementData!$B$2:$B$829,$A65,IncomeStatementData!$I$2:$I$829,"55715")+SUMIFS(IncomeStatementData!$J$2:$J$829,IncomeStatementData!$B$2:$B$829,$A65,IncomeStatementData!$I$2:$I$829,"55720")+SUMIFS(IncomeStatementData!$J$2:$J$829,IncomeStatementData!$B$2:$B$829,$A65,IncomeStatementData!$I$2:$I$829,"55730")+SUMIFS(IncomeStatementData!$J$2:$J$829,IncomeStatementData!$B$2:$B$829,$A65,IncomeStatementData!$I$2:$I$829,"55735")+SUMIFS(IncomeStatementData!$J$2:$J$829,IncomeStatementData!$B$2:$B$829,$A65,IncomeStatementData!$I$2:$I$829,"55701")+SUMIFS(IncomeStatementData!$J$2:$J$829,IncomeStatementData!$B$2:$B$829,$A65,IncomeStatementData!$I$2:$I$829,"55750")+SUMIFS(IncomeStatementData!$J$2:$J$829,IncomeStatementData!$B$2:$B$829,$A65,IncomeStatementData!$I$2:$I$829,"55725")+SUMIFS(IncomeStatementData!$J$2:$J$829,IncomeStatementData!$B$2:$B$829,$A65,IncomeStatementData!$I$2:$I$829,"55760")+SUMIFS(IncomeStatementData!$J$2:$J$829,IncomeStatementData!$B$2:$B$829,$A65,IncomeStatementData!$I$2:$I$829,"55755")</f>
        <v>0</v>
      </c>
      <c r="Z65" s="55">
        <f>IF(ISERROR(AA65/12*Occupancy!$B$65),"-",AA65/12*Occupancy!$B$65)</f>
        <v>0</v>
      </c>
      <c r="AA65" s="56">
        <f>SUMIFS(AnnualFinancialData!$L$2:$L$147,AnnualFinancialData!$B$2:$B$147,$A65,AnnualFinancialData!$K$2:$K$147,"55705")+SUMIFS(AnnualFinancialData!$L$2:$L$147,AnnualFinancialData!$B$2:$B$147,$A65,AnnualFinancialData!$K$2:$K$147,"55715")+SUMIFS(AnnualFinancialData!$L$2:$L$147,AnnualFinancialData!$B$2:$B$147,$A65,AnnualFinancialData!$K$2:$K$147,"55720")+SUMIFS(AnnualFinancialData!$L$2:$L$147,AnnualFinancialData!$B$2:$B$147,$A65,AnnualFinancialData!$K$2:$K$147,"55730")+SUMIFS(AnnualFinancialData!$L$2:$L$147,AnnualFinancialData!$B$2:$B$147,$A65,AnnualFinancialData!$K$2:$K$147,"55735")+SUMIFS(AnnualFinancialData!$L$2:$L$147,AnnualFinancialData!$B$2:$B$147,$A65,AnnualFinancialData!$K$2:$K$147,"55701")+SUMIFS(AnnualFinancialData!$L$2:$L$147,AnnualFinancialData!$B$2:$B$147,$A65,AnnualFinancialData!$K$2:$K$147,"55750")+SUMIFS(AnnualFinancialData!$L$2:$L$147,AnnualFinancialData!$B$2:$B$147,$A65,AnnualFinancialData!$K$2:$K$147,"55725")+SUMIFS(AnnualFinancialData!$L$2:$L$147,AnnualFinancialData!$B$2:$B$147,$A65,AnnualFinancialData!$K$2:$K$147,"55760")+SUMIFS(AnnualFinancialData!$L$2:$L$147,AnnualFinancialData!$B$2:$B$147,$A65,AnnualFinancialData!$K$2:$K$147,"55755")</f>
        <v>0</v>
      </c>
      <c r="AB65" s="55" t="str">
        <f>IF(ISERROR(IF(Y65="","",Y65/VLOOKUP(Occupancy!$B$65,Occupancy!$BJ$68:'Occupancy'!$B$79,1)*12/$C65)),"-",IF(Y65="","",Y65/VLOOKUP(Occupancy!$B$65,Occupancy!$BJ$68:'Occupancy'!$B$79,1)*12/$C65))</f>
        <v>-</v>
      </c>
      <c r="AC65" s="61" t="str">
        <f>IF(ISERROR(IF(Z65="","",Z65/VLOOKUP(Occupancy!$B$65,Occupancy!$BJ$68:'Occupancy'!$B$79,1)*12/$C65)),"-",IF(Z65="","",Z65/VLOOKUP(Occupancy!$B$65,Occupancy!$BJ$68:'Occupancy'!$B$79,1)*12/$C65))</f>
        <v>-</v>
      </c>
      <c r="AD65" s="59">
        <f>SUMIFS(IncomeStatementData!$J$2:$J$829,IncomeStatementData!$B$2:$B$829,$A65,IncomeStatementData!$I$2:$I$829,"55770")</f>
        <v>0</v>
      </c>
      <c r="AE65" s="58">
        <f>IF(ISERROR(AF65/12*Occupancy!$B$65),"-",AF65/12*Occupancy!$B$65)</f>
        <v>0</v>
      </c>
      <c r="AF65" s="59">
        <f>SUMIFS(AnnualFinancialData!$L$2:$L$147,AnnualFinancialData!$B$2:$B$147,$A65,AnnualFinancialData!$K$2:$K$147,"55770")</f>
        <v>0</v>
      </c>
      <c r="AG65" s="58" t="str">
        <f>IF(ISERROR(IF(AD65="","",AD65/VLOOKUP(Occupancy!$B$65,Occupancy!$BJ$68:'Occupancy'!$B$79,1)*12/$C65)),"-",IF(AD65="","",AD65/VLOOKUP(Occupancy!$B$65,Occupancy!$BJ$68:'Occupancy'!$B$79,1)*12/$C65))</f>
        <v>-</v>
      </c>
      <c r="AH65" s="63" t="str">
        <f>IF(ISERROR(IF(AE65="","",AE65/VLOOKUP(Occupancy!$B$65,Occupancy!$BJ$68:'Occupancy'!$B$79,1)*12/$C65)),"-",IF(AE65="","",AE65/VLOOKUP(Occupancy!$B$65,Occupancy!$BJ$68:'Occupancy'!$B$79,1)*12/$C65))</f>
        <v>-</v>
      </c>
      <c r="AI65" s="56">
        <f>SUMIFS(IncomeStatementData!$J$2:$J$829,IncomeStatementData!$B$2:$B$829,$A65,IncomeStatementData!$I$2:$I$829,"55357")+SUMIFS(IncomeStatementData!$J$2:$J$829,IncomeStatementData!$B$2:$B$829,$A65,IncomeStatementData!$I$2:$I$829,"55353")+SUMIFS(IncomeStatementData!$J$2:$J$829,IncomeStatementData!$B$2:$B$829,$A65,IncomeStatementData!$I$2:$I$829,"55354")+SUMIFS(IncomeStatementData!$J$2:$J$829,IncomeStatementData!$B$2:$B$829,$A65,IncomeStatementData!$I$2:$I$829,"55351")</f>
        <v>0</v>
      </c>
      <c r="AJ65" s="55">
        <f>IF(ISERROR(AK65/12*Occupancy!$B$65),"-",AK65/12*Occupancy!$B$65)</f>
        <v>0</v>
      </c>
      <c r="AK65" s="56">
        <f>SUMIFS(AnnualFinancialData!$L$2:$L$147,AnnualFinancialData!$B$2:$B$147,$A65,AnnualFinancialData!$K$2:$K$147,"55357")+SUMIFS(AnnualFinancialData!$L$2:$L$147,AnnualFinancialData!$B$2:$B$147,$A65,AnnualFinancialData!$K$2:$K$147,"55353")+SUMIFS(AnnualFinancialData!$L$2:$L$147,AnnualFinancialData!$B$2:$B$147,$A65,AnnualFinancialData!$K$2:$K$147,"55354")+SUMIFS(AnnualFinancialData!$L$2:$L$147,AnnualFinancialData!$B$2:$B$147,$A65,AnnualFinancialData!$K$2:$K$147,"55351")</f>
        <v>0</v>
      </c>
      <c r="AL65" s="55" t="str">
        <f>IF(ISERROR(IF(AI65="","",AI65/VLOOKUP(Occupancy!$B$65,Occupancy!$BJ$68:'Occupancy'!$B$79,1)*12/$C65)),"-",IF(AI65="","",AI65/VLOOKUP(Occupancy!$B$65,Occupancy!$BJ$68:'Occupancy'!$B$79,1)*12/$C65))</f>
        <v>-</v>
      </c>
      <c r="AM65" s="64" t="str">
        <f>IF(ISERROR(IF(AJ65="","",AJ65/VLOOKUP(Occupancy!$B$65,Occupancy!$BJ$68:'Occupancy'!$B$79,1)*12/$C65)),"-",IF(AJ65="","",AJ65/VLOOKUP(Occupancy!$B$65,Occupancy!$BJ$68:'Occupancy'!$B$79,1)*12/$C65))</f>
        <v>-</v>
      </c>
      <c r="AN65" s="58">
        <f>SUMIFS(IncomeStatementData!$J$2:$J$829,IncomeStatementData!$B$2:$B$829,$A65,IncomeStatementData!$I$2:$I$829,"55355")</f>
        <v>0</v>
      </c>
      <c r="AO65" s="58">
        <f>IF(ISERROR(AP65/12*Occupancy!$B$65),"-",AP65/12*Occupancy!$B$65)</f>
        <v>0</v>
      </c>
      <c r="AP65" s="59">
        <f>SUMIFS(AnnualFinancialData!$L$2:$L$147,AnnualFinancialData!$B$2:$B$147,$A65,AnnualFinancialData!$K$2:$K$147,"55355")</f>
        <v>0</v>
      </c>
      <c r="AQ65" s="58" t="str">
        <f>IF(ISERROR(IF(AN65="","",AN65/VLOOKUP(Occupancy!$B$65,Occupancy!$BJ$68:'Occupancy'!$B$79,1)*12/$C65)),"-",IF(AN65="","",AN65/VLOOKUP(Occupancy!$B$65,Occupancy!$BJ$68:'Occupancy'!$B$79,1)*12/$C65))</f>
        <v>-</v>
      </c>
      <c r="AR65" s="60" t="str">
        <f>IF(ISERROR(IF(AO65="","",AO65/VLOOKUP(Occupancy!$B$65,Occupancy!$BJ$68:'Occupancy'!$B$79,1)*12/$C65)),"-",IF(AO65="","",AO65/VLOOKUP(Occupancy!$B$65,Occupancy!$BJ$68:'Occupancy'!$B$79,1)*12/$C65))</f>
        <v>-</v>
      </c>
      <c r="AS65" s="65">
        <f>SUMIFS(IncomeStatementData!$J$2:$J$829,IncomeStatementData!$B$2:$B$829,$A65,IncomeStatementData!$I$2:$I$829,"55301")</f>
        <v>0</v>
      </c>
      <c r="AT65" s="55">
        <f>IF(ISERROR(AU65/12*Occupancy!$B$65),"-",AU65/12*Occupancy!$B$65)</f>
        <v>0</v>
      </c>
      <c r="AU65" s="56">
        <f>SUMIFS(AnnualFinancialData!$L$2:$L$147,AnnualFinancialData!$B$2:$B$147,$A65,AnnualFinancialData!$K$2:$K$147,"55301")</f>
        <v>0</v>
      </c>
      <c r="AV65" s="55" t="str">
        <f>IF(ISERROR(IF(AS65="","",AS65/VLOOKUP(Occupancy!$B$65,Occupancy!$BJ$68:'Occupancy'!$B$79,1)*12/$C65)),"-",IF(AS65="","",AS65/VLOOKUP(Occupancy!$B$65,Occupancy!$BJ$68:'Occupancy'!$B$79,1)*12/$C65))</f>
        <v>-</v>
      </c>
      <c r="AW65" s="61" t="str">
        <f>IF(ISERROR(IF(AT65="","",AT65/VLOOKUP(Occupancy!$B$65,Occupancy!$BJ$68:'Occupancy'!$B$79,1)*12/$C65)),"-",IF(AT65="","",AT65/VLOOKUP(Occupancy!$B$65,Occupancy!$BJ$68:'Occupancy'!$B$79,1)*12/$C65))</f>
        <v>-</v>
      </c>
      <c r="AX65" s="58">
        <f>SUMIFS(IncomeStatementData!$J$2:$J$829,IncomeStatementData!$B$2:$B$829,$A65,IncomeStatementData!$I$2:$I$829,"55320")</f>
        <v>0</v>
      </c>
      <c r="AY65" s="58">
        <f>IF(ISERROR(AZ65/12*Occupancy!$B$65),"-",AZ65/12*Occupancy!$B$65)</f>
        <v>0</v>
      </c>
      <c r="AZ65" s="59">
        <f>SUMIFS(AnnualFinancialData!$L$2:$L$147,AnnualFinancialData!$B$2:$B$147,$A65,AnnualFinancialData!$K$2:$K$147,"55320")</f>
        <v>0</v>
      </c>
      <c r="BA65" s="58" t="str">
        <f>IF(ISERROR(IF(AX65="","",AX65/VLOOKUP(Occupancy!$B$65,Occupancy!$BJ$68:'Occupancy'!$B$79,1)*12/$C65)),"-",IF(AX65="","",AX65/VLOOKUP(Occupancy!$B$65,Occupancy!$BJ$68:'Occupancy'!$B$79,1)*12/$C65))</f>
        <v>-</v>
      </c>
      <c r="BB65" s="58" t="str">
        <f>IF(ISERROR(IF(AY65="","",AY65/VLOOKUP(Occupancy!$B$65,Occupancy!$BJ$68:'Occupancy'!$B$79,1)*12/$C65)),"-",IF(AY65="","",AY65/VLOOKUP(Occupancy!$B$65,Occupancy!$BJ$68:'Occupancy'!$B$79,1)*12/$C65))</f>
        <v>-</v>
      </c>
      <c r="BC65" s="66">
        <f t="shared" si="0"/>
        <v>0</v>
      </c>
      <c r="BD65" s="67">
        <f t="shared" si="1"/>
        <v>0</v>
      </c>
      <c r="BE65" s="66">
        <f t="shared" si="2"/>
        <v>0</v>
      </c>
      <c r="BF65" s="67" t="str">
        <f>IF(ISERROR(IF(BC65="","",BC65/VLOOKUP(Occupancy!$B$65,Occupancy!$BJ$68:'Occupancy'!$B$79,1)*12/$C65)),"-",IF(BC65="","",BC65/VLOOKUP(Occupancy!$B$65,Occupancy!$BJ$68:'Occupancy'!$B$79,1)*12/$C65))</f>
        <v>-</v>
      </c>
      <c r="BG65" s="68" t="str">
        <f>IF(ISERROR(IF(BD65="","",BD65/VLOOKUP(Occupancy!$B$65,Occupancy!$BJ$68:'Occupancy'!$B$79,1)*12/$C65)),"-",IF(BD65="","",BD65/VLOOKUP(Occupancy!$B$65,Occupancy!$BJ$68:'Occupancy'!$B$79,1)*12/$C65))</f>
        <v>-</v>
      </c>
    </row>
    <row r="66" spans="1:59" x14ac:dyDescent="0.25">
      <c r="A66" s="222" t="s">
        <v>499</v>
      </c>
      <c r="B66" s="98" t="str">
        <f>IF(ISERROR(INDEX(ProjectTypeData!$F$2:$F66,MATCH(Expenses!$A66,ProjectTypeData!$B$2:$B66,0),MATCH(Expenses!B$5,ProjectTypeData!$F$1))),"-",INDEX(ProjectTypeData!$F$2:$F66,MATCH(Expenses!$A66,ProjectTypeData!$B$2:$B66,0),MATCH(Expenses!B$5,ProjectTypeData!$F$1)))</f>
        <v>Homes</v>
      </c>
      <c r="C66" s="148">
        <f>Operating!C72</f>
        <v>0</v>
      </c>
      <c r="D66" s="149" t="str">
        <f>IF(ISERROR(INDEX(MgmtCompanyData!$C$2:$C$9,MATCH(A66,MgmtCompanyData!$B$2:$B$9,0),0)),"-",INDEX(MgmtCompanyData!$C$2:$C$9,MATCH(A66,MgmtCompanyData!$B$2:$B$9,0),0))</f>
        <v>-</v>
      </c>
      <c r="E66" s="54">
        <f>SUMIFS(IncomeStatementData!$J$2:$J$829,IncomeStatementData!$B$2:$B$829,$A66,IncomeStatementData!$I$2:$I$829,"50105")+SUMIFS(IncomeStatementData!$J$2:$J$829,IncomeStatementData!$B$2:$B$829,$A66,IncomeStatementData!$I$2:$I$829,"55745")+SUMIFS(IncomeStatementData!$J$2:$J$829,IncomeStatementData!$B$2:$B$829,$A66,IncomeStatementData!$I$2:$I$829,"55730")+SUMIFS(IncomeStatementData!$J$2:$J$829,IncomeStatementData!$B$2:$B$829,$A66,IncomeStatementData!$I$2:$I$829,"50203")+SUMIFS(IncomeStatementData!$J$2:$J$829,IncomeStatementData!$B$2:$B$829,$A66,IncomeStatementData!$I$2:$I$829,"50252")</f>
        <v>0</v>
      </c>
      <c r="F66" s="55">
        <f>IF(ISERROR(G66/12*Occupancy!$B$65),"-",G66/12*Occupancy!$B$65)</f>
        <v>0</v>
      </c>
      <c r="G66" s="56">
        <f>SUMIFS(AnnualFinancialData!$L$2:$L$147,AnnualFinancialData!$B$2:$B$147,$A66,AnnualFinancialData!$K$2:$K$147,"50105")+SUMIFS(AnnualFinancialData!$L$2:$L$147,AnnualFinancialData!$B$2:$B$147,$A66,AnnualFinancialData!$K$2:$K$147,"55745")+SUMIFS(AnnualFinancialData!$L$2:$L$147,AnnualFinancialData!$B$2:$B$147,$A66,AnnualFinancialData!$K$2:$K$147,"55730")+SUMIFS(AnnualFinancialData!$L$2:$L$147,AnnualFinancialData!$B$2:$B$147,$A66,AnnualFinancialData!$K$2:$K$147,"50203")+SUMIFS(AnnualFinancialData!$L$2:$L$147,AnnualFinancialData!$B$2:$B$147,$A66,AnnualFinancialData!$K$2:$K$147,"50252")</f>
        <v>0</v>
      </c>
      <c r="H66" s="55" t="str">
        <f>IF(ISERROR(IF(E66="","",E66/VLOOKUP(Occupancy!$B$65,Occupancy!$BJ$68:'Occupancy'!$B$79,1)*12/$C66)),"-",IF(E66="","",E66/VLOOKUP(Occupancy!$B$65,Occupancy!$BJ$68:'Occupancy'!$B$79,1)*12/$C66))</f>
        <v>-</v>
      </c>
      <c r="I66" s="57" t="str">
        <f>IF(ISERROR(IF(F66="","",F66/VLOOKUP(Occupancy!$B$65,Occupancy!$BJ$68:'Occupancy'!$B$79,1)*12/$C66)),"-",IF(F66="","",F66/VLOOKUP(Occupancy!$B$65,Occupancy!$BJ$68:'Occupancy'!$B$79,1)*12/$C66))</f>
        <v>-</v>
      </c>
      <c r="J66" s="58">
        <f>SUMIFS(IncomeStatementData!$J$2:$J$829,IncomeStatementData!$B$2:$B$829,$A66,IncomeStatementData!$I$2:$I$829,"60015")+SUMIFS(IncomeStatementData!$J$2:$J$829,IncomeStatementData!$B$2:$B$829,$A66,IncomeStatementData!$I$2:$I$829,"55342")+SUMIFS(IncomeStatementData!$J$2:$J$829,IncomeStatementData!$B$2:$B$829,$A66,IncomeStatementData!$I$2:$I$829,"55110")+SUMIFS(IncomeStatementData!$J$2:$J$829,IncomeStatementData!$B$2:$B$829,$A66,IncomeStatementData!$I$2:$I$829,"53034")+SUMIFS(IncomeStatementData!$J$2:$J$829,IncomeStatementData!$B$2:$B$829,$A66,IncomeStatementData!$I$2:$I$829,"59500")</f>
        <v>0</v>
      </c>
      <c r="K66" s="58">
        <f>IF(ISERROR(L66/12*Occupancy!$B$65),"-",L66/12*Occupancy!$B$65)</f>
        <v>0</v>
      </c>
      <c r="L66" s="59">
        <f>SUMIFS(AnnualFinancialData!$L$2:$L$147,AnnualFinancialData!$B$2:$B$147,$A66,AnnualFinancialData!$K$2:$K$147,"60015")+SUMIFS(AnnualFinancialData!$L$2:$L$147,AnnualFinancialData!$B$2:$B$147,$A66,AnnualFinancialData!$K$2:$K$147,"55342")+SUMIFS(AnnualFinancialData!$L$2:$L$147,AnnualFinancialData!$B$2:$B$147,$A66,AnnualFinancialData!$K$2:$K$147,"55110")+SUMIFS(AnnualFinancialData!$L$2:$L$147,AnnualFinancialData!$B$2:$B$147,$A66,AnnualFinancialData!$K$2:$K$147,"53034")+SUMIFS(AnnualFinancialData!$L$2:$L$147,AnnualFinancialData!$B$2:$B$147,$A66,AnnualFinancialData!$K$2:$K$147,"59500")</f>
        <v>0</v>
      </c>
      <c r="M66" s="58" t="str">
        <f>IF(ISERROR(IF(J66="","",J66/VLOOKUP(Occupancy!$B$65,Occupancy!$BJ$68:'Occupancy'!$B$79,1)*12/$C66)),"-",IF(J66="","",J66/VLOOKUP(Occupancy!$B$65,Occupancy!$BJ$68:'Occupancy'!$B$79,1)*12/$C66))</f>
        <v>-</v>
      </c>
      <c r="N66" s="58" t="str">
        <f>IF(ISERROR(IF(K66="","",K66/VLOOKUP(Occupancy!$B$65,Occupancy!$BJ$68:'Occupancy'!$B$79,1)*12/$C66)),"-",IF(K66="","",K66/VLOOKUP(Occupancy!$B$65,Occupancy!$BJ$68:'Occupancy'!$B$79,1)*12/$C66))</f>
        <v>-</v>
      </c>
      <c r="O66" s="55">
        <f>SUMIFS(IncomeStatementData!$J$2:$J$829,IncomeStatementData!$B$2:$B$829,$A66,IncomeStatementData!$I$2:$I$829,"58001")</f>
        <v>0</v>
      </c>
      <c r="P66" s="55">
        <f>IF(ISERROR(Q66/12*Occupancy!$B$65),"-",Q66/12*Occupancy!$B$65)</f>
        <v>0</v>
      </c>
      <c r="Q66" s="56">
        <f>SUMIFS(AnnualFinancialData!$L$2:$L$147,AnnualFinancialData!$B$2:$B$147,$A66,AnnualFinancialData!$K$2:$K$147,"58001")</f>
        <v>0</v>
      </c>
      <c r="R66" s="55" t="str">
        <f>IF(ISERROR(IF(O66="","",O66/VLOOKUP(Occupancy!$B$65,Occupancy!$BJ$68:'Occupancy'!$B$79,1)*12/$C66)),"-",IF(O66="","",O66/VLOOKUP(Occupancy!$B$65,Occupancy!$BJ$68:'Occupancy'!$B$79,1)*12/$C66))</f>
        <v>-</v>
      </c>
      <c r="S66" s="55" t="str">
        <f>IF(ISERROR(IF(P66="","",P66/VLOOKUP(Occupancy!$B$65,Occupancy!$BJ$68:'Occupancy'!$B$79,1)*12/$C66)),"-",IF(P66="","",P66/VLOOKUP(Occupancy!$B$65,Occupancy!$BJ$68:'Occupancy'!$B$79,1)*12/$C66))</f>
        <v>-</v>
      </c>
      <c r="T66" s="59">
        <f>SUMIFS(IncomeStatementData!$J$2:$J$829,IncomeStatementData!$B$2:$B$829,$A66,IncomeStatementData!$I$2:$I$829,"66100")</f>
        <v>0</v>
      </c>
      <c r="U66" s="58">
        <f>IF(ISERROR(V66/12*Occupancy!$B$65),"-",V66/12*Occupancy!$B$65)</f>
        <v>0</v>
      </c>
      <c r="V66" s="59">
        <f>SUMIFS(AnnualFinancialData!$L$2:$L$147,AnnualFinancialData!$B$2:$B$147,$A66,AnnualFinancialData!$K$2:$K$147,"66100")</f>
        <v>0</v>
      </c>
      <c r="W66" s="58" t="str">
        <f>IF(ISERROR(IF(T66="","",T66/VLOOKUP(Occupancy!$B$65,Occupancy!$BJ$68:'Occupancy'!$B$79,1)*12/$C66)),"-",IF(T66="","",T66/VLOOKUP(Occupancy!$B$65,Occupancy!$BJ$68:'Occupancy'!$B$79,1)*12/$C66))</f>
        <v>-</v>
      </c>
      <c r="X66" s="60" t="str">
        <f>IF(ISERROR(IF(U66="","",U66/VLOOKUP(Occupancy!$B$65,Occupancy!$BJ$68:'Occupancy'!$B$79,1)*12/$C66)),"-",IF(U66="","",U66/VLOOKUP(Occupancy!$B$65,Occupancy!$BJ$68:'Occupancy'!$B$79,1)*12/$C66))</f>
        <v>-</v>
      </c>
      <c r="Y66" s="55">
        <f>SUMIFS(IncomeStatementData!$J$2:$J$829,IncomeStatementData!$B$2:$B$829,$A66,IncomeStatementData!$I$2:$I$829,"55705")+SUMIFS(IncomeStatementData!$J$2:$J$829,IncomeStatementData!$B$2:$B$829,$A66,IncomeStatementData!$I$2:$I$829,"55715")+SUMIFS(IncomeStatementData!$J$2:$J$829,IncomeStatementData!$B$2:$B$829,$A66,IncomeStatementData!$I$2:$I$829,"55720")+SUMIFS(IncomeStatementData!$J$2:$J$829,IncomeStatementData!$B$2:$B$829,$A66,IncomeStatementData!$I$2:$I$829,"55730")+SUMIFS(IncomeStatementData!$J$2:$J$829,IncomeStatementData!$B$2:$B$829,$A66,IncomeStatementData!$I$2:$I$829,"55735")+SUMIFS(IncomeStatementData!$J$2:$J$829,IncomeStatementData!$B$2:$B$829,$A66,IncomeStatementData!$I$2:$I$829,"55701")+SUMIFS(IncomeStatementData!$J$2:$J$829,IncomeStatementData!$B$2:$B$829,$A66,IncomeStatementData!$I$2:$I$829,"55750")+SUMIFS(IncomeStatementData!$J$2:$J$829,IncomeStatementData!$B$2:$B$829,$A66,IncomeStatementData!$I$2:$I$829,"55725")+SUMIFS(IncomeStatementData!$J$2:$J$829,IncomeStatementData!$B$2:$B$829,$A66,IncomeStatementData!$I$2:$I$829,"55760")+SUMIFS(IncomeStatementData!$J$2:$J$829,IncomeStatementData!$B$2:$B$829,$A66,IncomeStatementData!$I$2:$I$829,"55755")</f>
        <v>0</v>
      </c>
      <c r="Z66" s="55">
        <f>IF(ISERROR(AA66/12*Occupancy!$B$65),"-",AA66/12*Occupancy!$B$65)</f>
        <v>0</v>
      </c>
      <c r="AA66" s="56">
        <f>SUMIFS(AnnualFinancialData!$L$2:$L$147,AnnualFinancialData!$B$2:$B$147,$A66,AnnualFinancialData!$K$2:$K$147,"55705")+SUMIFS(AnnualFinancialData!$L$2:$L$147,AnnualFinancialData!$B$2:$B$147,$A66,AnnualFinancialData!$K$2:$K$147,"55715")+SUMIFS(AnnualFinancialData!$L$2:$L$147,AnnualFinancialData!$B$2:$B$147,$A66,AnnualFinancialData!$K$2:$K$147,"55720")+SUMIFS(AnnualFinancialData!$L$2:$L$147,AnnualFinancialData!$B$2:$B$147,$A66,AnnualFinancialData!$K$2:$K$147,"55730")+SUMIFS(AnnualFinancialData!$L$2:$L$147,AnnualFinancialData!$B$2:$B$147,$A66,AnnualFinancialData!$K$2:$K$147,"55735")+SUMIFS(AnnualFinancialData!$L$2:$L$147,AnnualFinancialData!$B$2:$B$147,$A66,AnnualFinancialData!$K$2:$K$147,"55701")+SUMIFS(AnnualFinancialData!$L$2:$L$147,AnnualFinancialData!$B$2:$B$147,$A66,AnnualFinancialData!$K$2:$K$147,"55750")+SUMIFS(AnnualFinancialData!$L$2:$L$147,AnnualFinancialData!$B$2:$B$147,$A66,AnnualFinancialData!$K$2:$K$147,"55725")+SUMIFS(AnnualFinancialData!$L$2:$L$147,AnnualFinancialData!$B$2:$B$147,$A66,AnnualFinancialData!$K$2:$K$147,"55760")+SUMIFS(AnnualFinancialData!$L$2:$L$147,AnnualFinancialData!$B$2:$B$147,$A66,AnnualFinancialData!$K$2:$K$147,"55755")</f>
        <v>0</v>
      </c>
      <c r="AB66" s="55" t="str">
        <f>IF(ISERROR(IF(Y66="","",Y66/VLOOKUP(Occupancy!$B$65,Occupancy!$BJ$68:'Occupancy'!$B$79,1)*12/$C66)),"-",IF(Y66="","",Y66/VLOOKUP(Occupancy!$B$65,Occupancy!$BJ$68:'Occupancy'!$B$79,1)*12/$C66))</f>
        <v>-</v>
      </c>
      <c r="AC66" s="61" t="str">
        <f>IF(ISERROR(IF(Z66="","",Z66/VLOOKUP(Occupancy!$B$65,Occupancy!$BJ$68:'Occupancy'!$B$79,1)*12/$C66)),"-",IF(Z66="","",Z66/VLOOKUP(Occupancy!$B$65,Occupancy!$BJ$68:'Occupancy'!$B$79,1)*12/$C66))</f>
        <v>-</v>
      </c>
      <c r="AD66" s="59">
        <f>SUMIFS(IncomeStatementData!$J$2:$J$829,IncomeStatementData!$B$2:$B$829,$A66,IncomeStatementData!$I$2:$I$829,"55770")</f>
        <v>0</v>
      </c>
      <c r="AE66" s="58">
        <f>IF(ISERROR(AF66/12*Occupancy!$B$65),"-",AF66/12*Occupancy!$B$65)</f>
        <v>0</v>
      </c>
      <c r="AF66" s="59">
        <f>SUMIFS(AnnualFinancialData!$L$2:$L$147,AnnualFinancialData!$B$2:$B$147,$A66,AnnualFinancialData!$K$2:$K$147,"55770")</f>
        <v>0</v>
      </c>
      <c r="AG66" s="58" t="str">
        <f>IF(ISERROR(IF(AD66="","",AD66/VLOOKUP(Occupancy!$B$65,Occupancy!$BJ$68:'Occupancy'!$B$79,1)*12/$C66)),"-",IF(AD66="","",AD66/VLOOKUP(Occupancy!$B$65,Occupancy!$BJ$68:'Occupancy'!$B$79,1)*12/$C66))</f>
        <v>-</v>
      </c>
      <c r="AH66" s="63" t="str">
        <f>IF(ISERROR(IF(AE66="","",AE66/VLOOKUP(Occupancy!$B$65,Occupancy!$BJ$68:'Occupancy'!$B$79,1)*12/$C66)),"-",IF(AE66="","",AE66/VLOOKUP(Occupancy!$B$65,Occupancy!$BJ$68:'Occupancy'!$B$79,1)*12/$C66))</f>
        <v>-</v>
      </c>
      <c r="AI66" s="56">
        <f>SUMIFS(IncomeStatementData!$J$2:$J$829,IncomeStatementData!$B$2:$B$829,$A66,IncomeStatementData!$I$2:$I$829,"55357")+SUMIFS(IncomeStatementData!$J$2:$J$829,IncomeStatementData!$B$2:$B$829,$A66,IncomeStatementData!$I$2:$I$829,"55353")+SUMIFS(IncomeStatementData!$J$2:$J$829,IncomeStatementData!$B$2:$B$829,$A66,IncomeStatementData!$I$2:$I$829,"55354")+SUMIFS(IncomeStatementData!$J$2:$J$829,IncomeStatementData!$B$2:$B$829,$A66,IncomeStatementData!$I$2:$I$829,"55351")</f>
        <v>0</v>
      </c>
      <c r="AJ66" s="55">
        <f>IF(ISERROR(AK66/12*Occupancy!$B$65),"-",AK66/12*Occupancy!$B$65)</f>
        <v>0</v>
      </c>
      <c r="AK66" s="56">
        <f>SUMIFS(AnnualFinancialData!$L$2:$L$147,AnnualFinancialData!$B$2:$B$147,$A66,AnnualFinancialData!$K$2:$K$147,"55357")+SUMIFS(AnnualFinancialData!$L$2:$L$147,AnnualFinancialData!$B$2:$B$147,$A66,AnnualFinancialData!$K$2:$K$147,"55353")+SUMIFS(AnnualFinancialData!$L$2:$L$147,AnnualFinancialData!$B$2:$B$147,$A66,AnnualFinancialData!$K$2:$K$147,"55354")+SUMIFS(AnnualFinancialData!$L$2:$L$147,AnnualFinancialData!$B$2:$B$147,$A66,AnnualFinancialData!$K$2:$K$147,"55351")</f>
        <v>0</v>
      </c>
      <c r="AL66" s="55" t="str">
        <f>IF(ISERROR(IF(AI66="","",AI66/VLOOKUP(Occupancy!$B$65,Occupancy!$BJ$68:'Occupancy'!$B$79,1)*12/$C66)),"-",IF(AI66="","",AI66/VLOOKUP(Occupancy!$B$65,Occupancy!$BJ$68:'Occupancy'!$B$79,1)*12/$C66))</f>
        <v>-</v>
      </c>
      <c r="AM66" s="64" t="str">
        <f>IF(ISERROR(IF(AJ66="","",AJ66/VLOOKUP(Occupancy!$B$65,Occupancy!$BJ$68:'Occupancy'!$B$79,1)*12/$C66)),"-",IF(AJ66="","",AJ66/VLOOKUP(Occupancy!$B$65,Occupancy!$BJ$68:'Occupancy'!$B$79,1)*12/$C66))</f>
        <v>-</v>
      </c>
      <c r="AN66" s="58">
        <f>SUMIFS(IncomeStatementData!$J$2:$J$829,IncomeStatementData!$B$2:$B$829,$A66,IncomeStatementData!$I$2:$I$829,"55355")</f>
        <v>0</v>
      </c>
      <c r="AO66" s="58">
        <f>IF(ISERROR(AP66/12*Occupancy!$B$65),"-",AP66/12*Occupancy!$B$65)</f>
        <v>0</v>
      </c>
      <c r="AP66" s="59">
        <f>SUMIFS(AnnualFinancialData!$L$2:$L$147,AnnualFinancialData!$B$2:$B$147,$A66,AnnualFinancialData!$K$2:$K$147,"55355")</f>
        <v>0</v>
      </c>
      <c r="AQ66" s="58" t="str">
        <f>IF(ISERROR(IF(AN66="","",AN66/VLOOKUP(Occupancy!$B$65,Occupancy!$BJ$68:'Occupancy'!$B$79,1)*12/$C66)),"-",IF(AN66="","",AN66/VLOOKUP(Occupancy!$B$65,Occupancy!$BJ$68:'Occupancy'!$B$79,1)*12/$C66))</f>
        <v>-</v>
      </c>
      <c r="AR66" s="60" t="str">
        <f>IF(ISERROR(IF(AO66="","",AO66/VLOOKUP(Occupancy!$B$65,Occupancy!$BJ$68:'Occupancy'!$B$79,1)*12/$C66)),"-",IF(AO66="","",AO66/VLOOKUP(Occupancy!$B$65,Occupancy!$BJ$68:'Occupancy'!$B$79,1)*12/$C66))</f>
        <v>-</v>
      </c>
      <c r="AS66" s="65">
        <f>SUMIFS(IncomeStatementData!$J$2:$J$829,IncomeStatementData!$B$2:$B$829,$A66,IncomeStatementData!$I$2:$I$829,"55301")</f>
        <v>0</v>
      </c>
      <c r="AT66" s="55">
        <f>IF(ISERROR(AU66/12*Occupancy!$B$65),"-",AU66/12*Occupancy!$B$65)</f>
        <v>0</v>
      </c>
      <c r="AU66" s="56">
        <f>SUMIFS(AnnualFinancialData!$L$2:$L$147,AnnualFinancialData!$B$2:$B$147,$A66,AnnualFinancialData!$K$2:$K$147,"55301")</f>
        <v>0</v>
      </c>
      <c r="AV66" s="55" t="str">
        <f>IF(ISERROR(IF(AS66="","",AS66/VLOOKUP(Occupancy!$B$65,Occupancy!$BJ$68:'Occupancy'!$B$79,1)*12/$C66)),"-",IF(AS66="","",AS66/VLOOKUP(Occupancy!$B$65,Occupancy!$BJ$68:'Occupancy'!$B$79,1)*12/$C66))</f>
        <v>-</v>
      </c>
      <c r="AW66" s="61" t="str">
        <f>IF(ISERROR(IF(AT66="","",AT66/VLOOKUP(Occupancy!$B$65,Occupancy!$BJ$68:'Occupancy'!$B$79,1)*12/$C66)),"-",IF(AT66="","",AT66/VLOOKUP(Occupancy!$B$65,Occupancy!$BJ$68:'Occupancy'!$B$79,1)*12/$C66))</f>
        <v>-</v>
      </c>
      <c r="AX66" s="58">
        <f>SUMIFS(IncomeStatementData!$J$2:$J$829,IncomeStatementData!$B$2:$B$829,$A66,IncomeStatementData!$I$2:$I$829,"55320")</f>
        <v>0</v>
      </c>
      <c r="AY66" s="58">
        <f>IF(ISERROR(AZ66/12*Occupancy!$B$65),"-",AZ66/12*Occupancy!$B$65)</f>
        <v>0</v>
      </c>
      <c r="AZ66" s="59">
        <f>SUMIFS(AnnualFinancialData!$L$2:$L$147,AnnualFinancialData!$B$2:$B$147,$A66,AnnualFinancialData!$K$2:$K$147,"55320")</f>
        <v>0</v>
      </c>
      <c r="BA66" s="58" t="str">
        <f>IF(ISERROR(IF(AX66="","",AX66/VLOOKUP(Occupancy!$B$65,Occupancy!$BJ$68:'Occupancy'!$B$79,1)*12/$C66)),"-",IF(AX66="","",AX66/VLOOKUP(Occupancy!$B$65,Occupancy!$BJ$68:'Occupancy'!$B$79,1)*12/$C66))</f>
        <v>-</v>
      </c>
      <c r="BB66" s="58" t="str">
        <f>IF(ISERROR(IF(AY66="","",AY66/VLOOKUP(Occupancy!$B$65,Occupancy!$BJ$68:'Occupancy'!$B$79,1)*12/$C66)),"-",IF(AY66="","",AY66/VLOOKUP(Occupancy!$B$65,Occupancy!$BJ$68:'Occupancy'!$B$79,1)*12/$C66))</f>
        <v>-</v>
      </c>
      <c r="BC66" s="66">
        <f t="shared" si="0"/>
        <v>0</v>
      </c>
      <c r="BD66" s="67">
        <f t="shared" si="1"/>
        <v>0</v>
      </c>
      <c r="BE66" s="66">
        <f t="shared" si="2"/>
        <v>0</v>
      </c>
      <c r="BF66" s="67" t="str">
        <f>IF(ISERROR(IF(BC66="","",BC66/VLOOKUP(Occupancy!$B$65,Occupancy!$BJ$68:'Occupancy'!$B$79,1)*12/$C66)),"-",IF(BC66="","",BC66/VLOOKUP(Occupancy!$B$65,Occupancy!$BJ$68:'Occupancy'!$B$79,1)*12/$C66))</f>
        <v>-</v>
      </c>
      <c r="BG66" s="68" t="str">
        <f>IF(ISERROR(IF(BD66="","",BD66/VLOOKUP(Occupancy!$B$65,Occupancy!$BJ$68:'Occupancy'!$B$79,1)*12/$C66)),"-",IF(BD66="","",BD66/VLOOKUP(Occupancy!$B$65,Occupancy!$BJ$68:'Occupancy'!$B$79,1)*12/$C66))</f>
        <v>-</v>
      </c>
    </row>
    <row r="67" spans="1:59" x14ac:dyDescent="0.25">
      <c r="A67" s="222" t="s">
        <v>501</v>
      </c>
      <c r="B67" s="98" t="str">
        <f>IF(ISERROR(INDEX(ProjectTypeData!$F$2:$F67,MATCH(Expenses!$A67,ProjectTypeData!$B$2:$B67,0),MATCH(Expenses!B$5,ProjectTypeData!$F$1))),"-",INDEX(ProjectTypeData!$F$2:$F67,MATCH(Expenses!$A67,ProjectTypeData!$B$2:$B67,0),MATCH(Expenses!B$5,ProjectTypeData!$F$1)))</f>
        <v>Homes</v>
      </c>
      <c r="C67" s="148">
        <f>Operating!C73</f>
        <v>0</v>
      </c>
      <c r="D67" s="149" t="str">
        <f>IF(ISERROR(INDEX(MgmtCompanyData!$C$2:$C$9,MATCH(A67,MgmtCompanyData!$B$2:$B$9,0),0)),"-",INDEX(MgmtCompanyData!$C$2:$C$9,MATCH(A67,MgmtCompanyData!$B$2:$B$9,0),0))</f>
        <v>-</v>
      </c>
      <c r="E67" s="54">
        <f>SUMIFS(IncomeStatementData!$J$2:$J$829,IncomeStatementData!$B$2:$B$829,$A67,IncomeStatementData!$I$2:$I$829,"50105")+SUMIFS(IncomeStatementData!$J$2:$J$829,IncomeStatementData!$B$2:$B$829,$A67,IncomeStatementData!$I$2:$I$829,"55745")+SUMIFS(IncomeStatementData!$J$2:$J$829,IncomeStatementData!$B$2:$B$829,$A67,IncomeStatementData!$I$2:$I$829,"55730")+SUMIFS(IncomeStatementData!$J$2:$J$829,IncomeStatementData!$B$2:$B$829,$A67,IncomeStatementData!$I$2:$I$829,"50203")+SUMIFS(IncomeStatementData!$J$2:$J$829,IncomeStatementData!$B$2:$B$829,$A67,IncomeStatementData!$I$2:$I$829,"50252")</f>
        <v>0</v>
      </c>
      <c r="F67" s="55">
        <f>IF(ISERROR(G67/12*Occupancy!$B$65),"-",G67/12*Occupancy!$B$65)</f>
        <v>0</v>
      </c>
      <c r="G67" s="56">
        <f>SUMIFS(AnnualFinancialData!$L$2:$L$147,AnnualFinancialData!$B$2:$B$147,$A67,AnnualFinancialData!$K$2:$K$147,"50105")+SUMIFS(AnnualFinancialData!$L$2:$L$147,AnnualFinancialData!$B$2:$B$147,$A67,AnnualFinancialData!$K$2:$K$147,"55745")+SUMIFS(AnnualFinancialData!$L$2:$L$147,AnnualFinancialData!$B$2:$B$147,$A67,AnnualFinancialData!$K$2:$K$147,"55730")+SUMIFS(AnnualFinancialData!$L$2:$L$147,AnnualFinancialData!$B$2:$B$147,$A67,AnnualFinancialData!$K$2:$K$147,"50203")+SUMIFS(AnnualFinancialData!$L$2:$L$147,AnnualFinancialData!$B$2:$B$147,$A67,AnnualFinancialData!$K$2:$K$147,"50252")</f>
        <v>0</v>
      </c>
      <c r="H67" s="55" t="str">
        <f>IF(ISERROR(IF(E67="","",E67/VLOOKUP(Occupancy!$B$65,Occupancy!$BJ$68:'Occupancy'!$B$79,1)*12/$C67)),"-",IF(E67="","",E67/VLOOKUP(Occupancy!$B$65,Occupancy!$BJ$68:'Occupancy'!$B$79,1)*12/$C67))</f>
        <v>-</v>
      </c>
      <c r="I67" s="57" t="str">
        <f>IF(ISERROR(IF(F67="","",F67/VLOOKUP(Occupancy!$B$65,Occupancy!$BJ$68:'Occupancy'!$B$79,1)*12/$C67)),"-",IF(F67="","",F67/VLOOKUP(Occupancy!$B$65,Occupancy!$BJ$68:'Occupancy'!$B$79,1)*12/$C67))</f>
        <v>-</v>
      </c>
      <c r="J67" s="58">
        <f>SUMIFS(IncomeStatementData!$J$2:$J$829,IncomeStatementData!$B$2:$B$829,$A67,IncomeStatementData!$I$2:$I$829,"60015")+SUMIFS(IncomeStatementData!$J$2:$J$829,IncomeStatementData!$B$2:$B$829,$A67,IncomeStatementData!$I$2:$I$829,"55342")+SUMIFS(IncomeStatementData!$J$2:$J$829,IncomeStatementData!$B$2:$B$829,$A67,IncomeStatementData!$I$2:$I$829,"55110")+SUMIFS(IncomeStatementData!$J$2:$J$829,IncomeStatementData!$B$2:$B$829,$A67,IncomeStatementData!$I$2:$I$829,"53034")+SUMIFS(IncomeStatementData!$J$2:$J$829,IncomeStatementData!$B$2:$B$829,$A67,IncomeStatementData!$I$2:$I$829,"59500")</f>
        <v>0</v>
      </c>
      <c r="K67" s="58">
        <f>IF(ISERROR(L67/12*Occupancy!$B$65),"-",L67/12*Occupancy!$B$65)</f>
        <v>0</v>
      </c>
      <c r="L67" s="59">
        <f>SUMIFS(AnnualFinancialData!$L$2:$L$147,AnnualFinancialData!$B$2:$B$147,$A67,AnnualFinancialData!$K$2:$K$147,"60015")+SUMIFS(AnnualFinancialData!$L$2:$L$147,AnnualFinancialData!$B$2:$B$147,$A67,AnnualFinancialData!$K$2:$K$147,"55342")+SUMIFS(AnnualFinancialData!$L$2:$L$147,AnnualFinancialData!$B$2:$B$147,$A67,AnnualFinancialData!$K$2:$K$147,"55110")+SUMIFS(AnnualFinancialData!$L$2:$L$147,AnnualFinancialData!$B$2:$B$147,$A67,AnnualFinancialData!$K$2:$K$147,"53034")+SUMIFS(AnnualFinancialData!$L$2:$L$147,AnnualFinancialData!$B$2:$B$147,$A67,AnnualFinancialData!$K$2:$K$147,"59500")</f>
        <v>0</v>
      </c>
      <c r="M67" s="58" t="str">
        <f>IF(ISERROR(IF(J67="","",J67/VLOOKUP(Occupancy!$B$65,Occupancy!$BJ$68:'Occupancy'!$B$79,1)*12/$C67)),"-",IF(J67="","",J67/VLOOKUP(Occupancy!$B$65,Occupancy!$BJ$68:'Occupancy'!$B$79,1)*12/$C67))</f>
        <v>-</v>
      </c>
      <c r="N67" s="58" t="str">
        <f>IF(ISERROR(IF(K67="","",K67/VLOOKUP(Occupancy!$B$65,Occupancy!$BJ$68:'Occupancy'!$B$79,1)*12/$C67)),"-",IF(K67="","",K67/VLOOKUP(Occupancy!$B$65,Occupancy!$BJ$68:'Occupancy'!$B$79,1)*12/$C67))</f>
        <v>-</v>
      </c>
      <c r="O67" s="55">
        <f>SUMIFS(IncomeStatementData!$J$2:$J$829,IncomeStatementData!$B$2:$B$829,$A67,IncomeStatementData!$I$2:$I$829,"58001")</f>
        <v>0</v>
      </c>
      <c r="P67" s="55">
        <f>IF(ISERROR(Q67/12*Occupancy!$B$65),"-",Q67/12*Occupancy!$B$65)</f>
        <v>0</v>
      </c>
      <c r="Q67" s="56">
        <f>SUMIFS(AnnualFinancialData!$L$2:$L$147,AnnualFinancialData!$B$2:$B$147,$A67,AnnualFinancialData!$K$2:$K$147,"58001")</f>
        <v>0</v>
      </c>
      <c r="R67" s="55" t="str">
        <f>IF(ISERROR(IF(O67="","",O67/VLOOKUP(Occupancy!$B$65,Occupancy!$BJ$68:'Occupancy'!$B$79,1)*12/$C67)),"-",IF(O67="","",O67/VLOOKUP(Occupancy!$B$65,Occupancy!$BJ$68:'Occupancy'!$B$79,1)*12/$C67))</f>
        <v>-</v>
      </c>
      <c r="S67" s="55" t="str">
        <f>IF(ISERROR(IF(P67="","",P67/VLOOKUP(Occupancy!$B$65,Occupancy!$BJ$68:'Occupancy'!$B$79,1)*12/$C67)),"-",IF(P67="","",P67/VLOOKUP(Occupancy!$B$65,Occupancy!$BJ$68:'Occupancy'!$B$79,1)*12/$C67))</f>
        <v>-</v>
      </c>
      <c r="T67" s="59">
        <f>SUMIFS(IncomeStatementData!$J$2:$J$829,IncomeStatementData!$B$2:$B$829,$A67,IncomeStatementData!$I$2:$I$829,"66100")</f>
        <v>0</v>
      </c>
      <c r="U67" s="58">
        <f>IF(ISERROR(V67/12*Occupancy!$B$65),"-",V67/12*Occupancy!$B$65)</f>
        <v>0</v>
      </c>
      <c r="V67" s="59">
        <f>SUMIFS(AnnualFinancialData!$L$2:$L$147,AnnualFinancialData!$B$2:$B$147,$A67,AnnualFinancialData!$K$2:$K$147,"66100")</f>
        <v>0</v>
      </c>
      <c r="W67" s="58" t="str">
        <f>IF(ISERROR(IF(T67="","",T67/VLOOKUP(Occupancy!$B$65,Occupancy!$BJ$68:'Occupancy'!$B$79,1)*12/$C67)),"-",IF(T67="","",T67/VLOOKUP(Occupancy!$B$65,Occupancy!$BJ$68:'Occupancy'!$B$79,1)*12/$C67))</f>
        <v>-</v>
      </c>
      <c r="X67" s="60" t="str">
        <f>IF(ISERROR(IF(U67="","",U67/VLOOKUP(Occupancy!$B$65,Occupancy!$BJ$68:'Occupancy'!$B$79,1)*12/$C67)),"-",IF(U67="","",U67/VLOOKUP(Occupancy!$B$65,Occupancy!$BJ$68:'Occupancy'!$B$79,1)*12/$C67))</f>
        <v>-</v>
      </c>
      <c r="Y67" s="55">
        <f>SUMIFS(IncomeStatementData!$J$2:$J$829,IncomeStatementData!$B$2:$B$829,$A67,IncomeStatementData!$I$2:$I$829,"55705")+SUMIFS(IncomeStatementData!$J$2:$J$829,IncomeStatementData!$B$2:$B$829,$A67,IncomeStatementData!$I$2:$I$829,"55715")+SUMIFS(IncomeStatementData!$J$2:$J$829,IncomeStatementData!$B$2:$B$829,$A67,IncomeStatementData!$I$2:$I$829,"55720")+SUMIFS(IncomeStatementData!$J$2:$J$829,IncomeStatementData!$B$2:$B$829,$A67,IncomeStatementData!$I$2:$I$829,"55730")+SUMIFS(IncomeStatementData!$J$2:$J$829,IncomeStatementData!$B$2:$B$829,$A67,IncomeStatementData!$I$2:$I$829,"55735")+SUMIFS(IncomeStatementData!$J$2:$J$829,IncomeStatementData!$B$2:$B$829,$A67,IncomeStatementData!$I$2:$I$829,"55701")+SUMIFS(IncomeStatementData!$J$2:$J$829,IncomeStatementData!$B$2:$B$829,$A67,IncomeStatementData!$I$2:$I$829,"55750")+SUMIFS(IncomeStatementData!$J$2:$J$829,IncomeStatementData!$B$2:$B$829,$A67,IncomeStatementData!$I$2:$I$829,"55725")+SUMIFS(IncomeStatementData!$J$2:$J$829,IncomeStatementData!$B$2:$B$829,$A67,IncomeStatementData!$I$2:$I$829,"55760")+SUMIFS(IncomeStatementData!$J$2:$J$829,IncomeStatementData!$B$2:$B$829,$A67,IncomeStatementData!$I$2:$I$829,"55755")</f>
        <v>0</v>
      </c>
      <c r="Z67" s="55">
        <f>IF(ISERROR(AA67/12*Occupancy!$B$65),"-",AA67/12*Occupancy!$B$65)</f>
        <v>0</v>
      </c>
      <c r="AA67" s="56">
        <f>SUMIFS(AnnualFinancialData!$L$2:$L$147,AnnualFinancialData!$B$2:$B$147,$A67,AnnualFinancialData!$K$2:$K$147,"55705")+SUMIFS(AnnualFinancialData!$L$2:$L$147,AnnualFinancialData!$B$2:$B$147,$A67,AnnualFinancialData!$K$2:$K$147,"55715")+SUMIFS(AnnualFinancialData!$L$2:$L$147,AnnualFinancialData!$B$2:$B$147,$A67,AnnualFinancialData!$K$2:$K$147,"55720")+SUMIFS(AnnualFinancialData!$L$2:$L$147,AnnualFinancialData!$B$2:$B$147,$A67,AnnualFinancialData!$K$2:$K$147,"55730")+SUMIFS(AnnualFinancialData!$L$2:$L$147,AnnualFinancialData!$B$2:$B$147,$A67,AnnualFinancialData!$K$2:$K$147,"55735")+SUMIFS(AnnualFinancialData!$L$2:$L$147,AnnualFinancialData!$B$2:$B$147,$A67,AnnualFinancialData!$K$2:$K$147,"55701")+SUMIFS(AnnualFinancialData!$L$2:$L$147,AnnualFinancialData!$B$2:$B$147,$A67,AnnualFinancialData!$K$2:$K$147,"55750")+SUMIFS(AnnualFinancialData!$L$2:$L$147,AnnualFinancialData!$B$2:$B$147,$A67,AnnualFinancialData!$K$2:$K$147,"55725")+SUMIFS(AnnualFinancialData!$L$2:$L$147,AnnualFinancialData!$B$2:$B$147,$A67,AnnualFinancialData!$K$2:$K$147,"55760")+SUMIFS(AnnualFinancialData!$L$2:$L$147,AnnualFinancialData!$B$2:$B$147,$A67,AnnualFinancialData!$K$2:$K$147,"55755")</f>
        <v>0</v>
      </c>
      <c r="AB67" s="55" t="str">
        <f>IF(ISERROR(IF(Y67="","",Y67/VLOOKUP(Occupancy!$B$65,Occupancy!$BJ$68:'Occupancy'!$B$79,1)*12/$C67)),"-",IF(Y67="","",Y67/VLOOKUP(Occupancy!$B$65,Occupancy!$BJ$68:'Occupancy'!$B$79,1)*12/$C67))</f>
        <v>-</v>
      </c>
      <c r="AC67" s="61" t="str">
        <f>IF(ISERROR(IF(Z67="","",Z67/VLOOKUP(Occupancy!$B$65,Occupancy!$BJ$68:'Occupancy'!$B$79,1)*12/$C67)),"-",IF(Z67="","",Z67/VLOOKUP(Occupancy!$B$65,Occupancy!$BJ$68:'Occupancy'!$B$79,1)*12/$C67))</f>
        <v>-</v>
      </c>
      <c r="AD67" s="59">
        <f>SUMIFS(IncomeStatementData!$J$2:$J$829,IncomeStatementData!$B$2:$B$829,$A67,IncomeStatementData!$I$2:$I$829,"55770")</f>
        <v>0</v>
      </c>
      <c r="AE67" s="58">
        <f>IF(ISERROR(AF67/12*Occupancy!$B$65),"-",AF67/12*Occupancy!$B$65)</f>
        <v>0</v>
      </c>
      <c r="AF67" s="59">
        <f>SUMIFS(AnnualFinancialData!$L$2:$L$147,AnnualFinancialData!$B$2:$B$147,$A67,AnnualFinancialData!$K$2:$K$147,"55770")</f>
        <v>0</v>
      </c>
      <c r="AG67" s="58" t="str">
        <f>IF(ISERROR(IF(AD67="","",AD67/VLOOKUP(Occupancy!$B$65,Occupancy!$BJ$68:'Occupancy'!$B$79,1)*12/$C67)),"-",IF(AD67="","",AD67/VLOOKUP(Occupancy!$B$65,Occupancy!$BJ$68:'Occupancy'!$B$79,1)*12/$C67))</f>
        <v>-</v>
      </c>
      <c r="AH67" s="63" t="str">
        <f>IF(ISERROR(IF(AE67="","",AE67/VLOOKUP(Occupancy!$B$65,Occupancy!$BJ$68:'Occupancy'!$B$79,1)*12/$C67)),"-",IF(AE67="","",AE67/VLOOKUP(Occupancy!$B$65,Occupancy!$BJ$68:'Occupancy'!$B$79,1)*12/$C67))</f>
        <v>-</v>
      </c>
      <c r="AI67" s="56">
        <f>SUMIFS(IncomeStatementData!$J$2:$J$829,IncomeStatementData!$B$2:$B$829,$A67,IncomeStatementData!$I$2:$I$829,"55357")+SUMIFS(IncomeStatementData!$J$2:$J$829,IncomeStatementData!$B$2:$B$829,$A67,IncomeStatementData!$I$2:$I$829,"55353")+SUMIFS(IncomeStatementData!$J$2:$J$829,IncomeStatementData!$B$2:$B$829,$A67,IncomeStatementData!$I$2:$I$829,"55354")+SUMIFS(IncomeStatementData!$J$2:$J$829,IncomeStatementData!$B$2:$B$829,$A67,IncomeStatementData!$I$2:$I$829,"55351")</f>
        <v>0</v>
      </c>
      <c r="AJ67" s="55">
        <f>IF(ISERROR(AK67/12*Occupancy!$B$65),"-",AK67/12*Occupancy!$B$65)</f>
        <v>0</v>
      </c>
      <c r="AK67" s="56">
        <f>SUMIFS(AnnualFinancialData!$L$2:$L$147,AnnualFinancialData!$B$2:$B$147,$A67,AnnualFinancialData!$K$2:$K$147,"55357")+SUMIFS(AnnualFinancialData!$L$2:$L$147,AnnualFinancialData!$B$2:$B$147,$A67,AnnualFinancialData!$K$2:$K$147,"55353")+SUMIFS(AnnualFinancialData!$L$2:$L$147,AnnualFinancialData!$B$2:$B$147,$A67,AnnualFinancialData!$K$2:$K$147,"55354")+SUMIFS(AnnualFinancialData!$L$2:$L$147,AnnualFinancialData!$B$2:$B$147,$A67,AnnualFinancialData!$K$2:$K$147,"55351")</f>
        <v>0</v>
      </c>
      <c r="AL67" s="55" t="str">
        <f>IF(ISERROR(IF(AI67="","",AI67/VLOOKUP(Occupancy!$B$65,Occupancy!$BJ$68:'Occupancy'!$B$79,1)*12/$C67)),"-",IF(AI67="","",AI67/VLOOKUP(Occupancy!$B$65,Occupancy!$BJ$68:'Occupancy'!$B$79,1)*12/$C67))</f>
        <v>-</v>
      </c>
      <c r="AM67" s="64" t="str">
        <f>IF(ISERROR(IF(AJ67="","",AJ67/VLOOKUP(Occupancy!$B$65,Occupancy!$BJ$68:'Occupancy'!$B$79,1)*12/$C67)),"-",IF(AJ67="","",AJ67/VLOOKUP(Occupancy!$B$65,Occupancy!$BJ$68:'Occupancy'!$B$79,1)*12/$C67))</f>
        <v>-</v>
      </c>
      <c r="AN67" s="58">
        <f>SUMIFS(IncomeStatementData!$J$2:$J$829,IncomeStatementData!$B$2:$B$829,$A67,IncomeStatementData!$I$2:$I$829,"55355")</f>
        <v>0</v>
      </c>
      <c r="AO67" s="58">
        <f>IF(ISERROR(AP67/12*Occupancy!$B$65),"-",AP67/12*Occupancy!$B$65)</f>
        <v>0</v>
      </c>
      <c r="AP67" s="59">
        <f>SUMIFS(AnnualFinancialData!$L$2:$L$147,AnnualFinancialData!$B$2:$B$147,$A67,AnnualFinancialData!$K$2:$K$147,"55355")</f>
        <v>0</v>
      </c>
      <c r="AQ67" s="58" t="str">
        <f>IF(ISERROR(IF(AN67="","",AN67/VLOOKUP(Occupancy!$B$65,Occupancy!$BJ$68:'Occupancy'!$B$79,1)*12/$C67)),"-",IF(AN67="","",AN67/VLOOKUP(Occupancy!$B$65,Occupancy!$BJ$68:'Occupancy'!$B$79,1)*12/$C67))</f>
        <v>-</v>
      </c>
      <c r="AR67" s="60" t="str">
        <f>IF(ISERROR(IF(AO67="","",AO67/VLOOKUP(Occupancy!$B$65,Occupancy!$BJ$68:'Occupancy'!$B$79,1)*12/$C67)),"-",IF(AO67="","",AO67/VLOOKUP(Occupancy!$B$65,Occupancy!$BJ$68:'Occupancy'!$B$79,1)*12/$C67))</f>
        <v>-</v>
      </c>
      <c r="AS67" s="65">
        <f>SUMIFS(IncomeStatementData!$J$2:$J$829,IncomeStatementData!$B$2:$B$829,$A67,IncomeStatementData!$I$2:$I$829,"55301")</f>
        <v>0</v>
      </c>
      <c r="AT67" s="55">
        <f>IF(ISERROR(AU67/12*Occupancy!$B$65),"-",AU67/12*Occupancy!$B$65)</f>
        <v>0</v>
      </c>
      <c r="AU67" s="56">
        <f>SUMIFS(AnnualFinancialData!$L$2:$L$147,AnnualFinancialData!$B$2:$B$147,$A67,AnnualFinancialData!$K$2:$K$147,"55301")</f>
        <v>0</v>
      </c>
      <c r="AV67" s="55" t="str">
        <f>IF(ISERROR(IF(AS67="","",AS67/VLOOKUP(Occupancy!$B$65,Occupancy!$BJ$68:'Occupancy'!$B$79,1)*12/$C67)),"-",IF(AS67="","",AS67/VLOOKUP(Occupancy!$B$65,Occupancy!$BJ$68:'Occupancy'!$B$79,1)*12/$C67))</f>
        <v>-</v>
      </c>
      <c r="AW67" s="61" t="str">
        <f>IF(ISERROR(IF(AT67="","",AT67/VLOOKUP(Occupancy!$B$65,Occupancy!$BJ$68:'Occupancy'!$B$79,1)*12/$C67)),"-",IF(AT67="","",AT67/VLOOKUP(Occupancy!$B$65,Occupancy!$BJ$68:'Occupancy'!$B$79,1)*12/$C67))</f>
        <v>-</v>
      </c>
      <c r="AX67" s="58">
        <f>SUMIFS(IncomeStatementData!$J$2:$J$829,IncomeStatementData!$B$2:$B$829,$A67,IncomeStatementData!$I$2:$I$829,"55320")</f>
        <v>0</v>
      </c>
      <c r="AY67" s="58">
        <f>IF(ISERROR(AZ67/12*Occupancy!$B$65),"-",AZ67/12*Occupancy!$B$65)</f>
        <v>0</v>
      </c>
      <c r="AZ67" s="59">
        <f>SUMIFS(AnnualFinancialData!$L$2:$L$147,AnnualFinancialData!$B$2:$B$147,$A67,AnnualFinancialData!$K$2:$K$147,"55320")</f>
        <v>0</v>
      </c>
      <c r="BA67" s="58" t="str">
        <f>IF(ISERROR(IF(AX67="","",AX67/VLOOKUP(Occupancy!$B$65,Occupancy!$BJ$68:'Occupancy'!$B$79,1)*12/$C67)),"-",IF(AX67="","",AX67/VLOOKUP(Occupancy!$B$65,Occupancy!$BJ$68:'Occupancy'!$B$79,1)*12/$C67))</f>
        <v>-</v>
      </c>
      <c r="BB67" s="58" t="str">
        <f>IF(ISERROR(IF(AY67="","",AY67/VLOOKUP(Occupancy!$B$65,Occupancy!$BJ$68:'Occupancy'!$B$79,1)*12/$C67)),"-",IF(AY67="","",AY67/VLOOKUP(Occupancy!$B$65,Occupancy!$BJ$68:'Occupancy'!$B$79,1)*12/$C67))</f>
        <v>-</v>
      </c>
      <c r="BC67" s="66">
        <f t="shared" si="0"/>
        <v>0</v>
      </c>
      <c r="BD67" s="67">
        <f t="shared" si="1"/>
        <v>0</v>
      </c>
      <c r="BE67" s="66">
        <f t="shared" si="2"/>
        <v>0</v>
      </c>
      <c r="BF67" s="67" t="str">
        <f>IF(ISERROR(IF(BC67="","",BC67/VLOOKUP(Occupancy!$B$65,Occupancy!$BJ$68:'Occupancy'!$B$79,1)*12/$C67)),"-",IF(BC67="","",BC67/VLOOKUP(Occupancy!$B$65,Occupancy!$BJ$68:'Occupancy'!$B$79,1)*12/$C67))</f>
        <v>-</v>
      </c>
      <c r="BG67" s="68" t="str">
        <f>IF(ISERROR(IF(BD67="","",BD67/VLOOKUP(Occupancy!$B$65,Occupancy!$BJ$68:'Occupancy'!$B$79,1)*12/$C67)),"-",IF(BD67="","",BD67/VLOOKUP(Occupancy!$B$65,Occupancy!$BJ$68:'Occupancy'!$B$79,1)*12/$C67))</f>
        <v>-</v>
      </c>
    </row>
    <row r="68" spans="1:59" x14ac:dyDescent="0.25">
      <c r="A68" s="222" t="s">
        <v>503</v>
      </c>
      <c r="B68" s="98" t="str">
        <f>IF(ISERROR(INDEX(ProjectTypeData!$F$2:$F68,MATCH(Expenses!$A68,ProjectTypeData!$B$2:$B68,0),MATCH(Expenses!B$5,ProjectTypeData!$F$1))),"-",INDEX(ProjectTypeData!$F$2:$F68,MATCH(Expenses!$A68,ProjectTypeData!$B$2:$B68,0),MATCH(Expenses!B$5,ProjectTypeData!$F$1)))</f>
        <v>Homes</v>
      </c>
      <c r="C68" s="148">
        <f>Operating!C74</f>
        <v>0</v>
      </c>
      <c r="D68" s="149" t="str">
        <f>IF(ISERROR(INDEX(MgmtCompanyData!$C$2:$C$9,MATCH(A68,MgmtCompanyData!$B$2:$B$9,0),0)),"-",INDEX(MgmtCompanyData!$C$2:$C$9,MATCH(A68,MgmtCompanyData!$B$2:$B$9,0),0))</f>
        <v>-</v>
      </c>
      <c r="E68" s="54">
        <f>SUMIFS(IncomeStatementData!$J$2:$J$829,IncomeStatementData!$B$2:$B$829,$A68,IncomeStatementData!$I$2:$I$829,"50105")+SUMIFS(IncomeStatementData!$J$2:$J$829,IncomeStatementData!$B$2:$B$829,$A68,IncomeStatementData!$I$2:$I$829,"55745")+SUMIFS(IncomeStatementData!$J$2:$J$829,IncomeStatementData!$B$2:$B$829,$A68,IncomeStatementData!$I$2:$I$829,"55730")+SUMIFS(IncomeStatementData!$J$2:$J$829,IncomeStatementData!$B$2:$B$829,$A68,IncomeStatementData!$I$2:$I$829,"50203")+SUMIFS(IncomeStatementData!$J$2:$J$829,IncomeStatementData!$B$2:$B$829,$A68,IncomeStatementData!$I$2:$I$829,"50252")</f>
        <v>0</v>
      </c>
      <c r="F68" s="55">
        <f>IF(ISERROR(G68/12*Occupancy!$B$65),"-",G68/12*Occupancy!$B$65)</f>
        <v>0</v>
      </c>
      <c r="G68" s="56">
        <f>SUMIFS(AnnualFinancialData!$L$2:$L$147,AnnualFinancialData!$B$2:$B$147,$A68,AnnualFinancialData!$K$2:$K$147,"50105")+SUMIFS(AnnualFinancialData!$L$2:$L$147,AnnualFinancialData!$B$2:$B$147,$A68,AnnualFinancialData!$K$2:$K$147,"55745")+SUMIFS(AnnualFinancialData!$L$2:$L$147,AnnualFinancialData!$B$2:$B$147,$A68,AnnualFinancialData!$K$2:$K$147,"55730")+SUMIFS(AnnualFinancialData!$L$2:$L$147,AnnualFinancialData!$B$2:$B$147,$A68,AnnualFinancialData!$K$2:$K$147,"50203")+SUMIFS(AnnualFinancialData!$L$2:$L$147,AnnualFinancialData!$B$2:$B$147,$A68,AnnualFinancialData!$K$2:$K$147,"50252")</f>
        <v>0</v>
      </c>
      <c r="H68" s="55" t="str">
        <f>IF(ISERROR(IF(E68="","",E68/VLOOKUP(Occupancy!$B$65,Occupancy!$BJ$68:'Occupancy'!$B$79,1)*12/$C68)),"-",IF(E68="","",E68/VLOOKUP(Occupancy!$B$65,Occupancy!$BJ$68:'Occupancy'!$B$79,1)*12/$C68))</f>
        <v>-</v>
      </c>
      <c r="I68" s="57" t="str">
        <f>IF(ISERROR(IF(F68="","",F68/VLOOKUP(Occupancy!$B$65,Occupancy!$BJ$68:'Occupancy'!$B$79,1)*12/$C68)),"-",IF(F68="","",F68/VLOOKUP(Occupancy!$B$65,Occupancy!$BJ$68:'Occupancy'!$B$79,1)*12/$C68))</f>
        <v>-</v>
      </c>
      <c r="J68" s="58">
        <f>SUMIFS(IncomeStatementData!$J$2:$J$829,IncomeStatementData!$B$2:$B$829,$A68,IncomeStatementData!$I$2:$I$829,"60015")+SUMIFS(IncomeStatementData!$J$2:$J$829,IncomeStatementData!$B$2:$B$829,$A68,IncomeStatementData!$I$2:$I$829,"55342")+SUMIFS(IncomeStatementData!$J$2:$J$829,IncomeStatementData!$B$2:$B$829,$A68,IncomeStatementData!$I$2:$I$829,"55110")+SUMIFS(IncomeStatementData!$J$2:$J$829,IncomeStatementData!$B$2:$B$829,$A68,IncomeStatementData!$I$2:$I$829,"53034")+SUMIFS(IncomeStatementData!$J$2:$J$829,IncomeStatementData!$B$2:$B$829,$A68,IncomeStatementData!$I$2:$I$829,"59500")</f>
        <v>0</v>
      </c>
      <c r="K68" s="58">
        <f>IF(ISERROR(L68/12*Occupancy!$B$65),"-",L68/12*Occupancy!$B$65)</f>
        <v>0</v>
      </c>
      <c r="L68" s="59">
        <f>SUMIFS(AnnualFinancialData!$L$2:$L$147,AnnualFinancialData!$B$2:$B$147,$A68,AnnualFinancialData!$K$2:$K$147,"60015")+SUMIFS(AnnualFinancialData!$L$2:$L$147,AnnualFinancialData!$B$2:$B$147,$A68,AnnualFinancialData!$K$2:$K$147,"55342")+SUMIFS(AnnualFinancialData!$L$2:$L$147,AnnualFinancialData!$B$2:$B$147,$A68,AnnualFinancialData!$K$2:$K$147,"55110")+SUMIFS(AnnualFinancialData!$L$2:$L$147,AnnualFinancialData!$B$2:$B$147,$A68,AnnualFinancialData!$K$2:$K$147,"53034")+SUMIFS(AnnualFinancialData!$L$2:$L$147,AnnualFinancialData!$B$2:$B$147,$A68,AnnualFinancialData!$K$2:$K$147,"59500")</f>
        <v>0</v>
      </c>
      <c r="M68" s="58" t="str">
        <f>IF(ISERROR(IF(J68="","",J68/VLOOKUP(Occupancy!$B$65,Occupancy!$BJ$68:'Occupancy'!$B$79,1)*12/$C68)),"-",IF(J68="","",J68/VLOOKUP(Occupancy!$B$65,Occupancy!$BJ$68:'Occupancy'!$B$79,1)*12/$C68))</f>
        <v>-</v>
      </c>
      <c r="N68" s="58" t="str">
        <f>IF(ISERROR(IF(K68="","",K68/VLOOKUP(Occupancy!$B$65,Occupancy!$BJ$68:'Occupancy'!$B$79,1)*12/$C68)),"-",IF(K68="","",K68/VLOOKUP(Occupancy!$B$65,Occupancy!$BJ$68:'Occupancy'!$B$79,1)*12/$C68))</f>
        <v>-</v>
      </c>
      <c r="O68" s="55">
        <f>SUMIFS(IncomeStatementData!$J$2:$J$829,IncomeStatementData!$B$2:$B$829,$A68,IncomeStatementData!$I$2:$I$829,"58001")</f>
        <v>0</v>
      </c>
      <c r="P68" s="55">
        <f>IF(ISERROR(Q68/12*Occupancy!$B$65),"-",Q68/12*Occupancy!$B$65)</f>
        <v>0</v>
      </c>
      <c r="Q68" s="56">
        <f>SUMIFS(AnnualFinancialData!$L$2:$L$147,AnnualFinancialData!$B$2:$B$147,$A68,AnnualFinancialData!$K$2:$K$147,"58001")</f>
        <v>0</v>
      </c>
      <c r="R68" s="55" t="str">
        <f>IF(ISERROR(IF(O68="","",O68/VLOOKUP(Occupancy!$B$65,Occupancy!$BJ$68:'Occupancy'!$B$79,1)*12/$C68)),"-",IF(O68="","",O68/VLOOKUP(Occupancy!$B$65,Occupancy!$BJ$68:'Occupancy'!$B$79,1)*12/$C68))</f>
        <v>-</v>
      </c>
      <c r="S68" s="55" t="str">
        <f>IF(ISERROR(IF(P68="","",P68/VLOOKUP(Occupancy!$B$65,Occupancy!$BJ$68:'Occupancy'!$B$79,1)*12/$C68)),"-",IF(P68="","",P68/VLOOKUP(Occupancy!$B$65,Occupancy!$BJ$68:'Occupancy'!$B$79,1)*12/$C68))</f>
        <v>-</v>
      </c>
      <c r="T68" s="59">
        <f>SUMIFS(IncomeStatementData!$J$2:$J$829,IncomeStatementData!$B$2:$B$829,$A68,IncomeStatementData!$I$2:$I$829,"66100")</f>
        <v>0</v>
      </c>
      <c r="U68" s="58">
        <f>IF(ISERROR(V68/12*Occupancy!$B$65),"-",V68/12*Occupancy!$B$65)</f>
        <v>0</v>
      </c>
      <c r="V68" s="59">
        <f>SUMIFS(AnnualFinancialData!$L$2:$L$147,AnnualFinancialData!$B$2:$B$147,$A68,AnnualFinancialData!$K$2:$K$147,"66100")</f>
        <v>0</v>
      </c>
      <c r="W68" s="58" t="str">
        <f>IF(ISERROR(IF(T68="","",T68/VLOOKUP(Occupancy!$B$65,Occupancy!$BJ$68:'Occupancy'!$B$79,1)*12/$C68)),"-",IF(T68="","",T68/VLOOKUP(Occupancy!$B$65,Occupancy!$BJ$68:'Occupancy'!$B$79,1)*12/$C68))</f>
        <v>-</v>
      </c>
      <c r="X68" s="60" t="str">
        <f>IF(ISERROR(IF(U68="","",U68/VLOOKUP(Occupancy!$B$65,Occupancy!$BJ$68:'Occupancy'!$B$79,1)*12/$C68)),"-",IF(U68="","",U68/VLOOKUP(Occupancy!$B$65,Occupancy!$BJ$68:'Occupancy'!$B$79,1)*12/$C68))</f>
        <v>-</v>
      </c>
      <c r="Y68" s="55">
        <f>SUMIFS(IncomeStatementData!$J$2:$J$829,IncomeStatementData!$B$2:$B$829,$A68,IncomeStatementData!$I$2:$I$829,"55705")+SUMIFS(IncomeStatementData!$J$2:$J$829,IncomeStatementData!$B$2:$B$829,$A68,IncomeStatementData!$I$2:$I$829,"55715")+SUMIFS(IncomeStatementData!$J$2:$J$829,IncomeStatementData!$B$2:$B$829,$A68,IncomeStatementData!$I$2:$I$829,"55720")+SUMIFS(IncomeStatementData!$J$2:$J$829,IncomeStatementData!$B$2:$B$829,$A68,IncomeStatementData!$I$2:$I$829,"55730")+SUMIFS(IncomeStatementData!$J$2:$J$829,IncomeStatementData!$B$2:$B$829,$A68,IncomeStatementData!$I$2:$I$829,"55735")+SUMIFS(IncomeStatementData!$J$2:$J$829,IncomeStatementData!$B$2:$B$829,$A68,IncomeStatementData!$I$2:$I$829,"55701")+SUMIFS(IncomeStatementData!$J$2:$J$829,IncomeStatementData!$B$2:$B$829,$A68,IncomeStatementData!$I$2:$I$829,"55750")+SUMIFS(IncomeStatementData!$J$2:$J$829,IncomeStatementData!$B$2:$B$829,$A68,IncomeStatementData!$I$2:$I$829,"55725")+SUMIFS(IncomeStatementData!$J$2:$J$829,IncomeStatementData!$B$2:$B$829,$A68,IncomeStatementData!$I$2:$I$829,"55760")+SUMIFS(IncomeStatementData!$J$2:$J$829,IncomeStatementData!$B$2:$B$829,$A68,IncomeStatementData!$I$2:$I$829,"55755")</f>
        <v>0</v>
      </c>
      <c r="Z68" s="55">
        <f>IF(ISERROR(AA68/12*Occupancy!$B$65),"-",AA68/12*Occupancy!$B$65)</f>
        <v>0</v>
      </c>
      <c r="AA68" s="56">
        <f>SUMIFS(AnnualFinancialData!$L$2:$L$147,AnnualFinancialData!$B$2:$B$147,$A68,AnnualFinancialData!$K$2:$K$147,"55705")+SUMIFS(AnnualFinancialData!$L$2:$L$147,AnnualFinancialData!$B$2:$B$147,$A68,AnnualFinancialData!$K$2:$K$147,"55715")+SUMIFS(AnnualFinancialData!$L$2:$L$147,AnnualFinancialData!$B$2:$B$147,$A68,AnnualFinancialData!$K$2:$K$147,"55720")+SUMIFS(AnnualFinancialData!$L$2:$L$147,AnnualFinancialData!$B$2:$B$147,$A68,AnnualFinancialData!$K$2:$K$147,"55730")+SUMIFS(AnnualFinancialData!$L$2:$L$147,AnnualFinancialData!$B$2:$B$147,$A68,AnnualFinancialData!$K$2:$K$147,"55735")+SUMIFS(AnnualFinancialData!$L$2:$L$147,AnnualFinancialData!$B$2:$B$147,$A68,AnnualFinancialData!$K$2:$K$147,"55701")+SUMIFS(AnnualFinancialData!$L$2:$L$147,AnnualFinancialData!$B$2:$B$147,$A68,AnnualFinancialData!$K$2:$K$147,"55750")+SUMIFS(AnnualFinancialData!$L$2:$L$147,AnnualFinancialData!$B$2:$B$147,$A68,AnnualFinancialData!$K$2:$K$147,"55725")+SUMIFS(AnnualFinancialData!$L$2:$L$147,AnnualFinancialData!$B$2:$B$147,$A68,AnnualFinancialData!$K$2:$K$147,"55760")+SUMIFS(AnnualFinancialData!$L$2:$L$147,AnnualFinancialData!$B$2:$B$147,$A68,AnnualFinancialData!$K$2:$K$147,"55755")</f>
        <v>0</v>
      </c>
      <c r="AB68" s="55" t="str">
        <f>IF(ISERROR(IF(Y68="","",Y68/VLOOKUP(Occupancy!$B$65,Occupancy!$BJ$68:'Occupancy'!$B$79,1)*12/$C68)),"-",IF(Y68="","",Y68/VLOOKUP(Occupancy!$B$65,Occupancy!$BJ$68:'Occupancy'!$B$79,1)*12/$C68))</f>
        <v>-</v>
      </c>
      <c r="AC68" s="61" t="str">
        <f>IF(ISERROR(IF(Z68="","",Z68/VLOOKUP(Occupancy!$B$65,Occupancy!$BJ$68:'Occupancy'!$B$79,1)*12/$C68)),"-",IF(Z68="","",Z68/VLOOKUP(Occupancy!$B$65,Occupancy!$BJ$68:'Occupancy'!$B$79,1)*12/$C68))</f>
        <v>-</v>
      </c>
      <c r="AD68" s="59">
        <f>SUMIFS(IncomeStatementData!$J$2:$J$829,IncomeStatementData!$B$2:$B$829,$A68,IncomeStatementData!$I$2:$I$829,"55770")</f>
        <v>0</v>
      </c>
      <c r="AE68" s="58">
        <f>IF(ISERROR(AF68/12*Occupancy!$B$65),"-",AF68/12*Occupancy!$B$65)</f>
        <v>0</v>
      </c>
      <c r="AF68" s="59">
        <f>SUMIFS(AnnualFinancialData!$L$2:$L$147,AnnualFinancialData!$B$2:$B$147,$A68,AnnualFinancialData!$K$2:$K$147,"55770")</f>
        <v>0</v>
      </c>
      <c r="AG68" s="58" t="str">
        <f>IF(ISERROR(IF(AD68="","",AD68/VLOOKUP(Occupancy!$B$65,Occupancy!$BJ$68:'Occupancy'!$B$79,1)*12/$C68)),"-",IF(AD68="","",AD68/VLOOKUP(Occupancy!$B$65,Occupancy!$BJ$68:'Occupancy'!$B$79,1)*12/$C68))</f>
        <v>-</v>
      </c>
      <c r="AH68" s="63" t="str">
        <f>IF(ISERROR(IF(AE68="","",AE68/VLOOKUP(Occupancy!$B$65,Occupancy!$BJ$68:'Occupancy'!$B$79,1)*12/$C68)),"-",IF(AE68="","",AE68/VLOOKUP(Occupancy!$B$65,Occupancy!$BJ$68:'Occupancy'!$B$79,1)*12/$C68))</f>
        <v>-</v>
      </c>
      <c r="AI68" s="56">
        <f>SUMIFS(IncomeStatementData!$J$2:$J$829,IncomeStatementData!$B$2:$B$829,$A68,IncomeStatementData!$I$2:$I$829,"55357")+SUMIFS(IncomeStatementData!$J$2:$J$829,IncomeStatementData!$B$2:$B$829,$A68,IncomeStatementData!$I$2:$I$829,"55353")+SUMIFS(IncomeStatementData!$J$2:$J$829,IncomeStatementData!$B$2:$B$829,$A68,IncomeStatementData!$I$2:$I$829,"55354")+SUMIFS(IncomeStatementData!$J$2:$J$829,IncomeStatementData!$B$2:$B$829,$A68,IncomeStatementData!$I$2:$I$829,"55351")</f>
        <v>0</v>
      </c>
      <c r="AJ68" s="55">
        <f>IF(ISERROR(AK68/12*Occupancy!$B$65),"-",AK68/12*Occupancy!$B$65)</f>
        <v>0</v>
      </c>
      <c r="AK68" s="56">
        <f>SUMIFS(AnnualFinancialData!$L$2:$L$147,AnnualFinancialData!$B$2:$B$147,$A68,AnnualFinancialData!$K$2:$K$147,"55357")+SUMIFS(AnnualFinancialData!$L$2:$L$147,AnnualFinancialData!$B$2:$B$147,$A68,AnnualFinancialData!$K$2:$K$147,"55353")+SUMIFS(AnnualFinancialData!$L$2:$L$147,AnnualFinancialData!$B$2:$B$147,$A68,AnnualFinancialData!$K$2:$K$147,"55354")+SUMIFS(AnnualFinancialData!$L$2:$L$147,AnnualFinancialData!$B$2:$B$147,$A68,AnnualFinancialData!$K$2:$K$147,"55351")</f>
        <v>0</v>
      </c>
      <c r="AL68" s="55" t="str">
        <f>IF(ISERROR(IF(AI68="","",AI68/VLOOKUP(Occupancy!$B$65,Occupancy!$BJ$68:'Occupancy'!$B$79,1)*12/$C68)),"-",IF(AI68="","",AI68/VLOOKUP(Occupancy!$B$65,Occupancy!$BJ$68:'Occupancy'!$B$79,1)*12/$C68))</f>
        <v>-</v>
      </c>
      <c r="AM68" s="64" t="str">
        <f>IF(ISERROR(IF(AJ68="","",AJ68/VLOOKUP(Occupancy!$B$65,Occupancy!$BJ$68:'Occupancy'!$B$79,1)*12/$C68)),"-",IF(AJ68="","",AJ68/VLOOKUP(Occupancy!$B$65,Occupancy!$BJ$68:'Occupancy'!$B$79,1)*12/$C68))</f>
        <v>-</v>
      </c>
      <c r="AN68" s="58">
        <f>SUMIFS(IncomeStatementData!$J$2:$J$829,IncomeStatementData!$B$2:$B$829,$A68,IncomeStatementData!$I$2:$I$829,"55355")</f>
        <v>0</v>
      </c>
      <c r="AO68" s="58">
        <f>IF(ISERROR(AP68/12*Occupancy!$B$65),"-",AP68/12*Occupancy!$B$65)</f>
        <v>0</v>
      </c>
      <c r="AP68" s="59">
        <f>SUMIFS(AnnualFinancialData!$L$2:$L$147,AnnualFinancialData!$B$2:$B$147,$A68,AnnualFinancialData!$K$2:$K$147,"55355")</f>
        <v>0</v>
      </c>
      <c r="AQ68" s="58" t="str">
        <f>IF(ISERROR(IF(AN68="","",AN68/VLOOKUP(Occupancy!$B$65,Occupancy!$BJ$68:'Occupancy'!$B$79,1)*12/$C68)),"-",IF(AN68="","",AN68/VLOOKUP(Occupancy!$B$65,Occupancy!$BJ$68:'Occupancy'!$B$79,1)*12/$C68))</f>
        <v>-</v>
      </c>
      <c r="AR68" s="60" t="str">
        <f>IF(ISERROR(IF(AO68="","",AO68/VLOOKUP(Occupancy!$B$65,Occupancy!$BJ$68:'Occupancy'!$B$79,1)*12/$C68)),"-",IF(AO68="","",AO68/VLOOKUP(Occupancy!$B$65,Occupancy!$BJ$68:'Occupancy'!$B$79,1)*12/$C68))</f>
        <v>-</v>
      </c>
      <c r="AS68" s="65">
        <f>SUMIFS(IncomeStatementData!$J$2:$J$829,IncomeStatementData!$B$2:$B$829,$A68,IncomeStatementData!$I$2:$I$829,"55301")</f>
        <v>0</v>
      </c>
      <c r="AT68" s="55">
        <f>IF(ISERROR(AU68/12*Occupancy!$B$65),"-",AU68/12*Occupancy!$B$65)</f>
        <v>0</v>
      </c>
      <c r="AU68" s="56">
        <f>SUMIFS(AnnualFinancialData!$L$2:$L$147,AnnualFinancialData!$B$2:$B$147,$A68,AnnualFinancialData!$K$2:$K$147,"55301")</f>
        <v>0</v>
      </c>
      <c r="AV68" s="55" t="str">
        <f>IF(ISERROR(IF(AS68="","",AS68/VLOOKUP(Occupancy!$B$65,Occupancy!$BJ$68:'Occupancy'!$B$79,1)*12/$C68)),"-",IF(AS68="","",AS68/VLOOKUP(Occupancy!$B$65,Occupancy!$BJ$68:'Occupancy'!$B$79,1)*12/$C68))</f>
        <v>-</v>
      </c>
      <c r="AW68" s="61" t="str">
        <f>IF(ISERROR(IF(AT68="","",AT68/VLOOKUP(Occupancy!$B$65,Occupancy!$BJ$68:'Occupancy'!$B$79,1)*12/$C68)),"-",IF(AT68="","",AT68/VLOOKUP(Occupancy!$B$65,Occupancy!$BJ$68:'Occupancy'!$B$79,1)*12/$C68))</f>
        <v>-</v>
      </c>
      <c r="AX68" s="58">
        <f>SUMIFS(IncomeStatementData!$J$2:$J$829,IncomeStatementData!$B$2:$B$829,$A68,IncomeStatementData!$I$2:$I$829,"55320")</f>
        <v>0</v>
      </c>
      <c r="AY68" s="58">
        <f>IF(ISERROR(AZ68/12*Occupancy!$B$65),"-",AZ68/12*Occupancy!$B$65)</f>
        <v>0</v>
      </c>
      <c r="AZ68" s="59">
        <f>SUMIFS(AnnualFinancialData!$L$2:$L$147,AnnualFinancialData!$B$2:$B$147,$A68,AnnualFinancialData!$K$2:$K$147,"55320")</f>
        <v>0</v>
      </c>
      <c r="BA68" s="58" t="str">
        <f>IF(ISERROR(IF(AX68="","",AX68/VLOOKUP(Occupancy!$B$65,Occupancy!$BJ$68:'Occupancy'!$B$79,1)*12/$C68)),"-",IF(AX68="","",AX68/VLOOKUP(Occupancy!$B$65,Occupancy!$BJ$68:'Occupancy'!$B$79,1)*12/$C68))</f>
        <v>-</v>
      </c>
      <c r="BB68" s="58" t="str">
        <f>IF(ISERROR(IF(AY68="","",AY68/VLOOKUP(Occupancy!$B$65,Occupancy!$BJ$68:'Occupancy'!$B$79,1)*12/$C68)),"-",IF(AY68="","",AY68/VLOOKUP(Occupancy!$B$65,Occupancy!$BJ$68:'Occupancy'!$B$79,1)*12/$C68))</f>
        <v>-</v>
      </c>
      <c r="BC68" s="66">
        <f t="shared" si="0"/>
        <v>0</v>
      </c>
      <c r="BD68" s="67">
        <f t="shared" si="1"/>
        <v>0</v>
      </c>
      <c r="BE68" s="66">
        <f t="shared" si="2"/>
        <v>0</v>
      </c>
      <c r="BF68" s="67" t="str">
        <f>IF(ISERROR(IF(BC68="","",BC68/VLOOKUP(Occupancy!$B$65,Occupancy!$BJ$68:'Occupancy'!$B$79,1)*12/$C68)),"-",IF(BC68="","",BC68/VLOOKUP(Occupancy!$B$65,Occupancy!$BJ$68:'Occupancy'!$B$79,1)*12/$C68))</f>
        <v>-</v>
      </c>
      <c r="BG68" s="68" t="str">
        <f>IF(ISERROR(IF(BD68="","",BD68/VLOOKUP(Occupancy!$B$65,Occupancy!$BJ$68:'Occupancy'!$B$79,1)*12/$C68)),"-",IF(BD68="","",BD68/VLOOKUP(Occupancy!$B$65,Occupancy!$BJ$68:'Occupancy'!$B$79,1)*12/$C68))</f>
        <v>-</v>
      </c>
    </row>
    <row r="69" spans="1:59" x14ac:dyDescent="0.25">
      <c r="A69" s="222" t="s">
        <v>505</v>
      </c>
      <c r="B69" s="98" t="str">
        <f>IF(ISERROR(INDEX(ProjectTypeData!$F$2:$F69,MATCH(Expenses!$A69,ProjectTypeData!$B$2:$B69,0),MATCH(Expenses!B$5,ProjectTypeData!$F$1))),"-",INDEX(ProjectTypeData!$F$2:$F69,MATCH(Expenses!$A69,ProjectTypeData!$B$2:$B69,0),MATCH(Expenses!B$5,ProjectTypeData!$F$1)))</f>
        <v>Homes</v>
      </c>
      <c r="C69" s="148">
        <f>Operating!C75</f>
        <v>0</v>
      </c>
      <c r="D69" s="149" t="str">
        <f>IF(ISERROR(INDEX(MgmtCompanyData!$C$2:$C$9,MATCH(A69,MgmtCompanyData!$B$2:$B$9,0),0)),"-",INDEX(MgmtCompanyData!$C$2:$C$9,MATCH(A69,MgmtCompanyData!$B$2:$B$9,0),0))</f>
        <v>-</v>
      </c>
      <c r="E69" s="54">
        <f>SUMIFS(IncomeStatementData!$J$2:$J$829,IncomeStatementData!$B$2:$B$829,$A69,IncomeStatementData!$I$2:$I$829,"50105")+SUMIFS(IncomeStatementData!$J$2:$J$829,IncomeStatementData!$B$2:$B$829,$A69,IncomeStatementData!$I$2:$I$829,"55745")+SUMIFS(IncomeStatementData!$J$2:$J$829,IncomeStatementData!$B$2:$B$829,$A69,IncomeStatementData!$I$2:$I$829,"55730")+SUMIFS(IncomeStatementData!$J$2:$J$829,IncomeStatementData!$B$2:$B$829,$A69,IncomeStatementData!$I$2:$I$829,"50203")+SUMIFS(IncomeStatementData!$J$2:$J$829,IncomeStatementData!$B$2:$B$829,$A69,IncomeStatementData!$I$2:$I$829,"50252")</f>
        <v>0</v>
      </c>
      <c r="F69" s="55">
        <f>IF(ISERROR(G69/12*Occupancy!$B$65),"-",G69/12*Occupancy!$B$65)</f>
        <v>0</v>
      </c>
      <c r="G69" s="56">
        <f>SUMIFS(AnnualFinancialData!$L$2:$L$147,AnnualFinancialData!$B$2:$B$147,$A69,AnnualFinancialData!$K$2:$K$147,"50105")+SUMIFS(AnnualFinancialData!$L$2:$L$147,AnnualFinancialData!$B$2:$B$147,$A69,AnnualFinancialData!$K$2:$K$147,"55745")+SUMIFS(AnnualFinancialData!$L$2:$L$147,AnnualFinancialData!$B$2:$B$147,$A69,AnnualFinancialData!$K$2:$K$147,"55730")+SUMIFS(AnnualFinancialData!$L$2:$L$147,AnnualFinancialData!$B$2:$B$147,$A69,AnnualFinancialData!$K$2:$K$147,"50203")+SUMIFS(AnnualFinancialData!$L$2:$L$147,AnnualFinancialData!$B$2:$B$147,$A69,AnnualFinancialData!$K$2:$K$147,"50252")</f>
        <v>0</v>
      </c>
      <c r="H69" s="55" t="str">
        <f>IF(ISERROR(IF(E69="","",E69/VLOOKUP(Occupancy!$B$65,Occupancy!$BJ$68:'Occupancy'!$B$79,1)*12/$C69)),"-",IF(E69="","",E69/VLOOKUP(Occupancy!$B$65,Occupancy!$BJ$68:'Occupancy'!$B$79,1)*12/$C69))</f>
        <v>-</v>
      </c>
      <c r="I69" s="57" t="str">
        <f>IF(ISERROR(IF(F69="","",F69/VLOOKUP(Occupancy!$B$65,Occupancy!$BJ$68:'Occupancy'!$B$79,1)*12/$C69)),"-",IF(F69="","",F69/VLOOKUP(Occupancy!$B$65,Occupancy!$BJ$68:'Occupancy'!$B$79,1)*12/$C69))</f>
        <v>-</v>
      </c>
      <c r="J69" s="58">
        <f>SUMIFS(IncomeStatementData!$J$2:$J$829,IncomeStatementData!$B$2:$B$829,$A69,IncomeStatementData!$I$2:$I$829,"60015")+SUMIFS(IncomeStatementData!$J$2:$J$829,IncomeStatementData!$B$2:$B$829,$A69,IncomeStatementData!$I$2:$I$829,"55342")+SUMIFS(IncomeStatementData!$J$2:$J$829,IncomeStatementData!$B$2:$B$829,$A69,IncomeStatementData!$I$2:$I$829,"55110")+SUMIFS(IncomeStatementData!$J$2:$J$829,IncomeStatementData!$B$2:$B$829,$A69,IncomeStatementData!$I$2:$I$829,"53034")+SUMIFS(IncomeStatementData!$J$2:$J$829,IncomeStatementData!$B$2:$B$829,$A69,IncomeStatementData!$I$2:$I$829,"59500")</f>
        <v>0</v>
      </c>
      <c r="K69" s="58">
        <f>IF(ISERROR(L69/12*Occupancy!$B$65),"-",L69/12*Occupancy!$B$65)</f>
        <v>0</v>
      </c>
      <c r="L69" s="59">
        <f>SUMIFS(AnnualFinancialData!$L$2:$L$147,AnnualFinancialData!$B$2:$B$147,$A69,AnnualFinancialData!$K$2:$K$147,"60015")+SUMIFS(AnnualFinancialData!$L$2:$L$147,AnnualFinancialData!$B$2:$B$147,$A69,AnnualFinancialData!$K$2:$K$147,"55342")+SUMIFS(AnnualFinancialData!$L$2:$L$147,AnnualFinancialData!$B$2:$B$147,$A69,AnnualFinancialData!$K$2:$K$147,"55110")+SUMIFS(AnnualFinancialData!$L$2:$L$147,AnnualFinancialData!$B$2:$B$147,$A69,AnnualFinancialData!$K$2:$K$147,"53034")+SUMIFS(AnnualFinancialData!$L$2:$L$147,AnnualFinancialData!$B$2:$B$147,$A69,AnnualFinancialData!$K$2:$K$147,"59500")</f>
        <v>0</v>
      </c>
      <c r="M69" s="58" t="str">
        <f>IF(ISERROR(IF(J69="","",J69/VLOOKUP(Occupancy!$B$65,Occupancy!$BJ$68:'Occupancy'!$B$79,1)*12/$C69)),"-",IF(J69="","",J69/VLOOKUP(Occupancy!$B$65,Occupancy!$BJ$68:'Occupancy'!$B$79,1)*12/$C69))</f>
        <v>-</v>
      </c>
      <c r="N69" s="58" t="str">
        <f>IF(ISERROR(IF(K69="","",K69/VLOOKUP(Occupancy!$B$65,Occupancy!$BJ$68:'Occupancy'!$B$79,1)*12/$C69)),"-",IF(K69="","",K69/VLOOKUP(Occupancy!$B$65,Occupancy!$BJ$68:'Occupancy'!$B$79,1)*12/$C69))</f>
        <v>-</v>
      </c>
      <c r="O69" s="55">
        <f>SUMIFS(IncomeStatementData!$J$2:$J$829,IncomeStatementData!$B$2:$B$829,$A69,IncomeStatementData!$I$2:$I$829,"58001")</f>
        <v>0</v>
      </c>
      <c r="P69" s="55">
        <f>IF(ISERROR(Q69/12*Occupancy!$B$65),"-",Q69/12*Occupancy!$B$65)</f>
        <v>0</v>
      </c>
      <c r="Q69" s="56">
        <f>SUMIFS(AnnualFinancialData!$L$2:$L$147,AnnualFinancialData!$B$2:$B$147,$A69,AnnualFinancialData!$K$2:$K$147,"58001")</f>
        <v>0</v>
      </c>
      <c r="R69" s="55" t="str">
        <f>IF(ISERROR(IF(O69="","",O69/VLOOKUP(Occupancy!$B$65,Occupancy!$BJ$68:'Occupancy'!$B$79,1)*12/$C69)),"-",IF(O69="","",O69/VLOOKUP(Occupancy!$B$65,Occupancy!$BJ$68:'Occupancy'!$B$79,1)*12/$C69))</f>
        <v>-</v>
      </c>
      <c r="S69" s="55" t="str">
        <f>IF(ISERROR(IF(P69="","",P69/VLOOKUP(Occupancy!$B$65,Occupancy!$BJ$68:'Occupancy'!$B$79,1)*12/$C69)),"-",IF(P69="","",P69/VLOOKUP(Occupancy!$B$65,Occupancy!$BJ$68:'Occupancy'!$B$79,1)*12/$C69))</f>
        <v>-</v>
      </c>
      <c r="T69" s="59">
        <f>SUMIFS(IncomeStatementData!$J$2:$J$829,IncomeStatementData!$B$2:$B$829,$A69,IncomeStatementData!$I$2:$I$829,"66100")</f>
        <v>0</v>
      </c>
      <c r="U69" s="58">
        <f>IF(ISERROR(V69/12*Occupancy!$B$65),"-",V69/12*Occupancy!$B$65)</f>
        <v>0</v>
      </c>
      <c r="V69" s="59">
        <f>SUMIFS(AnnualFinancialData!$L$2:$L$147,AnnualFinancialData!$B$2:$B$147,$A69,AnnualFinancialData!$K$2:$K$147,"66100")</f>
        <v>0</v>
      </c>
      <c r="W69" s="58" t="str">
        <f>IF(ISERROR(IF(T69="","",T69/VLOOKUP(Occupancy!$B$65,Occupancy!$BJ$68:'Occupancy'!$B$79,1)*12/$C69)),"-",IF(T69="","",T69/VLOOKUP(Occupancy!$B$65,Occupancy!$BJ$68:'Occupancy'!$B$79,1)*12/$C69))</f>
        <v>-</v>
      </c>
      <c r="X69" s="60" t="str">
        <f>IF(ISERROR(IF(U69="","",U69/VLOOKUP(Occupancy!$B$65,Occupancy!$BJ$68:'Occupancy'!$B$79,1)*12/$C69)),"-",IF(U69="","",U69/VLOOKUP(Occupancy!$B$65,Occupancy!$BJ$68:'Occupancy'!$B$79,1)*12/$C69))</f>
        <v>-</v>
      </c>
      <c r="Y69" s="55">
        <f>SUMIFS(IncomeStatementData!$J$2:$J$829,IncomeStatementData!$B$2:$B$829,$A69,IncomeStatementData!$I$2:$I$829,"55705")+SUMIFS(IncomeStatementData!$J$2:$J$829,IncomeStatementData!$B$2:$B$829,$A69,IncomeStatementData!$I$2:$I$829,"55715")+SUMIFS(IncomeStatementData!$J$2:$J$829,IncomeStatementData!$B$2:$B$829,$A69,IncomeStatementData!$I$2:$I$829,"55720")+SUMIFS(IncomeStatementData!$J$2:$J$829,IncomeStatementData!$B$2:$B$829,$A69,IncomeStatementData!$I$2:$I$829,"55730")+SUMIFS(IncomeStatementData!$J$2:$J$829,IncomeStatementData!$B$2:$B$829,$A69,IncomeStatementData!$I$2:$I$829,"55735")+SUMIFS(IncomeStatementData!$J$2:$J$829,IncomeStatementData!$B$2:$B$829,$A69,IncomeStatementData!$I$2:$I$829,"55701")+SUMIFS(IncomeStatementData!$J$2:$J$829,IncomeStatementData!$B$2:$B$829,$A69,IncomeStatementData!$I$2:$I$829,"55750")+SUMIFS(IncomeStatementData!$J$2:$J$829,IncomeStatementData!$B$2:$B$829,$A69,IncomeStatementData!$I$2:$I$829,"55725")+SUMIFS(IncomeStatementData!$J$2:$J$829,IncomeStatementData!$B$2:$B$829,$A69,IncomeStatementData!$I$2:$I$829,"55760")+SUMIFS(IncomeStatementData!$J$2:$J$829,IncomeStatementData!$B$2:$B$829,$A69,IncomeStatementData!$I$2:$I$829,"55755")</f>
        <v>0</v>
      </c>
      <c r="Z69" s="55">
        <f>IF(ISERROR(AA69/12*Occupancy!$B$65),"-",AA69/12*Occupancy!$B$65)</f>
        <v>0</v>
      </c>
      <c r="AA69" s="56">
        <f>SUMIFS(AnnualFinancialData!$L$2:$L$147,AnnualFinancialData!$B$2:$B$147,$A69,AnnualFinancialData!$K$2:$K$147,"55705")+SUMIFS(AnnualFinancialData!$L$2:$L$147,AnnualFinancialData!$B$2:$B$147,$A69,AnnualFinancialData!$K$2:$K$147,"55715")+SUMIFS(AnnualFinancialData!$L$2:$L$147,AnnualFinancialData!$B$2:$B$147,$A69,AnnualFinancialData!$K$2:$K$147,"55720")+SUMIFS(AnnualFinancialData!$L$2:$L$147,AnnualFinancialData!$B$2:$B$147,$A69,AnnualFinancialData!$K$2:$K$147,"55730")+SUMIFS(AnnualFinancialData!$L$2:$L$147,AnnualFinancialData!$B$2:$B$147,$A69,AnnualFinancialData!$K$2:$K$147,"55735")+SUMIFS(AnnualFinancialData!$L$2:$L$147,AnnualFinancialData!$B$2:$B$147,$A69,AnnualFinancialData!$K$2:$K$147,"55701")+SUMIFS(AnnualFinancialData!$L$2:$L$147,AnnualFinancialData!$B$2:$B$147,$A69,AnnualFinancialData!$K$2:$K$147,"55750")+SUMIFS(AnnualFinancialData!$L$2:$L$147,AnnualFinancialData!$B$2:$B$147,$A69,AnnualFinancialData!$K$2:$K$147,"55725")+SUMIFS(AnnualFinancialData!$L$2:$L$147,AnnualFinancialData!$B$2:$B$147,$A69,AnnualFinancialData!$K$2:$K$147,"55760")+SUMIFS(AnnualFinancialData!$L$2:$L$147,AnnualFinancialData!$B$2:$B$147,$A69,AnnualFinancialData!$K$2:$K$147,"55755")</f>
        <v>0</v>
      </c>
      <c r="AB69" s="55" t="str">
        <f>IF(ISERROR(IF(Y69="","",Y69/VLOOKUP(Occupancy!$B$65,Occupancy!$BJ$68:'Occupancy'!$B$79,1)*12/$C69)),"-",IF(Y69="","",Y69/VLOOKUP(Occupancy!$B$65,Occupancy!$BJ$68:'Occupancy'!$B$79,1)*12/$C69))</f>
        <v>-</v>
      </c>
      <c r="AC69" s="61" t="str">
        <f>IF(ISERROR(IF(Z69="","",Z69/VLOOKUP(Occupancy!$B$65,Occupancy!$BJ$68:'Occupancy'!$B$79,1)*12/$C69)),"-",IF(Z69="","",Z69/VLOOKUP(Occupancy!$B$65,Occupancy!$BJ$68:'Occupancy'!$B$79,1)*12/$C69))</f>
        <v>-</v>
      </c>
      <c r="AD69" s="59">
        <f>SUMIFS(IncomeStatementData!$J$2:$J$829,IncomeStatementData!$B$2:$B$829,$A69,IncomeStatementData!$I$2:$I$829,"55770")</f>
        <v>0</v>
      </c>
      <c r="AE69" s="58">
        <f>IF(ISERROR(AF69/12*Occupancy!$B$65),"-",AF69/12*Occupancy!$B$65)</f>
        <v>0</v>
      </c>
      <c r="AF69" s="59">
        <f>SUMIFS(AnnualFinancialData!$L$2:$L$147,AnnualFinancialData!$B$2:$B$147,$A69,AnnualFinancialData!$K$2:$K$147,"55770")</f>
        <v>0</v>
      </c>
      <c r="AG69" s="58" t="str">
        <f>IF(ISERROR(IF(AD69="","",AD69/VLOOKUP(Occupancy!$B$65,Occupancy!$BJ$68:'Occupancy'!$B$79,1)*12/$C69)),"-",IF(AD69="","",AD69/VLOOKUP(Occupancy!$B$65,Occupancy!$BJ$68:'Occupancy'!$B$79,1)*12/$C69))</f>
        <v>-</v>
      </c>
      <c r="AH69" s="63" t="str">
        <f>IF(ISERROR(IF(AE69="","",AE69/VLOOKUP(Occupancy!$B$65,Occupancy!$BJ$68:'Occupancy'!$B$79,1)*12/$C69)),"-",IF(AE69="","",AE69/VLOOKUP(Occupancy!$B$65,Occupancy!$BJ$68:'Occupancy'!$B$79,1)*12/$C69))</f>
        <v>-</v>
      </c>
      <c r="AI69" s="56">
        <f>SUMIFS(IncomeStatementData!$J$2:$J$829,IncomeStatementData!$B$2:$B$829,$A69,IncomeStatementData!$I$2:$I$829,"55357")+SUMIFS(IncomeStatementData!$J$2:$J$829,IncomeStatementData!$B$2:$B$829,$A69,IncomeStatementData!$I$2:$I$829,"55353")+SUMIFS(IncomeStatementData!$J$2:$J$829,IncomeStatementData!$B$2:$B$829,$A69,IncomeStatementData!$I$2:$I$829,"55354")+SUMIFS(IncomeStatementData!$J$2:$J$829,IncomeStatementData!$B$2:$B$829,$A69,IncomeStatementData!$I$2:$I$829,"55351")</f>
        <v>0</v>
      </c>
      <c r="AJ69" s="55">
        <f>IF(ISERROR(AK69/12*Occupancy!$B$65),"-",AK69/12*Occupancy!$B$65)</f>
        <v>0</v>
      </c>
      <c r="AK69" s="56">
        <f>SUMIFS(AnnualFinancialData!$L$2:$L$147,AnnualFinancialData!$B$2:$B$147,$A69,AnnualFinancialData!$K$2:$K$147,"55357")+SUMIFS(AnnualFinancialData!$L$2:$L$147,AnnualFinancialData!$B$2:$B$147,$A69,AnnualFinancialData!$K$2:$K$147,"55353")+SUMIFS(AnnualFinancialData!$L$2:$L$147,AnnualFinancialData!$B$2:$B$147,$A69,AnnualFinancialData!$K$2:$K$147,"55354")+SUMIFS(AnnualFinancialData!$L$2:$L$147,AnnualFinancialData!$B$2:$B$147,$A69,AnnualFinancialData!$K$2:$K$147,"55351")</f>
        <v>0</v>
      </c>
      <c r="AL69" s="55" t="str">
        <f>IF(ISERROR(IF(AI69="","",AI69/VLOOKUP(Occupancy!$B$65,Occupancy!$BJ$68:'Occupancy'!$B$79,1)*12/$C69)),"-",IF(AI69="","",AI69/VLOOKUP(Occupancy!$B$65,Occupancy!$BJ$68:'Occupancy'!$B$79,1)*12/$C69))</f>
        <v>-</v>
      </c>
      <c r="AM69" s="64" t="str">
        <f>IF(ISERROR(IF(AJ69="","",AJ69/VLOOKUP(Occupancy!$B$65,Occupancy!$BJ$68:'Occupancy'!$B$79,1)*12/$C69)),"-",IF(AJ69="","",AJ69/VLOOKUP(Occupancy!$B$65,Occupancy!$BJ$68:'Occupancy'!$B$79,1)*12/$C69))</f>
        <v>-</v>
      </c>
      <c r="AN69" s="58">
        <f>SUMIFS(IncomeStatementData!$J$2:$J$829,IncomeStatementData!$B$2:$B$829,$A69,IncomeStatementData!$I$2:$I$829,"55355")</f>
        <v>0</v>
      </c>
      <c r="AO69" s="58">
        <f>IF(ISERROR(AP69/12*Occupancy!$B$65),"-",AP69/12*Occupancy!$B$65)</f>
        <v>0</v>
      </c>
      <c r="AP69" s="59">
        <f>SUMIFS(AnnualFinancialData!$L$2:$L$147,AnnualFinancialData!$B$2:$B$147,$A69,AnnualFinancialData!$K$2:$K$147,"55355")</f>
        <v>0</v>
      </c>
      <c r="AQ69" s="58" t="str">
        <f>IF(ISERROR(IF(AN69="","",AN69/VLOOKUP(Occupancy!$B$65,Occupancy!$BJ$68:'Occupancy'!$B$79,1)*12/$C69)),"-",IF(AN69="","",AN69/VLOOKUP(Occupancy!$B$65,Occupancy!$BJ$68:'Occupancy'!$B$79,1)*12/$C69))</f>
        <v>-</v>
      </c>
      <c r="AR69" s="60" t="str">
        <f>IF(ISERROR(IF(AO69="","",AO69/VLOOKUP(Occupancy!$B$65,Occupancy!$BJ$68:'Occupancy'!$B$79,1)*12/$C69)),"-",IF(AO69="","",AO69/VLOOKUP(Occupancy!$B$65,Occupancy!$BJ$68:'Occupancy'!$B$79,1)*12/$C69))</f>
        <v>-</v>
      </c>
      <c r="AS69" s="65">
        <f>SUMIFS(IncomeStatementData!$J$2:$J$829,IncomeStatementData!$B$2:$B$829,$A69,IncomeStatementData!$I$2:$I$829,"55301")</f>
        <v>0</v>
      </c>
      <c r="AT69" s="55">
        <f>IF(ISERROR(AU69/12*Occupancy!$B$65),"-",AU69/12*Occupancy!$B$65)</f>
        <v>0</v>
      </c>
      <c r="AU69" s="56">
        <f>SUMIFS(AnnualFinancialData!$L$2:$L$147,AnnualFinancialData!$B$2:$B$147,$A69,AnnualFinancialData!$K$2:$K$147,"55301")</f>
        <v>0</v>
      </c>
      <c r="AV69" s="55" t="str">
        <f>IF(ISERROR(IF(AS69="","",AS69/VLOOKUP(Occupancy!$B$65,Occupancy!$BJ$68:'Occupancy'!$B$79,1)*12/$C69)),"-",IF(AS69="","",AS69/VLOOKUP(Occupancy!$B$65,Occupancy!$BJ$68:'Occupancy'!$B$79,1)*12/$C69))</f>
        <v>-</v>
      </c>
      <c r="AW69" s="61" t="str">
        <f>IF(ISERROR(IF(AT69="","",AT69/VLOOKUP(Occupancy!$B$65,Occupancy!$BJ$68:'Occupancy'!$B$79,1)*12/$C69)),"-",IF(AT69="","",AT69/VLOOKUP(Occupancy!$B$65,Occupancy!$BJ$68:'Occupancy'!$B$79,1)*12/$C69))</f>
        <v>-</v>
      </c>
      <c r="AX69" s="58">
        <f>SUMIFS(IncomeStatementData!$J$2:$J$829,IncomeStatementData!$B$2:$B$829,$A69,IncomeStatementData!$I$2:$I$829,"55320")</f>
        <v>0</v>
      </c>
      <c r="AY69" s="58">
        <f>IF(ISERROR(AZ69/12*Occupancy!$B$65),"-",AZ69/12*Occupancy!$B$65)</f>
        <v>0</v>
      </c>
      <c r="AZ69" s="59">
        <f>SUMIFS(AnnualFinancialData!$L$2:$L$147,AnnualFinancialData!$B$2:$B$147,$A69,AnnualFinancialData!$K$2:$K$147,"55320")</f>
        <v>0</v>
      </c>
      <c r="BA69" s="58" t="str">
        <f>IF(ISERROR(IF(AX69="","",AX69/VLOOKUP(Occupancy!$B$65,Occupancy!$BJ$68:'Occupancy'!$B$79,1)*12/$C69)),"-",IF(AX69="","",AX69/VLOOKUP(Occupancy!$B$65,Occupancy!$BJ$68:'Occupancy'!$B$79,1)*12/$C69))</f>
        <v>-</v>
      </c>
      <c r="BB69" s="58" t="str">
        <f>IF(ISERROR(IF(AY69="","",AY69/VLOOKUP(Occupancy!$B$65,Occupancy!$BJ$68:'Occupancy'!$B$79,1)*12/$C69)),"-",IF(AY69="","",AY69/VLOOKUP(Occupancy!$B$65,Occupancy!$BJ$68:'Occupancy'!$B$79,1)*12/$C69))</f>
        <v>-</v>
      </c>
      <c r="BC69" s="66">
        <f t="shared" si="0"/>
        <v>0</v>
      </c>
      <c r="BD69" s="67">
        <f t="shared" si="1"/>
        <v>0</v>
      </c>
      <c r="BE69" s="66">
        <f t="shared" si="2"/>
        <v>0</v>
      </c>
      <c r="BF69" s="67" t="str">
        <f>IF(ISERROR(IF(BC69="","",BC69/VLOOKUP(Occupancy!$B$65,Occupancy!$BJ$68:'Occupancy'!$B$79,1)*12/$C69)),"-",IF(BC69="","",BC69/VLOOKUP(Occupancy!$B$65,Occupancy!$BJ$68:'Occupancy'!$B$79,1)*12/$C69))</f>
        <v>-</v>
      </c>
      <c r="BG69" s="68" t="str">
        <f>IF(ISERROR(IF(BD69="","",BD69/VLOOKUP(Occupancy!$B$65,Occupancy!$BJ$68:'Occupancy'!$B$79,1)*12/$C69)),"-",IF(BD69="","",BD69/VLOOKUP(Occupancy!$B$65,Occupancy!$BJ$68:'Occupancy'!$B$79,1)*12/$C69))</f>
        <v>-</v>
      </c>
    </row>
    <row r="70" spans="1:59" x14ac:dyDescent="0.25">
      <c r="A70" s="222" t="s">
        <v>507</v>
      </c>
      <c r="B70" s="98" t="str">
        <f>IF(ISERROR(INDEX(ProjectTypeData!$F$2:$F70,MATCH(Expenses!$A70,ProjectTypeData!$B$2:$B70,0),MATCH(Expenses!B$5,ProjectTypeData!$F$1))),"-",INDEX(ProjectTypeData!$F$2:$F70,MATCH(Expenses!$A70,ProjectTypeData!$B$2:$B70,0),MATCH(Expenses!B$5,ProjectTypeData!$F$1)))</f>
        <v>Homes</v>
      </c>
      <c r="C70" s="148">
        <f>Operating!C76</f>
        <v>0</v>
      </c>
      <c r="D70" s="149" t="str">
        <f>IF(ISERROR(INDEX(MgmtCompanyData!$C$2:$C$9,MATCH(A70,MgmtCompanyData!$B$2:$B$9,0),0)),"-",INDEX(MgmtCompanyData!$C$2:$C$9,MATCH(A70,MgmtCompanyData!$B$2:$B$9,0),0))</f>
        <v>-</v>
      </c>
      <c r="E70" s="54">
        <f>SUMIFS(IncomeStatementData!$J$2:$J$829,IncomeStatementData!$B$2:$B$829,$A70,IncomeStatementData!$I$2:$I$829,"50105")+SUMIFS(IncomeStatementData!$J$2:$J$829,IncomeStatementData!$B$2:$B$829,$A70,IncomeStatementData!$I$2:$I$829,"55745")+SUMIFS(IncomeStatementData!$J$2:$J$829,IncomeStatementData!$B$2:$B$829,$A70,IncomeStatementData!$I$2:$I$829,"55730")+SUMIFS(IncomeStatementData!$J$2:$J$829,IncomeStatementData!$B$2:$B$829,$A70,IncomeStatementData!$I$2:$I$829,"50203")+SUMIFS(IncomeStatementData!$J$2:$J$829,IncomeStatementData!$B$2:$B$829,$A70,IncomeStatementData!$I$2:$I$829,"50252")</f>
        <v>0</v>
      </c>
      <c r="F70" s="55">
        <f>IF(ISERROR(G70/12*Occupancy!$B$65),"-",G70/12*Occupancy!$B$65)</f>
        <v>0</v>
      </c>
      <c r="G70" s="56">
        <f>SUMIFS(AnnualFinancialData!$L$2:$L$147,AnnualFinancialData!$B$2:$B$147,$A70,AnnualFinancialData!$K$2:$K$147,"50105")+SUMIFS(AnnualFinancialData!$L$2:$L$147,AnnualFinancialData!$B$2:$B$147,$A70,AnnualFinancialData!$K$2:$K$147,"55745")+SUMIFS(AnnualFinancialData!$L$2:$L$147,AnnualFinancialData!$B$2:$B$147,$A70,AnnualFinancialData!$K$2:$K$147,"55730")+SUMIFS(AnnualFinancialData!$L$2:$L$147,AnnualFinancialData!$B$2:$B$147,$A70,AnnualFinancialData!$K$2:$K$147,"50203")+SUMIFS(AnnualFinancialData!$L$2:$L$147,AnnualFinancialData!$B$2:$B$147,$A70,AnnualFinancialData!$K$2:$K$147,"50252")</f>
        <v>0</v>
      </c>
      <c r="H70" s="55" t="str">
        <f>IF(ISERROR(IF(E70="","",E70/VLOOKUP(Occupancy!$B$65,Occupancy!$BJ$68:'Occupancy'!$B$79,1)*12/$C70)),"-",IF(E70="","",E70/VLOOKUP(Occupancy!$B$65,Occupancy!$BJ$68:'Occupancy'!$B$79,1)*12/$C70))</f>
        <v>-</v>
      </c>
      <c r="I70" s="57" t="str">
        <f>IF(ISERROR(IF(F70="","",F70/VLOOKUP(Occupancy!$B$65,Occupancy!$BJ$68:'Occupancy'!$B$79,1)*12/$C70)),"-",IF(F70="","",F70/VLOOKUP(Occupancy!$B$65,Occupancy!$BJ$68:'Occupancy'!$B$79,1)*12/$C70))</f>
        <v>-</v>
      </c>
      <c r="J70" s="58">
        <f>SUMIFS(IncomeStatementData!$J$2:$J$829,IncomeStatementData!$B$2:$B$829,$A70,IncomeStatementData!$I$2:$I$829,"60015")+SUMIFS(IncomeStatementData!$J$2:$J$829,IncomeStatementData!$B$2:$B$829,$A70,IncomeStatementData!$I$2:$I$829,"55342")+SUMIFS(IncomeStatementData!$J$2:$J$829,IncomeStatementData!$B$2:$B$829,$A70,IncomeStatementData!$I$2:$I$829,"55110")+SUMIFS(IncomeStatementData!$J$2:$J$829,IncomeStatementData!$B$2:$B$829,$A70,IncomeStatementData!$I$2:$I$829,"53034")+SUMIFS(IncomeStatementData!$J$2:$J$829,IncomeStatementData!$B$2:$B$829,$A70,IncomeStatementData!$I$2:$I$829,"59500")</f>
        <v>0</v>
      </c>
      <c r="K70" s="58">
        <f>IF(ISERROR(L70/12*Occupancy!$B$65),"-",L70/12*Occupancy!$B$65)</f>
        <v>0</v>
      </c>
      <c r="L70" s="59">
        <f>SUMIFS(AnnualFinancialData!$L$2:$L$147,AnnualFinancialData!$B$2:$B$147,$A70,AnnualFinancialData!$K$2:$K$147,"60015")+SUMIFS(AnnualFinancialData!$L$2:$L$147,AnnualFinancialData!$B$2:$B$147,$A70,AnnualFinancialData!$K$2:$K$147,"55342")+SUMIFS(AnnualFinancialData!$L$2:$L$147,AnnualFinancialData!$B$2:$B$147,$A70,AnnualFinancialData!$K$2:$K$147,"55110")+SUMIFS(AnnualFinancialData!$L$2:$L$147,AnnualFinancialData!$B$2:$B$147,$A70,AnnualFinancialData!$K$2:$K$147,"53034")+SUMIFS(AnnualFinancialData!$L$2:$L$147,AnnualFinancialData!$B$2:$B$147,$A70,AnnualFinancialData!$K$2:$K$147,"59500")</f>
        <v>0</v>
      </c>
      <c r="M70" s="58" t="str">
        <f>IF(ISERROR(IF(J70="","",J70/VLOOKUP(Occupancy!$B$65,Occupancy!$BJ$68:'Occupancy'!$B$79,1)*12/$C70)),"-",IF(J70="","",J70/VLOOKUP(Occupancy!$B$65,Occupancy!$BJ$68:'Occupancy'!$B$79,1)*12/$C70))</f>
        <v>-</v>
      </c>
      <c r="N70" s="58" t="str">
        <f>IF(ISERROR(IF(K70="","",K70/VLOOKUP(Occupancy!$B$65,Occupancy!$BJ$68:'Occupancy'!$B$79,1)*12/$C70)),"-",IF(K70="","",K70/VLOOKUP(Occupancy!$B$65,Occupancy!$BJ$68:'Occupancy'!$B$79,1)*12/$C70))</f>
        <v>-</v>
      </c>
      <c r="O70" s="55">
        <f>SUMIFS(IncomeStatementData!$J$2:$J$829,IncomeStatementData!$B$2:$B$829,$A70,IncomeStatementData!$I$2:$I$829,"58001")</f>
        <v>0</v>
      </c>
      <c r="P70" s="55">
        <f>IF(ISERROR(Q70/12*Occupancy!$B$65),"-",Q70/12*Occupancy!$B$65)</f>
        <v>0</v>
      </c>
      <c r="Q70" s="56">
        <f>SUMIFS(AnnualFinancialData!$L$2:$L$147,AnnualFinancialData!$B$2:$B$147,$A70,AnnualFinancialData!$K$2:$K$147,"58001")</f>
        <v>0</v>
      </c>
      <c r="R70" s="55" t="str">
        <f>IF(ISERROR(IF(O70="","",O70/VLOOKUP(Occupancy!$B$65,Occupancy!$BJ$68:'Occupancy'!$B$79,1)*12/$C70)),"-",IF(O70="","",O70/VLOOKUP(Occupancy!$B$65,Occupancy!$BJ$68:'Occupancy'!$B$79,1)*12/$C70))</f>
        <v>-</v>
      </c>
      <c r="S70" s="55" t="str">
        <f>IF(ISERROR(IF(P70="","",P70/VLOOKUP(Occupancy!$B$65,Occupancy!$BJ$68:'Occupancy'!$B$79,1)*12/$C70)),"-",IF(P70="","",P70/VLOOKUP(Occupancy!$B$65,Occupancy!$BJ$68:'Occupancy'!$B$79,1)*12/$C70))</f>
        <v>-</v>
      </c>
      <c r="T70" s="59">
        <f>SUMIFS(IncomeStatementData!$J$2:$J$829,IncomeStatementData!$B$2:$B$829,$A70,IncomeStatementData!$I$2:$I$829,"66100")</f>
        <v>0</v>
      </c>
      <c r="U70" s="58">
        <f>IF(ISERROR(V70/12*Occupancy!$B$65),"-",V70/12*Occupancy!$B$65)</f>
        <v>0</v>
      </c>
      <c r="V70" s="59">
        <f>SUMIFS(AnnualFinancialData!$L$2:$L$147,AnnualFinancialData!$B$2:$B$147,$A70,AnnualFinancialData!$K$2:$K$147,"66100")</f>
        <v>0</v>
      </c>
      <c r="W70" s="58" t="str">
        <f>IF(ISERROR(IF(T70="","",T70/VLOOKUP(Occupancy!$B$65,Occupancy!$BJ$68:'Occupancy'!$B$79,1)*12/$C70)),"-",IF(T70="","",T70/VLOOKUP(Occupancy!$B$65,Occupancy!$BJ$68:'Occupancy'!$B$79,1)*12/$C70))</f>
        <v>-</v>
      </c>
      <c r="X70" s="60" t="str">
        <f>IF(ISERROR(IF(U70="","",U70/VLOOKUP(Occupancy!$B$65,Occupancy!$BJ$68:'Occupancy'!$B$79,1)*12/$C70)),"-",IF(U70="","",U70/VLOOKUP(Occupancy!$B$65,Occupancy!$BJ$68:'Occupancy'!$B$79,1)*12/$C70))</f>
        <v>-</v>
      </c>
      <c r="Y70" s="55">
        <f>SUMIFS(IncomeStatementData!$J$2:$J$829,IncomeStatementData!$B$2:$B$829,$A70,IncomeStatementData!$I$2:$I$829,"55705")+SUMIFS(IncomeStatementData!$J$2:$J$829,IncomeStatementData!$B$2:$B$829,$A70,IncomeStatementData!$I$2:$I$829,"55715")+SUMIFS(IncomeStatementData!$J$2:$J$829,IncomeStatementData!$B$2:$B$829,$A70,IncomeStatementData!$I$2:$I$829,"55720")+SUMIFS(IncomeStatementData!$J$2:$J$829,IncomeStatementData!$B$2:$B$829,$A70,IncomeStatementData!$I$2:$I$829,"55730")+SUMIFS(IncomeStatementData!$J$2:$J$829,IncomeStatementData!$B$2:$B$829,$A70,IncomeStatementData!$I$2:$I$829,"55735")+SUMIFS(IncomeStatementData!$J$2:$J$829,IncomeStatementData!$B$2:$B$829,$A70,IncomeStatementData!$I$2:$I$829,"55701")+SUMIFS(IncomeStatementData!$J$2:$J$829,IncomeStatementData!$B$2:$B$829,$A70,IncomeStatementData!$I$2:$I$829,"55750")+SUMIFS(IncomeStatementData!$J$2:$J$829,IncomeStatementData!$B$2:$B$829,$A70,IncomeStatementData!$I$2:$I$829,"55725")+SUMIFS(IncomeStatementData!$J$2:$J$829,IncomeStatementData!$B$2:$B$829,$A70,IncomeStatementData!$I$2:$I$829,"55760")+SUMIFS(IncomeStatementData!$J$2:$J$829,IncomeStatementData!$B$2:$B$829,$A70,IncomeStatementData!$I$2:$I$829,"55755")</f>
        <v>0</v>
      </c>
      <c r="Z70" s="55">
        <f>IF(ISERROR(AA70/12*Occupancy!$B$65),"-",AA70/12*Occupancy!$B$65)</f>
        <v>0</v>
      </c>
      <c r="AA70" s="56">
        <f>SUMIFS(AnnualFinancialData!$L$2:$L$147,AnnualFinancialData!$B$2:$B$147,$A70,AnnualFinancialData!$K$2:$K$147,"55705")+SUMIFS(AnnualFinancialData!$L$2:$L$147,AnnualFinancialData!$B$2:$B$147,$A70,AnnualFinancialData!$K$2:$K$147,"55715")+SUMIFS(AnnualFinancialData!$L$2:$L$147,AnnualFinancialData!$B$2:$B$147,$A70,AnnualFinancialData!$K$2:$K$147,"55720")+SUMIFS(AnnualFinancialData!$L$2:$L$147,AnnualFinancialData!$B$2:$B$147,$A70,AnnualFinancialData!$K$2:$K$147,"55730")+SUMIFS(AnnualFinancialData!$L$2:$L$147,AnnualFinancialData!$B$2:$B$147,$A70,AnnualFinancialData!$K$2:$K$147,"55735")+SUMIFS(AnnualFinancialData!$L$2:$L$147,AnnualFinancialData!$B$2:$B$147,$A70,AnnualFinancialData!$K$2:$K$147,"55701")+SUMIFS(AnnualFinancialData!$L$2:$L$147,AnnualFinancialData!$B$2:$B$147,$A70,AnnualFinancialData!$K$2:$K$147,"55750")+SUMIFS(AnnualFinancialData!$L$2:$L$147,AnnualFinancialData!$B$2:$B$147,$A70,AnnualFinancialData!$K$2:$K$147,"55725")+SUMIFS(AnnualFinancialData!$L$2:$L$147,AnnualFinancialData!$B$2:$B$147,$A70,AnnualFinancialData!$K$2:$K$147,"55760")+SUMIFS(AnnualFinancialData!$L$2:$L$147,AnnualFinancialData!$B$2:$B$147,$A70,AnnualFinancialData!$K$2:$K$147,"55755")</f>
        <v>0</v>
      </c>
      <c r="AB70" s="55" t="str">
        <f>IF(ISERROR(IF(Y70="","",Y70/VLOOKUP(Occupancy!$B$65,Occupancy!$BJ$68:'Occupancy'!$B$79,1)*12/$C70)),"-",IF(Y70="","",Y70/VLOOKUP(Occupancy!$B$65,Occupancy!$BJ$68:'Occupancy'!$B$79,1)*12/$C70))</f>
        <v>-</v>
      </c>
      <c r="AC70" s="61" t="str">
        <f>IF(ISERROR(IF(Z70="","",Z70/VLOOKUP(Occupancy!$B$65,Occupancy!$BJ$68:'Occupancy'!$B$79,1)*12/$C70)),"-",IF(Z70="","",Z70/VLOOKUP(Occupancy!$B$65,Occupancy!$BJ$68:'Occupancy'!$B$79,1)*12/$C70))</f>
        <v>-</v>
      </c>
      <c r="AD70" s="59">
        <f>SUMIFS(IncomeStatementData!$J$2:$J$829,IncomeStatementData!$B$2:$B$829,$A70,IncomeStatementData!$I$2:$I$829,"55770")</f>
        <v>0</v>
      </c>
      <c r="AE70" s="58">
        <f>IF(ISERROR(AF70/12*Occupancy!$B$65),"-",AF70/12*Occupancy!$B$65)</f>
        <v>0</v>
      </c>
      <c r="AF70" s="59">
        <f>SUMIFS(AnnualFinancialData!$L$2:$L$147,AnnualFinancialData!$B$2:$B$147,$A70,AnnualFinancialData!$K$2:$K$147,"55770")</f>
        <v>0</v>
      </c>
      <c r="AG70" s="58" t="str">
        <f>IF(ISERROR(IF(AD70="","",AD70/VLOOKUP(Occupancy!$B$65,Occupancy!$BJ$68:'Occupancy'!$B$79,1)*12/$C70)),"-",IF(AD70="","",AD70/VLOOKUP(Occupancy!$B$65,Occupancy!$BJ$68:'Occupancy'!$B$79,1)*12/$C70))</f>
        <v>-</v>
      </c>
      <c r="AH70" s="63" t="str">
        <f>IF(ISERROR(IF(AE70="","",AE70/VLOOKUP(Occupancy!$B$65,Occupancy!$BJ$68:'Occupancy'!$B$79,1)*12/$C70)),"-",IF(AE70="","",AE70/VLOOKUP(Occupancy!$B$65,Occupancy!$BJ$68:'Occupancy'!$B$79,1)*12/$C70))</f>
        <v>-</v>
      </c>
      <c r="AI70" s="56">
        <f>SUMIFS(IncomeStatementData!$J$2:$J$829,IncomeStatementData!$B$2:$B$829,$A70,IncomeStatementData!$I$2:$I$829,"55357")+SUMIFS(IncomeStatementData!$J$2:$J$829,IncomeStatementData!$B$2:$B$829,$A70,IncomeStatementData!$I$2:$I$829,"55353")+SUMIFS(IncomeStatementData!$J$2:$J$829,IncomeStatementData!$B$2:$B$829,$A70,IncomeStatementData!$I$2:$I$829,"55354")+SUMIFS(IncomeStatementData!$J$2:$J$829,IncomeStatementData!$B$2:$B$829,$A70,IncomeStatementData!$I$2:$I$829,"55351")</f>
        <v>0</v>
      </c>
      <c r="AJ70" s="55">
        <f>IF(ISERROR(AK70/12*Occupancy!$B$65),"-",AK70/12*Occupancy!$B$65)</f>
        <v>0</v>
      </c>
      <c r="AK70" s="56">
        <f>SUMIFS(AnnualFinancialData!$L$2:$L$147,AnnualFinancialData!$B$2:$B$147,$A70,AnnualFinancialData!$K$2:$K$147,"55357")+SUMIFS(AnnualFinancialData!$L$2:$L$147,AnnualFinancialData!$B$2:$B$147,$A70,AnnualFinancialData!$K$2:$K$147,"55353")+SUMIFS(AnnualFinancialData!$L$2:$L$147,AnnualFinancialData!$B$2:$B$147,$A70,AnnualFinancialData!$K$2:$K$147,"55354")+SUMIFS(AnnualFinancialData!$L$2:$L$147,AnnualFinancialData!$B$2:$B$147,$A70,AnnualFinancialData!$K$2:$K$147,"55351")</f>
        <v>0</v>
      </c>
      <c r="AL70" s="55" t="str">
        <f>IF(ISERROR(IF(AI70="","",AI70/VLOOKUP(Occupancy!$B$65,Occupancy!$BJ$68:'Occupancy'!$B$79,1)*12/$C70)),"-",IF(AI70="","",AI70/VLOOKUP(Occupancy!$B$65,Occupancy!$BJ$68:'Occupancy'!$B$79,1)*12/$C70))</f>
        <v>-</v>
      </c>
      <c r="AM70" s="64" t="str">
        <f>IF(ISERROR(IF(AJ70="","",AJ70/VLOOKUP(Occupancy!$B$65,Occupancy!$BJ$68:'Occupancy'!$B$79,1)*12/$C70)),"-",IF(AJ70="","",AJ70/VLOOKUP(Occupancy!$B$65,Occupancy!$BJ$68:'Occupancy'!$B$79,1)*12/$C70))</f>
        <v>-</v>
      </c>
      <c r="AN70" s="58">
        <f>SUMIFS(IncomeStatementData!$J$2:$J$829,IncomeStatementData!$B$2:$B$829,$A70,IncomeStatementData!$I$2:$I$829,"55355")</f>
        <v>0</v>
      </c>
      <c r="AO70" s="58">
        <f>IF(ISERROR(AP70/12*Occupancy!$B$65),"-",AP70/12*Occupancy!$B$65)</f>
        <v>0</v>
      </c>
      <c r="AP70" s="59">
        <f>SUMIFS(AnnualFinancialData!$L$2:$L$147,AnnualFinancialData!$B$2:$B$147,$A70,AnnualFinancialData!$K$2:$K$147,"55355")</f>
        <v>0</v>
      </c>
      <c r="AQ70" s="58" t="str">
        <f>IF(ISERROR(IF(AN70="","",AN70/VLOOKUP(Occupancy!$B$65,Occupancy!$BJ$68:'Occupancy'!$B$79,1)*12/$C70)),"-",IF(AN70="","",AN70/VLOOKUP(Occupancy!$B$65,Occupancy!$BJ$68:'Occupancy'!$B$79,1)*12/$C70))</f>
        <v>-</v>
      </c>
      <c r="AR70" s="60" t="str">
        <f>IF(ISERROR(IF(AO70="","",AO70/VLOOKUP(Occupancy!$B$65,Occupancy!$BJ$68:'Occupancy'!$B$79,1)*12/$C70)),"-",IF(AO70="","",AO70/VLOOKUP(Occupancy!$B$65,Occupancy!$BJ$68:'Occupancy'!$B$79,1)*12/$C70))</f>
        <v>-</v>
      </c>
      <c r="AS70" s="65">
        <f>SUMIFS(IncomeStatementData!$J$2:$J$829,IncomeStatementData!$B$2:$B$829,$A70,IncomeStatementData!$I$2:$I$829,"55301")</f>
        <v>0</v>
      </c>
      <c r="AT70" s="55">
        <f>IF(ISERROR(AU70/12*Occupancy!$B$65),"-",AU70/12*Occupancy!$B$65)</f>
        <v>0</v>
      </c>
      <c r="AU70" s="56">
        <f>SUMIFS(AnnualFinancialData!$L$2:$L$147,AnnualFinancialData!$B$2:$B$147,$A70,AnnualFinancialData!$K$2:$K$147,"55301")</f>
        <v>0</v>
      </c>
      <c r="AV70" s="55" t="str">
        <f>IF(ISERROR(IF(AS70="","",AS70/VLOOKUP(Occupancy!$B$65,Occupancy!$BJ$68:'Occupancy'!$B$79,1)*12/$C70)),"-",IF(AS70="","",AS70/VLOOKUP(Occupancy!$B$65,Occupancy!$BJ$68:'Occupancy'!$B$79,1)*12/$C70))</f>
        <v>-</v>
      </c>
      <c r="AW70" s="61" t="str">
        <f>IF(ISERROR(IF(AT70="","",AT70/VLOOKUP(Occupancy!$B$65,Occupancy!$BJ$68:'Occupancy'!$B$79,1)*12/$C70)),"-",IF(AT70="","",AT70/VLOOKUP(Occupancy!$B$65,Occupancy!$BJ$68:'Occupancy'!$B$79,1)*12/$C70))</f>
        <v>-</v>
      </c>
      <c r="AX70" s="58">
        <f>SUMIFS(IncomeStatementData!$J$2:$J$829,IncomeStatementData!$B$2:$B$829,$A70,IncomeStatementData!$I$2:$I$829,"55320")</f>
        <v>0</v>
      </c>
      <c r="AY70" s="58">
        <f>IF(ISERROR(AZ70/12*Occupancy!$B$65),"-",AZ70/12*Occupancy!$B$65)</f>
        <v>0</v>
      </c>
      <c r="AZ70" s="59">
        <f>SUMIFS(AnnualFinancialData!$L$2:$L$147,AnnualFinancialData!$B$2:$B$147,$A70,AnnualFinancialData!$K$2:$K$147,"55320")</f>
        <v>0</v>
      </c>
      <c r="BA70" s="58" t="str">
        <f>IF(ISERROR(IF(AX70="","",AX70/VLOOKUP(Occupancy!$B$65,Occupancy!$BJ$68:'Occupancy'!$B$79,1)*12/$C70)),"-",IF(AX70="","",AX70/VLOOKUP(Occupancy!$B$65,Occupancy!$BJ$68:'Occupancy'!$B$79,1)*12/$C70))</f>
        <v>-</v>
      </c>
      <c r="BB70" s="58" t="str">
        <f>IF(ISERROR(IF(AY70="","",AY70/VLOOKUP(Occupancy!$B$65,Occupancy!$BJ$68:'Occupancy'!$B$79,1)*12/$C70)),"-",IF(AY70="","",AY70/VLOOKUP(Occupancy!$B$65,Occupancy!$BJ$68:'Occupancy'!$B$79,1)*12/$C70))</f>
        <v>-</v>
      </c>
      <c r="BC70" s="66">
        <f t="shared" si="0"/>
        <v>0</v>
      </c>
      <c r="BD70" s="67">
        <f t="shared" si="1"/>
        <v>0</v>
      </c>
      <c r="BE70" s="66">
        <f t="shared" si="2"/>
        <v>0</v>
      </c>
      <c r="BF70" s="67" t="str">
        <f>IF(ISERROR(IF(BC70="","",BC70/VLOOKUP(Occupancy!$B$65,Occupancy!$BJ$68:'Occupancy'!$B$79,1)*12/$C70)),"-",IF(BC70="","",BC70/VLOOKUP(Occupancy!$B$65,Occupancy!$BJ$68:'Occupancy'!$B$79,1)*12/$C70))</f>
        <v>-</v>
      </c>
      <c r="BG70" s="68" t="str">
        <f>IF(ISERROR(IF(BD70="","",BD70/VLOOKUP(Occupancy!$B$65,Occupancy!$BJ$68:'Occupancy'!$B$79,1)*12/$C70)),"-",IF(BD70="","",BD70/VLOOKUP(Occupancy!$B$65,Occupancy!$BJ$68:'Occupancy'!$B$79,1)*12/$C70))</f>
        <v>-</v>
      </c>
    </row>
    <row r="71" spans="1:59" x14ac:dyDescent="0.25">
      <c r="A71" s="222" t="s">
        <v>509</v>
      </c>
      <c r="B71" s="98" t="str">
        <f>IF(ISERROR(INDEX(ProjectTypeData!$F$2:$F71,MATCH(Expenses!$A71,ProjectTypeData!$B$2:$B71,0),MATCH(Expenses!B$5,ProjectTypeData!$F$1))),"-",INDEX(ProjectTypeData!$F$2:$F71,MATCH(Expenses!$A71,ProjectTypeData!$B$2:$B71,0),MATCH(Expenses!B$5,ProjectTypeData!$F$1)))</f>
        <v>Homes</v>
      </c>
      <c r="C71" s="148">
        <f>Operating!C77</f>
        <v>0</v>
      </c>
      <c r="D71" s="149" t="str">
        <f>IF(ISERROR(INDEX(MgmtCompanyData!$C$2:$C$9,MATCH(A71,MgmtCompanyData!$B$2:$B$9,0),0)),"-",INDEX(MgmtCompanyData!$C$2:$C$9,MATCH(A71,MgmtCompanyData!$B$2:$B$9,0),0))</f>
        <v>-</v>
      </c>
      <c r="E71" s="54">
        <f>SUMIFS(IncomeStatementData!$J$2:$J$829,IncomeStatementData!$B$2:$B$829,$A71,IncomeStatementData!$I$2:$I$829,"50105")+SUMIFS(IncomeStatementData!$J$2:$J$829,IncomeStatementData!$B$2:$B$829,$A71,IncomeStatementData!$I$2:$I$829,"55745")+SUMIFS(IncomeStatementData!$J$2:$J$829,IncomeStatementData!$B$2:$B$829,$A71,IncomeStatementData!$I$2:$I$829,"55730")+SUMIFS(IncomeStatementData!$J$2:$J$829,IncomeStatementData!$B$2:$B$829,$A71,IncomeStatementData!$I$2:$I$829,"50203")+SUMIFS(IncomeStatementData!$J$2:$J$829,IncomeStatementData!$B$2:$B$829,$A71,IncomeStatementData!$I$2:$I$829,"50252")</f>
        <v>0</v>
      </c>
      <c r="F71" s="55">
        <f>IF(ISERROR(G71/12*Occupancy!$B$65),"-",G71/12*Occupancy!$B$65)</f>
        <v>0</v>
      </c>
      <c r="G71" s="56">
        <f>SUMIFS(AnnualFinancialData!$L$2:$L$147,AnnualFinancialData!$B$2:$B$147,$A71,AnnualFinancialData!$K$2:$K$147,"50105")+SUMIFS(AnnualFinancialData!$L$2:$L$147,AnnualFinancialData!$B$2:$B$147,$A71,AnnualFinancialData!$K$2:$K$147,"55745")+SUMIFS(AnnualFinancialData!$L$2:$L$147,AnnualFinancialData!$B$2:$B$147,$A71,AnnualFinancialData!$K$2:$K$147,"55730")+SUMIFS(AnnualFinancialData!$L$2:$L$147,AnnualFinancialData!$B$2:$B$147,$A71,AnnualFinancialData!$K$2:$K$147,"50203")+SUMIFS(AnnualFinancialData!$L$2:$L$147,AnnualFinancialData!$B$2:$B$147,$A71,AnnualFinancialData!$K$2:$K$147,"50252")</f>
        <v>0</v>
      </c>
      <c r="H71" s="55" t="str">
        <f>IF(ISERROR(IF(E71="","",E71/VLOOKUP(Occupancy!$B$65,Occupancy!$BJ$68:'Occupancy'!$B$79,1)*12/$C71)),"-",IF(E71="","",E71/VLOOKUP(Occupancy!$B$65,Occupancy!$BJ$68:'Occupancy'!$B$79,1)*12/$C71))</f>
        <v>-</v>
      </c>
      <c r="I71" s="57" t="str">
        <f>IF(ISERROR(IF(F71="","",F71/VLOOKUP(Occupancy!$B$65,Occupancy!$BJ$68:'Occupancy'!$B$79,1)*12/$C71)),"-",IF(F71="","",F71/VLOOKUP(Occupancy!$B$65,Occupancy!$BJ$68:'Occupancy'!$B$79,1)*12/$C71))</f>
        <v>-</v>
      </c>
      <c r="J71" s="58">
        <f>SUMIFS(IncomeStatementData!$J$2:$J$829,IncomeStatementData!$B$2:$B$829,$A71,IncomeStatementData!$I$2:$I$829,"60015")+SUMIFS(IncomeStatementData!$J$2:$J$829,IncomeStatementData!$B$2:$B$829,$A71,IncomeStatementData!$I$2:$I$829,"55342")+SUMIFS(IncomeStatementData!$J$2:$J$829,IncomeStatementData!$B$2:$B$829,$A71,IncomeStatementData!$I$2:$I$829,"55110")+SUMIFS(IncomeStatementData!$J$2:$J$829,IncomeStatementData!$B$2:$B$829,$A71,IncomeStatementData!$I$2:$I$829,"53034")+SUMIFS(IncomeStatementData!$J$2:$J$829,IncomeStatementData!$B$2:$B$829,$A71,IncomeStatementData!$I$2:$I$829,"59500")</f>
        <v>0</v>
      </c>
      <c r="K71" s="58">
        <f>IF(ISERROR(L71/12*Occupancy!$B$65),"-",L71/12*Occupancy!$B$65)</f>
        <v>0</v>
      </c>
      <c r="L71" s="59">
        <f>SUMIFS(AnnualFinancialData!$L$2:$L$147,AnnualFinancialData!$B$2:$B$147,$A71,AnnualFinancialData!$K$2:$K$147,"60015")+SUMIFS(AnnualFinancialData!$L$2:$L$147,AnnualFinancialData!$B$2:$B$147,$A71,AnnualFinancialData!$K$2:$K$147,"55342")+SUMIFS(AnnualFinancialData!$L$2:$L$147,AnnualFinancialData!$B$2:$B$147,$A71,AnnualFinancialData!$K$2:$K$147,"55110")+SUMIFS(AnnualFinancialData!$L$2:$L$147,AnnualFinancialData!$B$2:$B$147,$A71,AnnualFinancialData!$K$2:$K$147,"53034")+SUMIFS(AnnualFinancialData!$L$2:$L$147,AnnualFinancialData!$B$2:$B$147,$A71,AnnualFinancialData!$K$2:$K$147,"59500")</f>
        <v>0</v>
      </c>
      <c r="M71" s="58" t="str">
        <f>IF(ISERROR(IF(J71="","",J71/VLOOKUP(Occupancy!$B$65,Occupancy!$BJ$68:'Occupancy'!$B$79,1)*12/$C71)),"-",IF(J71="","",J71/VLOOKUP(Occupancy!$B$65,Occupancy!$BJ$68:'Occupancy'!$B$79,1)*12/$C71))</f>
        <v>-</v>
      </c>
      <c r="N71" s="58" t="str">
        <f>IF(ISERROR(IF(K71="","",K71/VLOOKUP(Occupancy!$B$65,Occupancy!$BJ$68:'Occupancy'!$B$79,1)*12/$C71)),"-",IF(K71="","",K71/VLOOKUP(Occupancy!$B$65,Occupancy!$BJ$68:'Occupancy'!$B$79,1)*12/$C71))</f>
        <v>-</v>
      </c>
      <c r="O71" s="55">
        <f>SUMIFS(IncomeStatementData!$J$2:$J$829,IncomeStatementData!$B$2:$B$829,$A71,IncomeStatementData!$I$2:$I$829,"58001")</f>
        <v>0</v>
      </c>
      <c r="P71" s="55">
        <f>IF(ISERROR(Q71/12*Occupancy!$B$65),"-",Q71/12*Occupancy!$B$65)</f>
        <v>0</v>
      </c>
      <c r="Q71" s="56">
        <f>SUMIFS(AnnualFinancialData!$L$2:$L$147,AnnualFinancialData!$B$2:$B$147,$A71,AnnualFinancialData!$K$2:$K$147,"58001")</f>
        <v>0</v>
      </c>
      <c r="R71" s="55" t="str">
        <f>IF(ISERROR(IF(O71="","",O71/VLOOKUP(Occupancy!$B$65,Occupancy!$BJ$68:'Occupancy'!$B$79,1)*12/$C71)),"-",IF(O71="","",O71/VLOOKUP(Occupancy!$B$65,Occupancy!$BJ$68:'Occupancy'!$B$79,1)*12/$C71))</f>
        <v>-</v>
      </c>
      <c r="S71" s="55" t="str">
        <f>IF(ISERROR(IF(P71="","",P71/VLOOKUP(Occupancy!$B$65,Occupancy!$BJ$68:'Occupancy'!$B$79,1)*12/$C71)),"-",IF(P71="","",P71/VLOOKUP(Occupancy!$B$65,Occupancy!$BJ$68:'Occupancy'!$B$79,1)*12/$C71))</f>
        <v>-</v>
      </c>
      <c r="T71" s="59">
        <f>SUMIFS(IncomeStatementData!$J$2:$J$829,IncomeStatementData!$B$2:$B$829,$A71,IncomeStatementData!$I$2:$I$829,"66100")</f>
        <v>0</v>
      </c>
      <c r="U71" s="58">
        <f>IF(ISERROR(V71/12*Occupancy!$B$65),"-",V71/12*Occupancy!$B$65)</f>
        <v>0</v>
      </c>
      <c r="V71" s="59">
        <f>SUMIFS(AnnualFinancialData!$L$2:$L$147,AnnualFinancialData!$B$2:$B$147,$A71,AnnualFinancialData!$K$2:$K$147,"66100")</f>
        <v>0</v>
      </c>
      <c r="W71" s="58" t="str">
        <f>IF(ISERROR(IF(T71="","",T71/VLOOKUP(Occupancy!$B$65,Occupancy!$BJ$68:'Occupancy'!$B$79,1)*12/$C71)),"-",IF(T71="","",T71/VLOOKUP(Occupancy!$B$65,Occupancy!$BJ$68:'Occupancy'!$B$79,1)*12/$C71))</f>
        <v>-</v>
      </c>
      <c r="X71" s="60" t="str">
        <f>IF(ISERROR(IF(U71="","",U71/VLOOKUP(Occupancy!$B$65,Occupancy!$BJ$68:'Occupancy'!$B$79,1)*12/$C71)),"-",IF(U71="","",U71/VLOOKUP(Occupancy!$B$65,Occupancy!$BJ$68:'Occupancy'!$B$79,1)*12/$C71))</f>
        <v>-</v>
      </c>
      <c r="Y71" s="55">
        <f>SUMIFS(IncomeStatementData!$J$2:$J$829,IncomeStatementData!$B$2:$B$829,$A71,IncomeStatementData!$I$2:$I$829,"55705")+SUMIFS(IncomeStatementData!$J$2:$J$829,IncomeStatementData!$B$2:$B$829,$A71,IncomeStatementData!$I$2:$I$829,"55715")+SUMIFS(IncomeStatementData!$J$2:$J$829,IncomeStatementData!$B$2:$B$829,$A71,IncomeStatementData!$I$2:$I$829,"55720")+SUMIFS(IncomeStatementData!$J$2:$J$829,IncomeStatementData!$B$2:$B$829,$A71,IncomeStatementData!$I$2:$I$829,"55730")+SUMIFS(IncomeStatementData!$J$2:$J$829,IncomeStatementData!$B$2:$B$829,$A71,IncomeStatementData!$I$2:$I$829,"55735")+SUMIFS(IncomeStatementData!$J$2:$J$829,IncomeStatementData!$B$2:$B$829,$A71,IncomeStatementData!$I$2:$I$829,"55701")+SUMIFS(IncomeStatementData!$J$2:$J$829,IncomeStatementData!$B$2:$B$829,$A71,IncomeStatementData!$I$2:$I$829,"55750")+SUMIFS(IncomeStatementData!$J$2:$J$829,IncomeStatementData!$B$2:$B$829,$A71,IncomeStatementData!$I$2:$I$829,"55725")+SUMIFS(IncomeStatementData!$J$2:$J$829,IncomeStatementData!$B$2:$B$829,$A71,IncomeStatementData!$I$2:$I$829,"55760")+SUMIFS(IncomeStatementData!$J$2:$J$829,IncomeStatementData!$B$2:$B$829,$A71,IncomeStatementData!$I$2:$I$829,"55755")</f>
        <v>0</v>
      </c>
      <c r="Z71" s="55">
        <f>IF(ISERROR(AA71/12*Occupancy!$B$65),"-",AA71/12*Occupancy!$B$65)</f>
        <v>0</v>
      </c>
      <c r="AA71" s="56">
        <f>SUMIFS(AnnualFinancialData!$L$2:$L$147,AnnualFinancialData!$B$2:$B$147,$A71,AnnualFinancialData!$K$2:$K$147,"55705")+SUMIFS(AnnualFinancialData!$L$2:$L$147,AnnualFinancialData!$B$2:$B$147,$A71,AnnualFinancialData!$K$2:$K$147,"55715")+SUMIFS(AnnualFinancialData!$L$2:$L$147,AnnualFinancialData!$B$2:$B$147,$A71,AnnualFinancialData!$K$2:$K$147,"55720")+SUMIFS(AnnualFinancialData!$L$2:$L$147,AnnualFinancialData!$B$2:$B$147,$A71,AnnualFinancialData!$K$2:$K$147,"55730")+SUMIFS(AnnualFinancialData!$L$2:$L$147,AnnualFinancialData!$B$2:$B$147,$A71,AnnualFinancialData!$K$2:$K$147,"55735")+SUMIFS(AnnualFinancialData!$L$2:$L$147,AnnualFinancialData!$B$2:$B$147,$A71,AnnualFinancialData!$K$2:$K$147,"55701")+SUMIFS(AnnualFinancialData!$L$2:$L$147,AnnualFinancialData!$B$2:$B$147,$A71,AnnualFinancialData!$K$2:$K$147,"55750")+SUMIFS(AnnualFinancialData!$L$2:$L$147,AnnualFinancialData!$B$2:$B$147,$A71,AnnualFinancialData!$K$2:$K$147,"55725")+SUMIFS(AnnualFinancialData!$L$2:$L$147,AnnualFinancialData!$B$2:$B$147,$A71,AnnualFinancialData!$K$2:$K$147,"55760")+SUMIFS(AnnualFinancialData!$L$2:$L$147,AnnualFinancialData!$B$2:$B$147,$A71,AnnualFinancialData!$K$2:$K$147,"55755")</f>
        <v>0</v>
      </c>
      <c r="AB71" s="55" t="str">
        <f>IF(ISERROR(IF(Y71="","",Y71/VLOOKUP(Occupancy!$B$65,Occupancy!$BJ$68:'Occupancy'!$B$79,1)*12/$C71)),"-",IF(Y71="","",Y71/VLOOKUP(Occupancy!$B$65,Occupancy!$BJ$68:'Occupancy'!$B$79,1)*12/$C71))</f>
        <v>-</v>
      </c>
      <c r="AC71" s="61" t="str">
        <f>IF(ISERROR(IF(Z71="","",Z71/VLOOKUP(Occupancy!$B$65,Occupancy!$BJ$68:'Occupancy'!$B$79,1)*12/$C71)),"-",IF(Z71="","",Z71/VLOOKUP(Occupancy!$B$65,Occupancy!$BJ$68:'Occupancy'!$B$79,1)*12/$C71))</f>
        <v>-</v>
      </c>
      <c r="AD71" s="59">
        <f>SUMIFS(IncomeStatementData!$J$2:$J$829,IncomeStatementData!$B$2:$B$829,$A71,IncomeStatementData!$I$2:$I$829,"55770")</f>
        <v>0</v>
      </c>
      <c r="AE71" s="58">
        <f>IF(ISERROR(AF71/12*Occupancy!$B$65),"-",AF71/12*Occupancy!$B$65)</f>
        <v>0</v>
      </c>
      <c r="AF71" s="59">
        <f>SUMIFS(AnnualFinancialData!$L$2:$L$147,AnnualFinancialData!$B$2:$B$147,$A71,AnnualFinancialData!$K$2:$K$147,"55770")</f>
        <v>0</v>
      </c>
      <c r="AG71" s="58" t="str">
        <f>IF(ISERROR(IF(AD71="","",AD71/VLOOKUP(Occupancy!$B$65,Occupancy!$BJ$68:'Occupancy'!$B$79,1)*12/$C71)),"-",IF(AD71="","",AD71/VLOOKUP(Occupancy!$B$65,Occupancy!$BJ$68:'Occupancy'!$B$79,1)*12/$C71))</f>
        <v>-</v>
      </c>
      <c r="AH71" s="63" t="str">
        <f>IF(ISERROR(IF(AE71="","",AE71/VLOOKUP(Occupancy!$B$65,Occupancy!$BJ$68:'Occupancy'!$B$79,1)*12/$C71)),"-",IF(AE71="","",AE71/VLOOKUP(Occupancy!$B$65,Occupancy!$BJ$68:'Occupancy'!$B$79,1)*12/$C71))</f>
        <v>-</v>
      </c>
      <c r="AI71" s="56">
        <f>SUMIFS(IncomeStatementData!$J$2:$J$829,IncomeStatementData!$B$2:$B$829,$A71,IncomeStatementData!$I$2:$I$829,"55357")+SUMIFS(IncomeStatementData!$J$2:$J$829,IncomeStatementData!$B$2:$B$829,$A71,IncomeStatementData!$I$2:$I$829,"55353")+SUMIFS(IncomeStatementData!$J$2:$J$829,IncomeStatementData!$B$2:$B$829,$A71,IncomeStatementData!$I$2:$I$829,"55354")+SUMIFS(IncomeStatementData!$J$2:$J$829,IncomeStatementData!$B$2:$B$829,$A71,IncomeStatementData!$I$2:$I$829,"55351")</f>
        <v>0</v>
      </c>
      <c r="AJ71" s="55">
        <f>IF(ISERROR(AK71/12*Occupancy!$B$65),"-",AK71/12*Occupancy!$B$65)</f>
        <v>0</v>
      </c>
      <c r="AK71" s="56">
        <f>SUMIFS(AnnualFinancialData!$L$2:$L$147,AnnualFinancialData!$B$2:$B$147,$A71,AnnualFinancialData!$K$2:$K$147,"55357")+SUMIFS(AnnualFinancialData!$L$2:$L$147,AnnualFinancialData!$B$2:$B$147,$A71,AnnualFinancialData!$K$2:$K$147,"55353")+SUMIFS(AnnualFinancialData!$L$2:$L$147,AnnualFinancialData!$B$2:$B$147,$A71,AnnualFinancialData!$K$2:$K$147,"55354")+SUMIFS(AnnualFinancialData!$L$2:$L$147,AnnualFinancialData!$B$2:$B$147,$A71,AnnualFinancialData!$K$2:$K$147,"55351")</f>
        <v>0</v>
      </c>
      <c r="AL71" s="55" t="str">
        <f>IF(ISERROR(IF(AI71="","",AI71/VLOOKUP(Occupancy!$B$65,Occupancy!$BJ$68:'Occupancy'!$B$79,1)*12/$C71)),"-",IF(AI71="","",AI71/VLOOKUP(Occupancy!$B$65,Occupancy!$BJ$68:'Occupancy'!$B$79,1)*12/$C71))</f>
        <v>-</v>
      </c>
      <c r="AM71" s="64" t="str">
        <f>IF(ISERROR(IF(AJ71="","",AJ71/VLOOKUP(Occupancy!$B$65,Occupancy!$BJ$68:'Occupancy'!$B$79,1)*12/$C71)),"-",IF(AJ71="","",AJ71/VLOOKUP(Occupancy!$B$65,Occupancy!$BJ$68:'Occupancy'!$B$79,1)*12/$C71))</f>
        <v>-</v>
      </c>
      <c r="AN71" s="58">
        <f>SUMIFS(IncomeStatementData!$J$2:$J$829,IncomeStatementData!$B$2:$B$829,$A71,IncomeStatementData!$I$2:$I$829,"55355")</f>
        <v>0</v>
      </c>
      <c r="AO71" s="58">
        <f>IF(ISERROR(AP71/12*Occupancy!$B$65),"-",AP71/12*Occupancy!$B$65)</f>
        <v>0</v>
      </c>
      <c r="AP71" s="59">
        <f>SUMIFS(AnnualFinancialData!$L$2:$L$147,AnnualFinancialData!$B$2:$B$147,$A71,AnnualFinancialData!$K$2:$K$147,"55355")</f>
        <v>0</v>
      </c>
      <c r="AQ71" s="58" t="str">
        <f>IF(ISERROR(IF(AN71="","",AN71/VLOOKUP(Occupancy!$B$65,Occupancy!$BJ$68:'Occupancy'!$B$79,1)*12/$C71)),"-",IF(AN71="","",AN71/VLOOKUP(Occupancy!$B$65,Occupancy!$BJ$68:'Occupancy'!$B$79,1)*12/$C71))</f>
        <v>-</v>
      </c>
      <c r="AR71" s="60" t="str">
        <f>IF(ISERROR(IF(AO71="","",AO71/VLOOKUP(Occupancy!$B$65,Occupancy!$BJ$68:'Occupancy'!$B$79,1)*12/$C71)),"-",IF(AO71="","",AO71/VLOOKUP(Occupancy!$B$65,Occupancy!$BJ$68:'Occupancy'!$B$79,1)*12/$C71))</f>
        <v>-</v>
      </c>
      <c r="AS71" s="65">
        <f>SUMIFS(IncomeStatementData!$J$2:$J$829,IncomeStatementData!$B$2:$B$829,$A71,IncomeStatementData!$I$2:$I$829,"55301")</f>
        <v>0</v>
      </c>
      <c r="AT71" s="55">
        <f>IF(ISERROR(AU71/12*Occupancy!$B$65),"-",AU71/12*Occupancy!$B$65)</f>
        <v>0</v>
      </c>
      <c r="AU71" s="56">
        <f>SUMIFS(AnnualFinancialData!$L$2:$L$147,AnnualFinancialData!$B$2:$B$147,$A71,AnnualFinancialData!$K$2:$K$147,"55301")</f>
        <v>0</v>
      </c>
      <c r="AV71" s="55" t="str">
        <f>IF(ISERROR(IF(AS71="","",AS71/VLOOKUP(Occupancy!$B$65,Occupancy!$BJ$68:'Occupancy'!$B$79,1)*12/$C71)),"-",IF(AS71="","",AS71/VLOOKUP(Occupancy!$B$65,Occupancy!$BJ$68:'Occupancy'!$B$79,1)*12/$C71))</f>
        <v>-</v>
      </c>
      <c r="AW71" s="61" t="str">
        <f>IF(ISERROR(IF(AT71="","",AT71/VLOOKUP(Occupancy!$B$65,Occupancy!$BJ$68:'Occupancy'!$B$79,1)*12/$C71)),"-",IF(AT71="","",AT71/VLOOKUP(Occupancy!$B$65,Occupancy!$BJ$68:'Occupancy'!$B$79,1)*12/$C71))</f>
        <v>-</v>
      </c>
      <c r="AX71" s="58">
        <f>SUMIFS(IncomeStatementData!$J$2:$J$829,IncomeStatementData!$B$2:$B$829,$A71,IncomeStatementData!$I$2:$I$829,"55320")</f>
        <v>0</v>
      </c>
      <c r="AY71" s="58">
        <f>IF(ISERROR(AZ71/12*Occupancy!$B$65),"-",AZ71/12*Occupancy!$B$65)</f>
        <v>0</v>
      </c>
      <c r="AZ71" s="59">
        <f>SUMIFS(AnnualFinancialData!$L$2:$L$147,AnnualFinancialData!$B$2:$B$147,$A71,AnnualFinancialData!$K$2:$K$147,"55320")</f>
        <v>0</v>
      </c>
      <c r="BA71" s="58" t="str">
        <f>IF(ISERROR(IF(AX71="","",AX71/VLOOKUP(Occupancy!$B$65,Occupancy!$BJ$68:'Occupancy'!$B$79,1)*12/$C71)),"-",IF(AX71="","",AX71/VLOOKUP(Occupancy!$B$65,Occupancy!$BJ$68:'Occupancy'!$B$79,1)*12/$C71))</f>
        <v>-</v>
      </c>
      <c r="BB71" s="58" t="str">
        <f>IF(ISERROR(IF(AY71="","",AY71/VLOOKUP(Occupancy!$B$65,Occupancy!$BJ$68:'Occupancy'!$B$79,1)*12/$C71)),"-",IF(AY71="","",AY71/VLOOKUP(Occupancy!$B$65,Occupancy!$BJ$68:'Occupancy'!$B$79,1)*12/$C71))</f>
        <v>-</v>
      </c>
      <c r="BC71" s="66">
        <f t="shared" ref="BC71:BC81" si="3">+E71+J71+O71+T71+Y71+AD71+AN71+AI71+AS71+AX71</f>
        <v>0</v>
      </c>
      <c r="BD71" s="67">
        <f t="shared" ref="BD71:BD81" si="4">+F71+K71+P71+U71+Z71+AE71+AO71+AJ71+AT71+AY71</f>
        <v>0</v>
      </c>
      <c r="BE71" s="66">
        <f t="shared" ref="BE71:BE81" si="5">+G71+L71+Q71+V71+AA71+AF71+AP71+AK71+AU71+AZ71</f>
        <v>0</v>
      </c>
      <c r="BF71" s="67" t="str">
        <f>IF(ISERROR(IF(BC71="","",BC71/VLOOKUP(Occupancy!$B$65,Occupancy!$BJ$68:'Occupancy'!$B$79,1)*12/$C71)),"-",IF(BC71="","",BC71/VLOOKUP(Occupancy!$B$65,Occupancy!$BJ$68:'Occupancy'!$B$79,1)*12/$C71))</f>
        <v>-</v>
      </c>
      <c r="BG71" s="68" t="str">
        <f>IF(ISERROR(IF(BD71="","",BD71/VLOOKUP(Occupancy!$B$65,Occupancy!$BJ$68:'Occupancy'!$B$79,1)*12/$C71)),"-",IF(BD71="","",BD71/VLOOKUP(Occupancy!$B$65,Occupancy!$BJ$68:'Occupancy'!$B$79,1)*12/$C71))</f>
        <v>-</v>
      </c>
    </row>
    <row r="72" spans="1:59" x14ac:dyDescent="0.25">
      <c r="A72" s="222" t="s">
        <v>511</v>
      </c>
      <c r="B72" s="98" t="str">
        <f>IF(ISERROR(INDEX(ProjectTypeData!$F$2:$F72,MATCH(Expenses!$A72,ProjectTypeData!$B$2:$B72,0),MATCH(Expenses!B$5,ProjectTypeData!$F$1))),"-",INDEX(ProjectTypeData!$F$2:$F72,MATCH(Expenses!$A72,ProjectTypeData!$B$2:$B72,0),MATCH(Expenses!B$5,ProjectTypeData!$F$1)))</f>
        <v>Homes</v>
      </c>
      <c r="C72" s="148">
        <f>Operating!C78</f>
        <v>0</v>
      </c>
      <c r="D72" s="149" t="str">
        <f>IF(ISERROR(INDEX(MgmtCompanyData!$C$2:$C$9,MATCH(A72,MgmtCompanyData!$B$2:$B$9,0),0)),"-",INDEX(MgmtCompanyData!$C$2:$C$9,MATCH(A72,MgmtCompanyData!$B$2:$B$9,0),0))</f>
        <v>-</v>
      </c>
      <c r="E72" s="54">
        <f>SUMIFS(IncomeStatementData!$J$2:$J$829,IncomeStatementData!$B$2:$B$829,$A72,IncomeStatementData!$I$2:$I$829,"50105")+SUMIFS(IncomeStatementData!$J$2:$J$829,IncomeStatementData!$B$2:$B$829,$A72,IncomeStatementData!$I$2:$I$829,"55745")+SUMIFS(IncomeStatementData!$J$2:$J$829,IncomeStatementData!$B$2:$B$829,$A72,IncomeStatementData!$I$2:$I$829,"55730")+SUMIFS(IncomeStatementData!$J$2:$J$829,IncomeStatementData!$B$2:$B$829,$A72,IncomeStatementData!$I$2:$I$829,"50203")+SUMIFS(IncomeStatementData!$J$2:$J$829,IncomeStatementData!$B$2:$B$829,$A72,IncomeStatementData!$I$2:$I$829,"50252")</f>
        <v>0</v>
      </c>
      <c r="F72" s="55">
        <f>IF(ISERROR(G72/12*Occupancy!$B$65),"-",G72/12*Occupancy!$B$65)</f>
        <v>0</v>
      </c>
      <c r="G72" s="56">
        <f>SUMIFS(AnnualFinancialData!$L$2:$L$147,AnnualFinancialData!$B$2:$B$147,$A72,AnnualFinancialData!$K$2:$K$147,"50105")+SUMIFS(AnnualFinancialData!$L$2:$L$147,AnnualFinancialData!$B$2:$B$147,$A72,AnnualFinancialData!$K$2:$K$147,"55745")+SUMIFS(AnnualFinancialData!$L$2:$L$147,AnnualFinancialData!$B$2:$B$147,$A72,AnnualFinancialData!$K$2:$K$147,"55730")+SUMIFS(AnnualFinancialData!$L$2:$L$147,AnnualFinancialData!$B$2:$B$147,$A72,AnnualFinancialData!$K$2:$K$147,"50203")+SUMIFS(AnnualFinancialData!$L$2:$L$147,AnnualFinancialData!$B$2:$B$147,$A72,AnnualFinancialData!$K$2:$K$147,"50252")</f>
        <v>0</v>
      </c>
      <c r="H72" s="55" t="str">
        <f>IF(ISERROR(IF(E72="","",E72/VLOOKUP(Occupancy!$B$65,Occupancy!$BJ$68:'Occupancy'!$B$79,1)*12/$C72)),"-",IF(E72="","",E72/VLOOKUP(Occupancy!$B$65,Occupancy!$BJ$68:'Occupancy'!$B$79,1)*12/$C72))</f>
        <v>-</v>
      </c>
      <c r="I72" s="57" t="str">
        <f>IF(ISERROR(IF(F72="","",F72/VLOOKUP(Occupancy!$B$65,Occupancy!$BJ$68:'Occupancy'!$B$79,1)*12/$C72)),"-",IF(F72="","",F72/VLOOKUP(Occupancy!$B$65,Occupancy!$BJ$68:'Occupancy'!$B$79,1)*12/$C72))</f>
        <v>-</v>
      </c>
      <c r="J72" s="58">
        <f>SUMIFS(IncomeStatementData!$J$2:$J$829,IncomeStatementData!$B$2:$B$829,$A72,IncomeStatementData!$I$2:$I$829,"60015")+SUMIFS(IncomeStatementData!$J$2:$J$829,IncomeStatementData!$B$2:$B$829,$A72,IncomeStatementData!$I$2:$I$829,"55342")+SUMIFS(IncomeStatementData!$J$2:$J$829,IncomeStatementData!$B$2:$B$829,$A72,IncomeStatementData!$I$2:$I$829,"55110")+SUMIFS(IncomeStatementData!$J$2:$J$829,IncomeStatementData!$B$2:$B$829,$A72,IncomeStatementData!$I$2:$I$829,"53034")+SUMIFS(IncomeStatementData!$J$2:$J$829,IncomeStatementData!$B$2:$B$829,$A72,IncomeStatementData!$I$2:$I$829,"59500")</f>
        <v>0</v>
      </c>
      <c r="K72" s="58">
        <f>IF(ISERROR(L72/12*Occupancy!$B$65),"-",L72/12*Occupancy!$B$65)</f>
        <v>0</v>
      </c>
      <c r="L72" s="59">
        <f>SUMIFS(AnnualFinancialData!$L$2:$L$147,AnnualFinancialData!$B$2:$B$147,$A72,AnnualFinancialData!$K$2:$K$147,"60015")+SUMIFS(AnnualFinancialData!$L$2:$L$147,AnnualFinancialData!$B$2:$B$147,$A72,AnnualFinancialData!$K$2:$K$147,"55342")+SUMIFS(AnnualFinancialData!$L$2:$L$147,AnnualFinancialData!$B$2:$B$147,$A72,AnnualFinancialData!$K$2:$K$147,"55110")+SUMIFS(AnnualFinancialData!$L$2:$L$147,AnnualFinancialData!$B$2:$B$147,$A72,AnnualFinancialData!$K$2:$K$147,"53034")+SUMIFS(AnnualFinancialData!$L$2:$L$147,AnnualFinancialData!$B$2:$B$147,$A72,AnnualFinancialData!$K$2:$K$147,"59500")</f>
        <v>0</v>
      </c>
      <c r="M72" s="58" t="str">
        <f>IF(ISERROR(IF(J72="","",J72/VLOOKUP(Occupancy!$B$65,Occupancy!$BJ$68:'Occupancy'!$B$79,1)*12/$C72)),"-",IF(J72="","",J72/VLOOKUP(Occupancy!$B$65,Occupancy!$BJ$68:'Occupancy'!$B$79,1)*12/$C72))</f>
        <v>-</v>
      </c>
      <c r="N72" s="58" t="str">
        <f>IF(ISERROR(IF(K72="","",K72/VLOOKUP(Occupancy!$B$65,Occupancy!$BJ$68:'Occupancy'!$B$79,1)*12/$C72)),"-",IF(K72="","",K72/VLOOKUP(Occupancy!$B$65,Occupancy!$BJ$68:'Occupancy'!$B$79,1)*12/$C72))</f>
        <v>-</v>
      </c>
      <c r="O72" s="55">
        <f>SUMIFS(IncomeStatementData!$J$2:$J$829,IncomeStatementData!$B$2:$B$829,$A72,IncomeStatementData!$I$2:$I$829,"58001")</f>
        <v>0</v>
      </c>
      <c r="P72" s="55">
        <f>IF(ISERROR(Q72/12*Occupancy!$B$65),"-",Q72/12*Occupancy!$B$65)</f>
        <v>0</v>
      </c>
      <c r="Q72" s="56">
        <f>SUMIFS(AnnualFinancialData!$L$2:$L$147,AnnualFinancialData!$B$2:$B$147,$A72,AnnualFinancialData!$K$2:$K$147,"58001")</f>
        <v>0</v>
      </c>
      <c r="R72" s="55" t="str">
        <f>IF(ISERROR(IF(O72="","",O72/VLOOKUP(Occupancy!$B$65,Occupancy!$BJ$68:'Occupancy'!$B$79,1)*12/$C72)),"-",IF(O72="","",O72/VLOOKUP(Occupancy!$B$65,Occupancy!$BJ$68:'Occupancy'!$B$79,1)*12/$C72))</f>
        <v>-</v>
      </c>
      <c r="S72" s="55" t="str">
        <f>IF(ISERROR(IF(P72="","",P72/VLOOKUP(Occupancy!$B$65,Occupancy!$BJ$68:'Occupancy'!$B$79,1)*12/$C72)),"-",IF(P72="","",P72/VLOOKUP(Occupancy!$B$65,Occupancy!$BJ$68:'Occupancy'!$B$79,1)*12/$C72))</f>
        <v>-</v>
      </c>
      <c r="T72" s="59">
        <f>SUMIFS(IncomeStatementData!$J$2:$J$829,IncomeStatementData!$B$2:$B$829,$A72,IncomeStatementData!$I$2:$I$829,"66100")</f>
        <v>0</v>
      </c>
      <c r="U72" s="58">
        <f>IF(ISERROR(V72/12*Occupancy!$B$65),"-",V72/12*Occupancy!$B$65)</f>
        <v>0</v>
      </c>
      <c r="V72" s="59">
        <f>SUMIFS(AnnualFinancialData!$L$2:$L$147,AnnualFinancialData!$B$2:$B$147,$A72,AnnualFinancialData!$K$2:$K$147,"66100")</f>
        <v>0</v>
      </c>
      <c r="W72" s="58" t="str">
        <f>IF(ISERROR(IF(T72="","",T72/VLOOKUP(Occupancy!$B$65,Occupancy!$BJ$68:'Occupancy'!$B$79,1)*12/$C72)),"-",IF(T72="","",T72/VLOOKUP(Occupancy!$B$65,Occupancy!$BJ$68:'Occupancy'!$B$79,1)*12/$C72))</f>
        <v>-</v>
      </c>
      <c r="X72" s="60" t="str">
        <f>IF(ISERROR(IF(U72="","",U72/VLOOKUP(Occupancy!$B$65,Occupancy!$BJ$68:'Occupancy'!$B$79,1)*12/$C72)),"-",IF(U72="","",U72/VLOOKUP(Occupancy!$B$65,Occupancy!$BJ$68:'Occupancy'!$B$79,1)*12/$C72))</f>
        <v>-</v>
      </c>
      <c r="Y72" s="55">
        <f>SUMIFS(IncomeStatementData!$J$2:$J$829,IncomeStatementData!$B$2:$B$829,$A72,IncomeStatementData!$I$2:$I$829,"55705")+SUMIFS(IncomeStatementData!$J$2:$J$829,IncomeStatementData!$B$2:$B$829,$A72,IncomeStatementData!$I$2:$I$829,"55715")+SUMIFS(IncomeStatementData!$J$2:$J$829,IncomeStatementData!$B$2:$B$829,$A72,IncomeStatementData!$I$2:$I$829,"55720")+SUMIFS(IncomeStatementData!$J$2:$J$829,IncomeStatementData!$B$2:$B$829,$A72,IncomeStatementData!$I$2:$I$829,"55730")+SUMIFS(IncomeStatementData!$J$2:$J$829,IncomeStatementData!$B$2:$B$829,$A72,IncomeStatementData!$I$2:$I$829,"55735")+SUMIFS(IncomeStatementData!$J$2:$J$829,IncomeStatementData!$B$2:$B$829,$A72,IncomeStatementData!$I$2:$I$829,"55701")+SUMIFS(IncomeStatementData!$J$2:$J$829,IncomeStatementData!$B$2:$B$829,$A72,IncomeStatementData!$I$2:$I$829,"55750")+SUMIFS(IncomeStatementData!$J$2:$J$829,IncomeStatementData!$B$2:$B$829,$A72,IncomeStatementData!$I$2:$I$829,"55725")+SUMIFS(IncomeStatementData!$J$2:$J$829,IncomeStatementData!$B$2:$B$829,$A72,IncomeStatementData!$I$2:$I$829,"55760")+SUMIFS(IncomeStatementData!$J$2:$J$829,IncomeStatementData!$B$2:$B$829,$A72,IncomeStatementData!$I$2:$I$829,"55755")</f>
        <v>0</v>
      </c>
      <c r="Z72" s="55">
        <f>IF(ISERROR(AA72/12*Occupancy!$B$65),"-",AA72/12*Occupancy!$B$65)</f>
        <v>0</v>
      </c>
      <c r="AA72" s="56">
        <f>SUMIFS(AnnualFinancialData!$L$2:$L$147,AnnualFinancialData!$B$2:$B$147,$A72,AnnualFinancialData!$K$2:$K$147,"55705")+SUMIFS(AnnualFinancialData!$L$2:$L$147,AnnualFinancialData!$B$2:$B$147,$A72,AnnualFinancialData!$K$2:$K$147,"55715")+SUMIFS(AnnualFinancialData!$L$2:$L$147,AnnualFinancialData!$B$2:$B$147,$A72,AnnualFinancialData!$K$2:$K$147,"55720")+SUMIFS(AnnualFinancialData!$L$2:$L$147,AnnualFinancialData!$B$2:$B$147,$A72,AnnualFinancialData!$K$2:$K$147,"55730")+SUMIFS(AnnualFinancialData!$L$2:$L$147,AnnualFinancialData!$B$2:$B$147,$A72,AnnualFinancialData!$K$2:$K$147,"55735")+SUMIFS(AnnualFinancialData!$L$2:$L$147,AnnualFinancialData!$B$2:$B$147,$A72,AnnualFinancialData!$K$2:$K$147,"55701")+SUMIFS(AnnualFinancialData!$L$2:$L$147,AnnualFinancialData!$B$2:$B$147,$A72,AnnualFinancialData!$K$2:$K$147,"55750")+SUMIFS(AnnualFinancialData!$L$2:$L$147,AnnualFinancialData!$B$2:$B$147,$A72,AnnualFinancialData!$K$2:$K$147,"55725")+SUMIFS(AnnualFinancialData!$L$2:$L$147,AnnualFinancialData!$B$2:$B$147,$A72,AnnualFinancialData!$K$2:$K$147,"55760")+SUMIFS(AnnualFinancialData!$L$2:$L$147,AnnualFinancialData!$B$2:$B$147,$A72,AnnualFinancialData!$K$2:$K$147,"55755")</f>
        <v>0</v>
      </c>
      <c r="AB72" s="55" t="str">
        <f>IF(ISERROR(IF(Y72="","",Y72/VLOOKUP(Occupancy!$B$65,Occupancy!$BJ$68:'Occupancy'!$B$79,1)*12/$C72)),"-",IF(Y72="","",Y72/VLOOKUP(Occupancy!$B$65,Occupancy!$BJ$68:'Occupancy'!$B$79,1)*12/$C72))</f>
        <v>-</v>
      </c>
      <c r="AC72" s="61" t="str">
        <f>IF(ISERROR(IF(Z72="","",Z72/VLOOKUP(Occupancy!$B$65,Occupancy!$BJ$68:'Occupancy'!$B$79,1)*12/$C72)),"-",IF(Z72="","",Z72/VLOOKUP(Occupancy!$B$65,Occupancy!$BJ$68:'Occupancy'!$B$79,1)*12/$C72))</f>
        <v>-</v>
      </c>
      <c r="AD72" s="59">
        <f>SUMIFS(IncomeStatementData!$J$2:$J$829,IncomeStatementData!$B$2:$B$829,$A72,IncomeStatementData!$I$2:$I$829,"55770")</f>
        <v>0</v>
      </c>
      <c r="AE72" s="58">
        <f>IF(ISERROR(AF72/12*Occupancy!$B$65),"-",AF72/12*Occupancy!$B$65)</f>
        <v>0</v>
      </c>
      <c r="AF72" s="59">
        <f>SUMIFS(AnnualFinancialData!$L$2:$L$147,AnnualFinancialData!$B$2:$B$147,$A72,AnnualFinancialData!$K$2:$K$147,"55770")</f>
        <v>0</v>
      </c>
      <c r="AG72" s="58" t="str">
        <f>IF(ISERROR(IF(AD72="","",AD72/VLOOKUP(Occupancy!$B$65,Occupancy!$BJ$68:'Occupancy'!$B$79,1)*12/$C72)),"-",IF(AD72="","",AD72/VLOOKUP(Occupancy!$B$65,Occupancy!$BJ$68:'Occupancy'!$B$79,1)*12/$C72))</f>
        <v>-</v>
      </c>
      <c r="AH72" s="63" t="str">
        <f>IF(ISERROR(IF(AE72="","",AE72/VLOOKUP(Occupancy!$B$65,Occupancy!$BJ$68:'Occupancy'!$B$79,1)*12/$C72)),"-",IF(AE72="","",AE72/VLOOKUP(Occupancy!$B$65,Occupancy!$BJ$68:'Occupancy'!$B$79,1)*12/$C72))</f>
        <v>-</v>
      </c>
      <c r="AI72" s="56">
        <f>SUMIFS(IncomeStatementData!$J$2:$J$829,IncomeStatementData!$B$2:$B$829,$A72,IncomeStatementData!$I$2:$I$829,"55357")+SUMIFS(IncomeStatementData!$J$2:$J$829,IncomeStatementData!$B$2:$B$829,$A72,IncomeStatementData!$I$2:$I$829,"55353")+SUMIFS(IncomeStatementData!$J$2:$J$829,IncomeStatementData!$B$2:$B$829,$A72,IncomeStatementData!$I$2:$I$829,"55354")+SUMIFS(IncomeStatementData!$J$2:$J$829,IncomeStatementData!$B$2:$B$829,$A72,IncomeStatementData!$I$2:$I$829,"55351")</f>
        <v>0</v>
      </c>
      <c r="AJ72" s="55">
        <f>IF(ISERROR(AK72/12*Occupancy!$B$65),"-",AK72/12*Occupancy!$B$65)</f>
        <v>0</v>
      </c>
      <c r="AK72" s="56">
        <f>SUMIFS(AnnualFinancialData!$L$2:$L$147,AnnualFinancialData!$B$2:$B$147,$A72,AnnualFinancialData!$K$2:$K$147,"55357")+SUMIFS(AnnualFinancialData!$L$2:$L$147,AnnualFinancialData!$B$2:$B$147,$A72,AnnualFinancialData!$K$2:$K$147,"55353")+SUMIFS(AnnualFinancialData!$L$2:$L$147,AnnualFinancialData!$B$2:$B$147,$A72,AnnualFinancialData!$K$2:$K$147,"55354")+SUMIFS(AnnualFinancialData!$L$2:$L$147,AnnualFinancialData!$B$2:$B$147,$A72,AnnualFinancialData!$K$2:$K$147,"55351")</f>
        <v>0</v>
      </c>
      <c r="AL72" s="55" t="str">
        <f>IF(ISERROR(IF(AI72="","",AI72/VLOOKUP(Occupancy!$B$65,Occupancy!$BJ$68:'Occupancy'!$B$79,1)*12/$C72)),"-",IF(AI72="","",AI72/VLOOKUP(Occupancy!$B$65,Occupancy!$BJ$68:'Occupancy'!$B$79,1)*12/$C72))</f>
        <v>-</v>
      </c>
      <c r="AM72" s="64" t="str">
        <f>IF(ISERROR(IF(AJ72="","",AJ72/VLOOKUP(Occupancy!$B$65,Occupancy!$BJ$68:'Occupancy'!$B$79,1)*12/$C72)),"-",IF(AJ72="","",AJ72/VLOOKUP(Occupancy!$B$65,Occupancy!$BJ$68:'Occupancy'!$B$79,1)*12/$C72))</f>
        <v>-</v>
      </c>
      <c r="AN72" s="58">
        <f>SUMIFS(IncomeStatementData!$J$2:$J$829,IncomeStatementData!$B$2:$B$829,$A72,IncomeStatementData!$I$2:$I$829,"55355")</f>
        <v>0</v>
      </c>
      <c r="AO72" s="58">
        <f>IF(ISERROR(AP72/12*Occupancy!$B$65),"-",AP72/12*Occupancy!$B$65)</f>
        <v>0</v>
      </c>
      <c r="AP72" s="59">
        <f>SUMIFS(AnnualFinancialData!$L$2:$L$147,AnnualFinancialData!$B$2:$B$147,$A72,AnnualFinancialData!$K$2:$K$147,"55355")</f>
        <v>0</v>
      </c>
      <c r="AQ72" s="58" t="str">
        <f>IF(ISERROR(IF(AN72="","",AN72/VLOOKUP(Occupancy!$B$65,Occupancy!$BJ$68:'Occupancy'!$B$79,1)*12/$C72)),"-",IF(AN72="","",AN72/VLOOKUP(Occupancy!$B$65,Occupancy!$BJ$68:'Occupancy'!$B$79,1)*12/$C72))</f>
        <v>-</v>
      </c>
      <c r="AR72" s="60" t="str">
        <f>IF(ISERROR(IF(AO72="","",AO72/VLOOKUP(Occupancy!$B$65,Occupancy!$BJ$68:'Occupancy'!$B$79,1)*12/$C72)),"-",IF(AO72="","",AO72/VLOOKUP(Occupancy!$B$65,Occupancy!$BJ$68:'Occupancy'!$B$79,1)*12/$C72))</f>
        <v>-</v>
      </c>
      <c r="AS72" s="65">
        <f>SUMIFS(IncomeStatementData!$J$2:$J$829,IncomeStatementData!$B$2:$B$829,$A72,IncomeStatementData!$I$2:$I$829,"55301")</f>
        <v>0</v>
      </c>
      <c r="AT72" s="55">
        <f>IF(ISERROR(AU72/12*Occupancy!$B$65),"-",AU72/12*Occupancy!$B$65)</f>
        <v>0</v>
      </c>
      <c r="AU72" s="56">
        <f>SUMIFS(AnnualFinancialData!$L$2:$L$147,AnnualFinancialData!$B$2:$B$147,$A72,AnnualFinancialData!$K$2:$K$147,"55301")</f>
        <v>0</v>
      </c>
      <c r="AV72" s="55" t="str">
        <f>IF(ISERROR(IF(AS72="","",AS72/VLOOKUP(Occupancy!$B$65,Occupancy!$BJ$68:'Occupancy'!$B$79,1)*12/$C72)),"-",IF(AS72="","",AS72/VLOOKUP(Occupancy!$B$65,Occupancy!$BJ$68:'Occupancy'!$B$79,1)*12/$C72))</f>
        <v>-</v>
      </c>
      <c r="AW72" s="61" t="str">
        <f>IF(ISERROR(IF(AT72="","",AT72/VLOOKUP(Occupancy!$B$65,Occupancy!$BJ$68:'Occupancy'!$B$79,1)*12/$C72)),"-",IF(AT72="","",AT72/VLOOKUP(Occupancy!$B$65,Occupancy!$BJ$68:'Occupancy'!$B$79,1)*12/$C72))</f>
        <v>-</v>
      </c>
      <c r="AX72" s="58">
        <f>SUMIFS(IncomeStatementData!$J$2:$J$829,IncomeStatementData!$B$2:$B$829,$A72,IncomeStatementData!$I$2:$I$829,"55320")</f>
        <v>0</v>
      </c>
      <c r="AY72" s="58">
        <f>IF(ISERROR(AZ72/12*Occupancy!$B$65),"-",AZ72/12*Occupancy!$B$65)</f>
        <v>0</v>
      </c>
      <c r="AZ72" s="59">
        <f>SUMIFS(AnnualFinancialData!$L$2:$L$147,AnnualFinancialData!$B$2:$B$147,$A72,AnnualFinancialData!$K$2:$K$147,"55320")</f>
        <v>0</v>
      </c>
      <c r="BA72" s="58" t="str">
        <f>IF(ISERROR(IF(AX72="","",AX72/VLOOKUP(Occupancy!$B$65,Occupancy!$BJ$68:'Occupancy'!$B$79,1)*12/$C72)),"-",IF(AX72="","",AX72/VLOOKUP(Occupancy!$B$65,Occupancy!$BJ$68:'Occupancy'!$B$79,1)*12/$C72))</f>
        <v>-</v>
      </c>
      <c r="BB72" s="58" t="str">
        <f>IF(ISERROR(IF(AY72="","",AY72/VLOOKUP(Occupancy!$B$65,Occupancy!$BJ$68:'Occupancy'!$B$79,1)*12/$C72)),"-",IF(AY72="","",AY72/VLOOKUP(Occupancy!$B$65,Occupancy!$BJ$68:'Occupancy'!$B$79,1)*12/$C72))</f>
        <v>-</v>
      </c>
      <c r="BC72" s="66">
        <f t="shared" si="3"/>
        <v>0</v>
      </c>
      <c r="BD72" s="67">
        <f t="shared" si="4"/>
        <v>0</v>
      </c>
      <c r="BE72" s="66">
        <f t="shared" si="5"/>
        <v>0</v>
      </c>
      <c r="BF72" s="67" t="str">
        <f>IF(ISERROR(IF(BC72="","",BC72/VLOOKUP(Occupancy!$B$65,Occupancy!$BJ$68:'Occupancy'!$B$79,1)*12/$C72)),"-",IF(BC72="","",BC72/VLOOKUP(Occupancy!$B$65,Occupancy!$BJ$68:'Occupancy'!$B$79,1)*12/$C72))</f>
        <v>-</v>
      </c>
      <c r="BG72" s="68" t="str">
        <f>IF(ISERROR(IF(BD72="","",BD72/VLOOKUP(Occupancy!$B$65,Occupancy!$BJ$68:'Occupancy'!$B$79,1)*12/$C72)),"-",IF(BD72="","",BD72/VLOOKUP(Occupancy!$B$65,Occupancy!$BJ$68:'Occupancy'!$B$79,1)*12/$C72))</f>
        <v>-</v>
      </c>
    </row>
    <row r="73" spans="1:59" x14ac:dyDescent="0.25">
      <c r="A73" s="222" t="s">
        <v>513</v>
      </c>
      <c r="B73" s="98" t="str">
        <f>IF(ISERROR(INDEX(ProjectTypeData!$F$2:$F73,MATCH(Expenses!$A73,ProjectTypeData!$B$2:$B73,0),MATCH(Expenses!B$5,ProjectTypeData!$F$1))),"-",INDEX(ProjectTypeData!$F$2:$F73,MATCH(Expenses!$A73,ProjectTypeData!$B$2:$B73,0),MATCH(Expenses!B$5,ProjectTypeData!$F$1)))</f>
        <v>Homes</v>
      </c>
      <c r="C73" s="148">
        <f>Operating!C79</f>
        <v>0</v>
      </c>
      <c r="D73" s="149" t="str">
        <f>IF(ISERROR(INDEX(MgmtCompanyData!$C$2:$C$9,MATCH(A73,MgmtCompanyData!$B$2:$B$9,0),0)),"-",INDEX(MgmtCompanyData!$C$2:$C$9,MATCH(A73,MgmtCompanyData!$B$2:$B$9,0),0))</f>
        <v>-</v>
      </c>
      <c r="E73" s="54">
        <f>SUMIFS(IncomeStatementData!$J$2:$J$829,IncomeStatementData!$B$2:$B$829,$A73,IncomeStatementData!$I$2:$I$829,"50105")+SUMIFS(IncomeStatementData!$J$2:$J$829,IncomeStatementData!$B$2:$B$829,$A73,IncomeStatementData!$I$2:$I$829,"55745")+SUMIFS(IncomeStatementData!$J$2:$J$829,IncomeStatementData!$B$2:$B$829,$A73,IncomeStatementData!$I$2:$I$829,"55730")+SUMIFS(IncomeStatementData!$J$2:$J$829,IncomeStatementData!$B$2:$B$829,$A73,IncomeStatementData!$I$2:$I$829,"50203")+SUMIFS(IncomeStatementData!$J$2:$J$829,IncomeStatementData!$B$2:$B$829,$A73,IncomeStatementData!$I$2:$I$829,"50252")</f>
        <v>0</v>
      </c>
      <c r="F73" s="55">
        <f>IF(ISERROR(G73/12*Occupancy!$B$65),"-",G73/12*Occupancy!$B$65)</f>
        <v>0</v>
      </c>
      <c r="G73" s="56">
        <f>SUMIFS(AnnualFinancialData!$L$2:$L$147,AnnualFinancialData!$B$2:$B$147,$A73,AnnualFinancialData!$K$2:$K$147,"50105")+SUMIFS(AnnualFinancialData!$L$2:$L$147,AnnualFinancialData!$B$2:$B$147,$A73,AnnualFinancialData!$K$2:$K$147,"55745")+SUMIFS(AnnualFinancialData!$L$2:$L$147,AnnualFinancialData!$B$2:$B$147,$A73,AnnualFinancialData!$K$2:$K$147,"55730")+SUMIFS(AnnualFinancialData!$L$2:$L$147,AnnualFinancialData!$B$2:$B$147,$A73,AnnualFinancialData!$K$2:$K$147,"50203")+SUMIFS(AnnualFinancialData!$L$2:$L$147,AnnualFinancialData!$B$2:$B$147,$A73,AnnualFinancialData!$K$2:$K$147,"50252")</f>
        <v>0</v>
      </c>
      <c r="H73" s="55" t="str">
        <f>IF(ISERROR(IF(E73="","",E73/VLOOKUP(Occupancy!$B$65,Occupancy!$BJ$68:'Occupancy'!$B$79,1)*12/$C73)),"-",IF(E73="","",E73/VLOOKUP(Occupancy!$B$65,Occupancy!$BJ$68:'Occupancy'!$B$79,1)*12/$C73))</f>
        <v>-</v>
      </c>
      <c r="I73" s="57" t="str">
        <f>IF(ISERROR(IF(F73="","",F73/VLOOKUP(Occupancy!$B$65,Occupancy!$BJ$68:'Occupancy'!$B$79,1)*12/$C73)),"-",IF(F73="","",F73/VLOOKUP(Occupancy!$B$65,Occupancy!$BJ$68:'Occupancy'!$B$79,1)*12/$C73))</f>
        <v>-</v>
      </c>
      <c r="J73" s="58">
        <f>SUMIFS(IncomeStatementData!$J$2:$J$829,IncomeStatementData!$B$2:$B$829,$A73,IncomeStatementData!$I$2:$I$829,"60015")+SUMIFS(IncomeStatementData!$J$2:$J$829,IncomeStatementData!$B$2:$B$829,$A73,IncomeStatementData!$I$2:$I$829,"55342")+SUMIFS(IncomeStatementData!$J$2:$J$829,IncomeStatementData!$B$2:$B$829,$A73,IncomeStatementData!$I$2:$I$829,"55110")+SUMIFS(IncomeStatementData!$J$2:$J$829,IncomeStatementData!$B$2:$B$829,$A73,IncomeStatementData!$I$2:$I$829,"53034")+SUMIFS(IncomeStatementData!$J$2:$J$829,IncomeStatementData!$B$2:$B$829,$A73,IncomeStatementData!$I$2:$I$829,"59500")</f>
        <v>0</v>
      </c>
      <c r="K73" s="58">
        <f>IF(ISERROR(L73/12*Occupancy!$B$65),"-",L73/12*Occupancy!$B$65)</f>
        <v>0</v>
      </c>
      <c r="L73" s="59">
        <f>SUMIFS(AnnualFinancialData!$L$2:$L$147,AnnualFinancialData!$B$2:$B$147,$A73,AnnualFinancialData!$K$2:$K$147,"60015")+SUMIFS(AnnualFinancialData!$L$2:$L$147,AnnualFinancialData!$B$2:$B$147,$A73,AnnualFinancialData!$K$2:$K$147,"55342")+SUMIFS(AnnualFinancialData!$L$2:$L$147,AnnualFinancialData!$B$2:$B$147,$A73,AnnualFinancialData!$K$2:$K$147,"55110")+SUMIFS(AnnualFinancialData!$L$2:$L$147,AnnualFinancialData!$B$2:$B$147,$A73,AnnualFinancialData!$K$2:$K$147,"53034")+SUMIFS(AnnualFinancialData!$L$2:$L$147,AnnualFinancialData!$B$2:$B$147,$A73,AnnualFinancialData!$K$2:$K$147,"59500")</f>
        <v>0</v>
      </c>
      <c r="M73" s="58" t="str">
        <f>IF(ISERROR(IF(J73="","",J73/VLOOKUP(Occupancy!$B$65,Occupancy!$BJ$68:'Occupancy'!$B$79,1)*12/$C73)),"-",IF(J73="","",J73/VLOOKUP(Occupancy!$B$65,Occupancy!$BJ$68:'Occupancy'!$B$79,1)*12/$C73))</f>
        <v>-</v>
      </c>
      <c r="N73" s="58" t="str">
        <f>IF(ISERROR(IF(K73="","",K73/VLOOKUP(Occupancy!$B$65,Occupancy!$BJ$68:'Occupancy'!$B$79,1)*12/$C73)),"-",IF(K73="","",K73/VLOOKUP(Occupancy!$B$65,Occupancy!$BJ$68:'Occupancy'!$B$79,1)*12/$C73))</f>
        <v>-</v>
      </c>
      <c r="O73" s="55">
        <f>SUMIFS(IncomeStatementData!$J$2:$J$829,IncomeStatementData!$B$2:$B$829,$A73,IncomeStatementData!$I$2:$I$829,"58001")</f>
        <v>0</v>
      </c>
      <c r="P73" s="55">
        <f>IF(ISERROR(Q73/12*Occupancy!$B$65),"-",Q73/12*Occupancy!$B$65)</f>
        <v>0</v>
      </c>
      <c r="Q73" s="56">
        <f>SUMIFS(AnnualFinancialData!$L$2:$L$147,AnnualFinancialData!$B$2:$B$147,$A73,AnnualFinancialData!$K$2:$K$147,"58001")</f>
        <v>0</v>
      </c>
      <c r="R73" s="55" t="str">
        <f>IF(ISERROR(IF(O73="","",O73/VLOOKUP(Occupancy!$B$65,Occupancy!$BJ$68:'Occupancy'!$B$79,1)*12/$C73)),"-",IF(O73="","",O73/VLOOKUP(Occupancy!$B$65,Occupancy!$BJ$68:'Occupancy'!$B$79,1)*12/$C73))</f>
        <v>-</v>
      </c>
      <c r="S73" s="55" t="str">
        <f>IF(ISERROR(IF(P73="","",P73/VLOOKUP(Occupancy!$B$65,Occupancy!$BJ$68:'Occupancy'!$B$79,1)*12/$C73)),"-",IF(P73="","",P73/VLOOKUP(Occupancy!$B$65,Occupancy!$BJ$68:'Occupancy'!$B$79,1)*12/$C73))</f>
        <v>-</v>
      </c>
      <c r="T73" s="59">
        <f>SUMIFS(IncomeStatementData!$J$2:$J$829,IncomeStatementData!$B$2:$B$829,$A73,IncomeStatementData!$I$2:$I$829,"66100")</f>
        <v>0</v>
      </c>
      <c r="U73" s="58">
        <f>IF(ISERROR(V73/12*Occupancy!$B$65),"-",V73/12*Occupancy!$B$65)</f>
        <v>0</v>
      </c>
      <c r="V73" s="59">
        <f>SUMIFS(AnnualFinancialData!$L$2:$L$147,AnnualFinancialData!$B$2:$B$147,$A73,AnnualFinancialData!$K$2:$K$147,"66100")</f>
        <v>0</v>
      </c>
      <c r="W73" s="58" t="str">
        <f>IF(ISERROR(IF(T73="","",T73/VLOOKUP(Occupancy!$B$65,Occupancy!$BJ$68:'Occupancy'!$B$79,1)*12/$C73)),"-",IF(T73="","",T73/VLOOKUP(Occupancy!$B$65,Occupancy!$BJ$68:'Occupancy'!$B$79,1)*12/$C73))</f>
        <v>-</v>
      </c>
      <c r="X73" s="60" t="str">
        <f>IF(ISERROR(IF(U73="","",U73/VLOOKUP(Occupancy!$B$65,Occupancy!$BJ$68:'Occupancy'!$B$79,1)*12/$C73)),"-",IF(U73="","",U73/VLOOKUP(Occupancy!$B$65,Occupancy!$BJ$68:'Occupancy'!$B$79,1)*12/$C73))</f>
        <v>-</v>
      </c>
      <c r="Y73" s="55">
        <f>SUMIFS(IncomeStatementData!$J$2:$J$829,IncomeStatementData!$B$2:$B$829,$A73,IncomeStatementData!$I$2:$I$829,"55705")+SUMIFS(IncomeStatementData!$J$2:$J$829,IncomeStatementData!$B$2:$B$829,$A73,IncomeStatementData!$I$2:$I$829,"55715")+SUMIFS(IncomeStatementData!$J$2:$J$829,IncomeStatementData!$B$2:$B$829,$A73,IncomeStatementData!$I$2:$I$829,"55720")+SUMIFS(IncomeStatementData!$J$2:$J$829,IncomeStatementData!$B$2:$B$829,$A73,IncomeStatementData!$I$2:$I$829,"55730")+SUMIFS(IncomeStatementData!$J$2:$J$829,IncomeStatementData!$B$2:$B$829,$A73,IncomeStatementData!$I$2:$I$829,"55735")+SUMIFS(IncomeStatementData!$J$2:$J$829,IncomeStatementData!$B$2:$B$829,$A73,IncomeStatementData!$I$2:$I$829,"55701")+SUMIFS(IncomeStatementData!$J$2:$J$829,IncomeStatementData!$B$2:$B$829,$A73,IncomeStatementData!$I$2:$I$829,"55750")+SUMIFS(IncomeStatementData!$J$2:$J$829,IncomeStatementData!$B$2:$B$829,$A73,IncomeStatementData!$I$2:$I$829,"55725")+SUMIFS(IncomeStatementData!$J$2:$J$829,IncomeStatementData!$B$2:$B$829,$A73,IncomeStatementData!$I$2:$I$829,"55760")+SUMIFS(IncomeStatementData!$J$2:$J$829,IncomeStatementData!$B$2:$B$829,$A73,IncomeStatementData!$I$2:$I$829,"55755")</f>
        <v>0</v>
      </c>
      <c r="Z73" s="55">
        <f>IF(ISERROR(AA73/12*Occupancy!$B$65),"-",AA73/12*Occupancy!$B$65)</f>
        <v>0</v>
      </c>
      <c r="AA73" s="56">
        <f>SUMIFS(AnnualFinancialData!$L$2:$L$147,AnnualFinancialData!$B$2:$B$147,$A73,AnnualFinancialData!$K$2:$K$147,"55705")+SUMIFS(AnnualFinancialData!$L$2:$L$147,AnnualFinancialData!$B$2:$B$147,$A73,AnnualFinancialData!$K$2:$K$147,"55715")+SUMIFS(AnnualFinancialData!$L$2:$L$147,AnnualFinancialData!$B$2:$B$147,$A73,AnnualFinancialData!$K$2:$K$147,"55720")+SUMIFS(AnnualFinancialData!$L$2:$L$147,AnnualFinancialData!$B$2:$B$147,$A73,AnnualFinancialData!$K$2:$K$147,"55730")+SUMIFS(AnnualFinancialData!$L$2:$L$147,AnnualFinancialData!$B$2:$B$147,$A73,AnnualFinancialData!$K$2:$K$147,"55735")+SUMIFS(AnnualFinancialData!$L$2:$L$147,AnnualFinancialData!$B$2:$B$147,$A73,AnnualFinancialData!$K$2:$K$147,"55701")+SUMIFS(AnnualFinancialData!$L$2:$L$147,AnnualFinancialData!$B$2:$B$147,$A73,AnnualFinancialData!$K$2:$K$147,"55750")+SUMIFS(AnnualFinancialData!$L$2:$L$147,AnnualFinancialData!$B$2:$B$147,$A73,AnnualFinancialData!$K$2:$K$147,"55725")+SUMIFS(AnnualFinancialData!$L$2:$L$147,AnnualFinancialData!$B$2:$B$147,$A73,AnnualFinancialData!$K$2:$K$147,"55760")+SUMIFS(AnnualFinancialData!$L$2:$L$147,AnnualFinancialData!$B$2:$B$147,$A73,AnnualFinancialData!$K$2:$K$147,"55755")</f>
        <v>0</v>
      </c>
      <c r="AB73" s="55" t="str">
        <f>IF(ISERROR(IF(Y73="","",Y73/VLOOKUP(Occupancy!$B$65,Occupancy!$BJ$68:'Occupancy'!$B$79,1)*12/$C73)),"-",IF(Y73="","",Y73/VLOOKUP(Occupancy!$B$65,Occupancy!$BJ$68:'Occupancy'!$B$79,1)*12/$C73))</f>
        <v>-</v>
      </c>
      <c r="AC73" s="61" t="str">
        <f>IF(ISERROR(IF(Z73="","",Z73/VLOOKUP(Occupancy!$B$65,Occupancy!$BJ$68:'Occupancy'!$B$79,1)*12/$C73)),"-",IF(Z73="","",Z73/VLOOKUP(Occupancy!$B$65,Occupancy!$BJ$68:'Occupancy'!$B$79,1)*12/$C73))</f>
        <v>-</v>
      </c>
      <c r="AD73" s="59">
        <f>SUMIFS(IncomeStatementData!$J$2:$J$829,IncomeStatementData!$B$2:$B$829,$A73,IncomeStatementData!$I$2:$I$829,"55770")</f>
        <v>0</v>
      </c>
      <c r="AE73" s="58">
        <f>IF(ISERROR(AF73/12*Occupancy!$B$65),"-",AF73/12*Occupancy!$B$65)</f>
        <v>0</v>
      </c>
      <c r="AF73" s="59">
        <f>SUMIFS(AnnualFinancialData!$L$2:$L$147,AnnualFinancialData!$B$2:$B$147,$A73,AnnualFinancialData!$K$2:$K$147,"55770")</f>
        <v>0</v>
      </c>
      <c r="AG73" s="58" t="str">
        <f>IF(ISERROR(IF(AD73="","",AD73/VLOOKUP(Occupancy!$B$65,Occupancy!$BJ$68:'Occupancy'!$B$79,1)*12/$C73)),"-",IF(AD73="","",AD73/VLOOKUP(Occupancy!$B$65,Occupancy!$BJ$68:'Occupancy'!$B$79,1)*12/$C73))</f>
        <v>-</v>
      </c>
      <c r="AH73" s="63" t="str">
        <f>IF(ISERROR(IF(AE73="","",AE73/VLOOKUP(Occupancy!$B$65,Occupancy!$BJ$68:'Occupancy'!$B$79,1)*12/$C73)),"-",IF(AE73="","",AE73/VLOOKUP(Occupancy!$B$65,Occupancy!$BJ$68:'Occupancy'!$B$79,1)*12/$C73))</f>
        <v>-</v>
      </c>
      <c r="AI73" s="56">
        <f>SUMIFS(IncomeStatementData!$J$2:$J$829,IncomeStatementData!$B$2:$B$829,$A73,IncomeStatementData!$I$2:$I$829,"55357")+SUMIFS(IncomeStatementData!$J$2:$J$829,IncomeStatementData!$B$2:$B$829,$A73,IncomeStatementData!$I$2:$I$829,"55353")+SUMIFS(IncomeStatementData!$J$2:$J$829,IncomeStatementData!$B$2:$B$829,$A73,IncomeStatementData!$I$2:$I$829,"55354")+SUMIFS(IncomeStatementData!$J$2:$J$829,IncomeStatementData!$B$2:$B$829,$A73,IncomeStatementData!$I$2:$I$829,"55351")</f>
        <v>0</v>
      </c>
      <c r="AJ73" s="55">
        <f>IF(ISERROR(AK73/12*Occupancy!$B$65),"-",AK73/12*Occupancy!$B$65)</f>
        <v>0</v>
      </c>
      <c r="AK73" s="56">
        <f>SUMIFS(AnnualFinancialData!$L$2:$L$147,AnnualFinancialData!$B$2:$B$147,$A73,AnnualFinancialData!$K$2:$K$147,"55357")+SUMIFS(AnnualFinancialData!$L$2:$L$147,AnnualFinancialData!$B$2:$B$147,$A73,AnnualFinancialData!$K$2:$K$147,"55353")+SUMIFS(AnnualFinancialData!$L$2:$L$147,AnnualFinancialData!$B$2:$B$147,$A73,AnnualFinancialData!$K$2:$K$147,"55354")+SUMIFS(AnnualFinancialData!$L$2:$L$147,AnnualFinancialData!$B$2:$B$147,$A73,AnnualFinancialData!$K$2:$K$147,"55351")</f>
        <v>0</v>
      </c>
      <c r="AL73" s="55" t="str">
        <f>IF(ISERROR(IF(AI73="","",AI73/VLOOKUP(Occupancy!$B$65,Occupancy!$BJ$68:'Occupancy'!$B$79,1)*12/$C73)),"-",IF(AI73="","",AI73/VLOOKUP(Occupancy!$B$65,Occupancy!$BJ$68:'Occupancy'!$B$79,1)*12/$C73))</f>
        <v>-</v>
      </c>
      <c r="AM73" s="64" t="str">
        <f>IF(ISERROR(IF(AJ73="","",AJ73/VLOOKUP(Occupancy!$B$65,Occupancy!$BJ$68:'Occupancy'!$B$79,1)*12/$C73)),"-",IF(AJ73="","",AJ73/VLOOKUP(Occupancy!$B$65,Occupancy!$BJ$68:'Occupancy'!$B$79,1)*12/$C73))</f>
        <v>-</v>
      </c>
      <c r="AN73" s="58">
        <f>SUMIFS(IncomeStatementData!$J$2:$J$829,IncomeStatementData!$B$2:$B$829,$A73,IncomeStatementData!$I$2:$I$829,"55355")</f>
        <v>0</v>
      </c>
      <c r="AO73" s="58">
        <f>IF(ISERROR(AP73/12*Occupancy!$B$65),"-",AP73/12*Occupancy!$B$65)</f>
        <v>0</v>
      </c>
      <c r="AP73" s="59">
        <f>SUMIFS(AnnualFinancialData!$L$2:$L$147,AnnualFinancialData!$B$2:$B$147,$A73,AnnualFinancialData!$K$2:$K$147,"55355")</f>
        <v>0</v>
      </c>
      <c r="AQ73" s="58" t="str">
        <f>IF(ISERROR(IF(AN73="","",AN73/VLOOKUP(Occupancy!$B$65,Occupancy!$BJ$68:'Occupancy'!$B$79,1)*12/$C73)),"-",IF(AN73="","",AN73/VLOOKUP(Occupancy!$B$65,Occupancy!$BJ$68:'Occupancy'!$B$79,1)*12/$C73))</f>
        <v>-</v>
      </c>
      <c r="AR73" s="60" t="str">
        <f>IF(ISERROR(IF(AO73="","",AO73/VLOOKUP(Occupancy!$B$65,Occupancy!$BJ$68:'Occupancy'!$B$79,1)*12/$C73)),"-",IF(AO73="","",AO73/VLOOKUP(Occupancy!$B$65,Occupancy!$BJ$68:'Occupancy'!$B$79,1)*12/$C73))</f>
        <v>-</v>
      </c>
      <c r="AS73" s="65">
        <f>SUMIFS(IncomeStatementData!$J$2:$J$829,IncomeStatementData!$B$2:$B$829,$A73,IncomeStatementData!$I$2:$I$829,"55301")</f>
        <v>0</v>
      </c>
      <c r="AT73" s="55">
        <f>IF(ISERROR(AU73/12*Occupancy!$B$65),"-",AU73/12*Occupancy!$B$65)</f>
        <v>0</v>
      </c>
      <c r="AU73" s="56">
        <f>SUMIFS(AnnualFinancialData!$L$2:$L$147,AnnualFinancialData!$B$2:$B$147,$A73,AnnualFinancialData!$K$2:$K$147,"55301")</f>
        <v>0</v>
      </c>
      <c r="AV73" s="55" t="str">
        <f>IF(ISERROR(IF(AS73="","",AS73/VLOOKUP(Occupancy!$B$65,Occupancy!$BJ$68:'Occupancy'!$B$79,1)*12/$C73)),"-",IF(AS73="","",AS73/VLOOKUP(Occupancy!$B$65,Occupancy!$BJ$68:'Occupancy'!$B$79,1)*12/$C73))</f>
        <v>-</v>
      </c>
      <c r="AW73" s="61" t="str">
        <f>IF(ISERROR(IF(AT73="","",AT73/VLOOKUP(Occupancy!$B$65,Occupancy!$BJ$68:'Occupancy'!$B$79,1)*12/$C73)),"-",IF(AT73="","",AT73/VLOOKUP(Occupancy!$B$65,Occupancy!$BJ$68:'Occupancy'!$B$79,1)*12/$C73))</f>
        <v>-</v>
      </c>
      <c r="AX73" s="58">
        <f>SUMIFS(IncomeStatementData!$J$2:$J$829,IncomeStatementData!$B$2:$B$829,$A73,IncomeStatementData!$I$2:$I$829,"55320")</f>
        <v>0</v>
      </c>
      <c r="AY73" s="58">
        <f>IF(ISERROR(AZ73/12*Occupancy!$B$65),"-",AZ73/12*Occupancy!$B$65)</f>
        <v>0</v>
      </c>
      <c r="AZ73" s="59">
        <f>SUMIFS(AnnualFinancialData!$L$2:$L$147,AnnualFinancialData!$B$2:$B$147,$A73,AnnualFinancialData!$K$2:$K$147,"55320")</f>
        <v>0</v>
      </c>
      <c r="BA73" s="58" t="str">
        <f>IF(ISERROR(IF(AX73="","",AX73/VLOOKUP(Occupancy!$B$65,Occupancy!$BJ$68:'Occupancy'!$B$79,1)*12/$C73)),"-",IF(AX73="","",AX73/VLOOKUP(Occupancy!$B$65,Occupancy!$BJ$68:'Occupancy'!$B$79,1)*12/$C73))</f>
        <v>-</v>
      </c>
      <c r="BB73" s="58" t="str">
        <f>IF(ISERROR(IF(AY73="","",AY73/VLOOKUP(Occupancy!$B$65,Occupancy!$BJ$68:'Occupancy'!$B$79,1)*12/$C73)),"-",IF(AY73="","",AY73/VLOOKUP(Occupancy!$B$65,Occupancy!$BJ$68:'Occupancy'!$B$79,1)*12/$C73))</f>
        <v>-</v>
      </c>
      <c r="BC73" s="66">
        <f t="shared" si="3"/>
        <v>0</v>
      </c>
      <c r="BD73" s="67">
        <f t="shared" si="4"/>
        <v>0</v>
      </c>
      <c r="BE73" s="66">
        <f t="shared" si="5"/>
        <v>0</v>
      </c>
      <c r="BF73" s="67" t="str">
        <f>IF(ISERROR(IF(BC73="","",BC73/VLOOKUP(Occupancy!$B$65,Occupancy!$BJ$68:'Occupancy'!$B$79,1)*12/$C73)),"-",IF(BC73="","",BC73/VLOOKUP(Occupancy!$B$65,Occupancy!$BJ$68:'Occupancy'!$B$79,1)*12/$C73))</f>
        <v>-</v>
      </c>
      <c r="BG73" s="68" t="str">
        <f>IF(ISERROR(IF(BD73="","",BD73/VLOOKUP(Occupancy!$B$65,Occupancy!$BJ$68:'Occupancy'!$B$79,1)*12/$C73)),"-",IF(BD73="","",BD73/VLOOKUP(Occupancy!$B$65,Occupancy!$BJ$68:'Occupancy'!$B$79,1)*12/$C73))</f>
        <v>-</v>
      </c>
    </row>
    <row r="74" spans="1:59" x14ac:dyDescent="0.25">
      <c r="A74" s="222" t="s">
        <v>515</v>
      </c>
      <c r="B74" s="98" t="str">
        <f>IF(ISERROR(INDEX(ProjectTypeData!$F$2:$F74,MATCH(Expenses!$A74,ProjectTypeData!$B$2:$B74,0),MATCH(Expenses!B$5,ProjectTypeData!$F$1))),"-",INDEX(ProjectTypeData!$F$2:$F74,MATCH(Expenses!$A74,ProjectTypeData!$B$2:$B74,0),MATCH(Expenses!B$5,ProjectTypeData!$F$1)))</f>
        <v>Homes</v>
      </c>
      <c r="C74" s="148">
        <f>Operating!C80</f>
        <v>0</v>
      </c>
      <c r="D74" s="149" t="str">
        <f>IF(ISERROR(INDEX(MgmtCompanyData!$C$2:$C$9,MATCH(A74,MgmtCompanyData!$B$2:$B$9,0),0)),"-",INDEX(MgmtCompanyData!$C$2:$C$9,MATCH(A74,MgmtCompanyData!$B$2:$B$9,0),0))</f>
        <v>-</v>
      </c>
      <c r="E74" s="54">
        <f>SUMIFS(IncomeStatementData!$J$2:$J$829,IncomeStatementData!$B$2:$B$829,$A74,IncomeStatementData!$I$2:$I$829,"50105")+SUMIFS(IncomeStatementData!$J$2:$J$829,IncomeStatementData!$B$2:$B$829,$A74,IncomeStatementData!$I$2:$I$829,"55745")+SUMIFS(IncomeStatementData!$J$2:$J$829,IncomeStatementData!$B$2:$B$829,$A74,IncomeStatementData!$I$2:$I$829,"55730")+SUMIFS(IncomeStatementData!$J$2:$J$829,IncomeStatementData!$B$2:$B$829,$A74,IncomeStatementData!$I$2:$I$829,"50203")+SUMIFS(IncomeStatementData!$J$2:$J$829,IncomeStatementData!$B$2:$B$829,$A74,IncomeStatementData!$I$2:$I$829,"50252")</f>
        <v>0</v>
      </c>
      <c r="F74" s="55">
        <f>IF(ISERROR(G74/12*Occupancy!$B$65),"-",G74/12*Occupancy!$B$65)</f>
        <v>0</v>
      </c>
      <c r="G74" s="56">
        <f>SUMIFS(AnnualFinancialData!$L$2:$L$147,AnnualFinancialData!$B$2:$B$147,$A74,AnnualFinancialData!$K$2:$K$147,"50105")+SUMIFS(AnnualFinancialData!$L$2:$L$147,AnnualFinancialData!$B$2:$B$147,$A74,AnnualFinancialData!$K$2:$K$147,"55745")+SUMIFS(AnnualFinancialData!$L$2:$L$147,AnnualFinancialData!$B$2:$B$147,$A74,AnnualFinancialData!$K$2:$K$147,"55730")+SUMIFS(AnnualFinancialData!$L$2:$L$147,AnnualFinancialData!$B$2:$B$147,$A74,AnnualFinancialData!$K$2:$K$147,"50203")+SUMIFS(AnnualFinancialData!$L$2:$L$147,AnnualFinancialData!$B$2:$B$147,$A74,AnnualFinancialData!$K$2:$K$147,"50252")</f>
        <v>0</v>
      </c>
      <c r="H74" s="55" t="str">
        <f>IF(ISERROR(IF(E74="","",E74/VLOOKUP(Occupancy!$B$65,Occupancy!$BJ$68:'Occupancy'!$B$79,1)*12/$C74)),"-",IF(E74="","",E74/VLOOKUP(Occupancy!$B$65,Occupancy!$BJ$68:'Occupancy'!$B$79,1)*12/$C74))</f>
        <v>-</v>
      </c>
      <c r="I74" s="57" t="str">
        <f>IF(ISERROR(IF(F74="","",F74/VLOOKUP(Occupancy!$B$65,Occupancy!$BJ$68:'Occupancy'!$B$79,1)*12/$C74)),"-",IF(F74="","",F74/VLOOKUP(Occupancy!$B$65,Occupancy!$BJ$68:'Occupancy'!$B$79,1)*12/$C74))</f>
        <v>-</v>
      </c>
      <c r="J74" s="58">
        <f>SUMIFS(IncomeStatementData!$J$2:$J$829,IncomeStatementData!$B$2:$B$829,$A74,IncomeStatementData!$I$2:$I$829,"60015")+SUMIFS(IncomeStatementData!$J$2:$J$829,IncomeStatementData!$B$2:$B$829,$A74,IncomeStatementData!$I$2:$I$829,"55342")+SUMIFS(IncomeStatementData!$J$2:$J$829,IncomeStatementData!$B$2:$B$829,$A74,IncomeStatementData!$I$2:$I$829,"55110")+SUMIFS(IncomeStatementData!$J$2:$J$829,IncomeStatementData!$B$2:$B$829,$A74,IncomeStatementData!$I$2:$I$829,"53034")+SUMIFS(IncomeStatementData!$J$2:$J$829,IncomeStatementData!$B$2:$B$829,$A74,IncomeStatementData!$I$2:$I$829,"59500")</f>
        <v>0</v>
      </c>
      <c r="K74" s="58">
        <f>IF(ISERROR(L74/12*Occupancy!$B$65),"-",L74/12*Occupancy!$B$65)</f>
        <v>0</v>
      </c>
      <c r="L74" s="59">
        <f>SUMIFS(AnnualFinancialData!$L$2:$L$147,AnnualFinancialData!$B$2:$B$147,$A74,AnnualFinancialData!$K$2:$K$147,"60015")+SUMIFS(AnnualFinancialData!$L$2:$L$147,AnnualFinancialData!$B$2:$B$147,$A74,AnnualFinancialData!$K$2:$K$147,"55342")+SUMIFS(AnnualFinancialData!$L$2:$L$147,AnnualFinancialData!$B$2:$B$147,$A74,AnnualFinancialData!$K$2:$K$147,"55110")+SUMIFS(AnnualFinancialData!$L$2:$L$147,AnnualFinancialData!$B$2:$B$147,$A74,AnnualFinancialData!$K$2:$K$147,"53034")+SUMIFS(AnnualFinancialData!$L$2:$L$147,AnnualFinancialData!$B$2:$B$147,$A74,AnnualFinancialData!$K$2:$K$147,"59500")</f>
        <v>0</v>
      </c>
      <c r="M74" s="58" t="str">
        <f>IF(ISERROR(IF(J74="","",J74/VLOOKUP(Occupancy!$B$65,Occupancy!$BJ$68:'Occupancy'!$B$79,1)*12/$C74)),"-",IF(J74="","",J74/VLOOKUP(Occupancy!$B$65,Occupancy!$BJ$68:'Occupancy'!$B$79,1)*12/$C74))</f>
        <v>-</v>
      </c>
      <c r="N74" s="58" t="str">
        <f>IF(ISERROR(IF(K74="","",K74/VLOOKUP(Occupancy!$B$65,Occupancy!$BJ$68:'Occupancy'!$B$79,1)*12/$C74)),"-",IF(K74="","",K74/VLOOKUP(Occupancy!$B$65,Occupancy!$BJ$68:'Occupancy'!$B$79,1)*12/$C74))</f>
        <v>-</v>
      </c>
      <c r="O74" s="55">
        <f>SUMIFS(IncomeStatementData!$J$2:$J$829,IncomeStatementData!$B$2:$B$829,$A74,IncomeStatementData!$I$2:$I$829,"58001")</f>
        <v>0</v>
      </c>
      <c r="P74" s="55">
        <f>IF(ISERROR(Q74/12*Occupancy!$B$65),"-",Q74/12*Occupancy!$B$65)</f>
        <v>0</v>
      </c>
      <c r="Q74" s="56">
        <f>SUMIFS(AnnualFinancialData!$L$2:$L$147,AnnualFinancialData!$B$2:$B$147,$A74,AnnualFinancialData!$K$2:$K$147,"58001")</f>
        <v>0</v>
      </c>
      <c r="R74" s="55" t="str">
        <f>IF(ISERROR(IF(O74="","",O74/VLOOKUP(Occupancy!$B$65,Occupancy!$BJ$68:'Occupancy'!$B$79,1)*12/$C74)),"-",IF(O74="","",O74/VLOOKUP(Occupancy!$B$65,Occupancy!$BJ$68:'Occupancy'!$B$79,1)*12/$C74))</f>
        <v>-</v>
      </c>
      <c r="S74" s="55" t="str">
        <f>IF(ISERROR(IF(P74="","",P74/VLOOKUP(Occupancy!$B$65,Occupancy!$BJ$68:'Occupancy'!$B$79,1)*12/$C74)),"-",IF(P74="","",P74/VLOOKUP(Occupancy!$B$65,Occupancy!$BJ$68:'Occupancy'!$B$79,1)*12/$C74))</f>
        <v>-</v>
      </c>
      <c r="T74" s="59">
        <f>SUMIFS(IncomeStatementData!$J$2:$J$829,IncomeStatementData!$B$2:$B$829,$A74,IncomeStatementData!$I$2:$I$829,"66100")</f>
        <v>0</v>
      </c>
      <c r="U74" s="58">
        <f>IF(ISERROR(V74/12*Occupancy!$B$65),"-",V74/12*Occupancy!$B$65)</f>
        <v>0</v>
      </c>
      <c r="V74" s="59">
        <f>SUMIFS(AnnualFinancialData!$L$2:$L$147,AnnualFinancialData!$B$2:$B$147,$A74,AnnualFinancialData!$K$2:$K$147,"66100")</f>
        <v>0</v>
      </c>
      <c r="W74" s="58" t="str">
        <f>IF(ISERROR(IF(T74="","",T74/VLOOKUP(Occupancy!$B$65,Occupancy!$BJ$68:'Occupancy'!$B$79,1)*12/$C74)),"-",IF(T74="","",T74/VLOOKUP(Occupancy!$B$65,Occupancy!$BJ$68:'Occupancy'!$B$79,1)*12/$C74))</f>
        <v>-</v>
      </c>
      <c r="X74" s="60" t="str">
        <f>IF(ISERROR(IF(U74="","",U74/VLOOKUP(Occupancy!$B$65,Occupancy!$BJ$68:'Occupancy'!$B$79,1)*12/$C74)),"-",IF(U74="","",U74/VLOOKUP(Occupancy!$B$65,Occupancy!$BJ$68:'Occupancy'!$B$79,1)*12/$C74))</f>
        <v>-</v>
      </c>
      <c r="Y74" s="55">
        <f>SUMIFS(IncomeStatementData!$J$2:$J$829,IncomeStatementData!$B$2:$B$829,$A74,IncomeStatementData!$I$2:$I$829,"55705")+SUMIFS(IncomeStatementData!$J$2:$J$829,IncomeStatementData!$B$2:$B$829,$A74,IncomeStatementData!$I$2:$I$829,"55715")+SUMIFS(IncomeStatementData!$J$2:$J$829,IncomeStatementData!$B$2:$B$829,$A74,IncomeStatementData!$I$2:$I$829,"55720")+SUMIFS(IncomeStatementData!$J$2:$J$829,IncomeStatementData!$B$2:$B$829,$A74,IncomeStatementData!$I$2:$I$829,"55730")+SUMIFS(IncomeStatementData!$J$2:$J$829,IncomeStatementData!$B$2:$B$829,$A74,IncomeStatementData!$I$2:$I$829,"55735")+SUMIFS(IncomeStatementData!$J$2:$J$829,IncomeStatementData!$B$2:$B$829,$A74,IncomeStatementData!$I$2:$I$829,"55701")+SUMIFS(IncomeStatementData!$J$2:$J$829,IncomeStatementData!$B$2:$B$829,$A74,IncomeStatementData!$I$2:$I$829,"55750")+SUMIFS(IncomeStatementData!$J$2:$J$829,IncomeStatementData!$B$2:$B$829,$A74,IncomeStatementData!$I$2:$I$829,"55725")+SUMIFS(IncomeStatementData!$J$2:$J$829,IncomeStatementData!$B$2:$B$829,$A74,IncomeStatementData!$I$2:$I$829,"55760")+SUMIFS(IncomeStatementData!$J$2:$J$829,IncomeStatementData!$B$2:$B$829,$A74,IncomeStatementData!$I$2:$I$829,"55755")</f>
        <v>0</v>
      </c>
      <c r="Z74" s="55">
        <f>IF(ISERROR(AA74/12*Occupancy!$B$65),"-",AA74/12*Occupancy!$B$65)</f>
        <v>0</v>
      </c>
      <c r="AA74" s="56">
        <f>SUMIFS(AnnualFinancialData!$L$2:$L$147,AnnualFinancialData!$B$2:$B$147,$A74,AnnualFinancialData!$K$2:$K$147,"55705")+SUMIFS(AnnualFinancialData!$L$2:$L$147,AnnualFinancialData!$B$2:$B$147,$A74,AnnualFinancialData!$K$2:$K$147,"55715")+SUMIFS(AnnualFinancialData!$L$2:$L$147,AnnualFinancialData!$B$2:$B$147,$A74,AnnualFinancialData!$K$2:$K$147,"55720")+SUMIFS(AnnualFinancialData!$L$2:$L$147,AnnualFinancialData!$B$2:$B$147,$A74,AnnualFinancialData!$K$2:$K$147,"55730")+SUMIFS(AnnualFinancialData!$L$2:$L$147,AnnualFinancialData!$B$2:$B$147,$A74,AnnualFinancialData!$K$2:$K$147,"55735")+SUMIFS(AnnualFinancialData!$L$2:$L$147,AnnualFinancialData!$B$2:$B$147,$A74,AnnualFinancialData!$K$2:$K$147,"55701")+SUMIFS(AnnualFinancialData!$L$2:$L$147,AnnualFinancialData!$B$2:$B$147,$A74,AnnualFinancialData!$K$2:$K$147,"55750")+SUMIFS(AnnualFinancialData!$L$2:$L$147,AnnualFinancialData!$B$2:$B$147,$A74,AnnualFinancialData!$K$2:$K$147,"55725")+SUMIFS(AnnualFinancialData!$L$2:$L$147,AnnualFinancialData!$B$2:$B$147,$A74,AnnualFinancialData!$K$2:$K$147,"55760")+SUMIFS(AnnualFinancialData!$L$2:$L$147,AnnualFinancialData!$B$2:$B$147,$A74,AnnualFinancialData!$K$2:$K$147,"55755")</f>
        <v>0</v>
      </c>
      <c r="AB74" s="55" t="str">
        <f>IF(ISERROR(IF(Y74="","",Y74/VLOOKUP(Occupancy!$B$65,Occupancy!$BJ$68:'Occupancy'!$B$79,1)*12/$C74)),"-",IF(Y74="","",Y74/VLOOKUP(Occupancy!$B$65,Occupancy!$BJ$68:'Occupancy'!$B$79,1)*12/$C74))</f>
        <v>-</v>
      </c>
      <c r="AC74" s="61" t="str">
        <f>IF(ISERROR(IF(Z74="","",Z74/VLOOKUP(Occupancy!$B$65,Occupancy!$BJ$68:'Occupancy'!$B$79,1)*12/$C74)),"-",IF(Z74="","",Z74/VLOOKUP(Occupancy!$B$65,Occupancy!$BJ$68:'Occupancy'!$B$79,1)*12/$C74))</f>
        <v>-</v>
      </c>
      <c r="AD74" s="59">
        <f>SUMIFS(IncomeStatementData!$J$2:$J$829,IncomeStatementData!$B$2:$B$829,$A74,IncomeStatementData!$I$2:$I$829,"55770")</f>
        <v>0</v>
      </c>
      <c r="AE74" s="58">
        <f>IF(ISERROR(AF74/12*Occupancy!$B$65),"-",AF74/12*Occupancy!$B$65)</f>
        <v>0</v>
      </c>
      <c r="AF74" s="59">
        <f>SUMIFS(AnnualFinancialData!$L$2:$L$147,AnnualFinancialData!$B$2:$B$147,$A74,AnnualFinancialData!$K$2:$K$147,"55770")</f>
        <v>0</v>
      </c>
      <c r="AG74" s="58" t="str">
        <f>IF(ISERROR(IF(AD74="","",AD74/VLOOKUP(Occupancy!$B$65,Occupancy!$BJ$68:'Occupancy'!$B$79,1)*12/$C74)),"-",IF(AD74="","",AD74/VLOOKUP(Occupancy!$B$65,Occupancy!$BJ$68:'Occupancy'!$B$79,1)*12/$C74))</f>
        <v>-</v>
      </c>
      <c r="AH74" s="63" t="str">
        <f>IF(ISERROR(IF(AE74="","",AE74/VLOOKUP(Occupancy!$B$65,Occupancy!$BJ$68:'Occupancy'!$B$79,1)*12/$C74)),"-",IF(AE74="","",AE74/VLOOKUP(Occupancy!$B$65,Occupancy!$BJ$68:'Occupancy'!$B$79,1)*12/$C74))</f>
        <v>-</v>
      </c>
      <c r="AI74" s="56">
        <f>SUMIFS(IncomeStatementData!$J$2:$J$829,IncomeStatementData!$B$2:$B$829,$A74,IncomeStatementData!$I$2:$I$829,"55357")+SUMIFS(IncomeStatementData!$J$2:$J$829,IncomeStatementData!$B$2:$B$829,$A74,IncomeStatementData!$I$2:$I$829,"55353")+SUMIFS(IncomeStatementData!$J$2:$J$829,IncomeStatementData!$B$2:$B$829,$A74,IncomeStatementData!$I$2:$I$829,"55354")+SUMIFS(IncomeStatementData!$J$2:$J$829,IncomeStatementData!$B$2:$B$829,$A74,IncomeStatementData!$I$2:$I$829,"55351")</f>
        <v>0</v>
      </c>
      <c r="AJ74" s="55">
        <f>IF(ISERROR(AK74/12*Occupancy!$B$65),"-",AK74/12*Occupancy!$B$65)</f>
        <v>0</v>
      </c>
      <c r="AK74" s="56">
        <f>SUMIFS(AnnualFinancialData!$L$2:$L$147,AnnualFinancialData!$B$2:$B$147,$A74,AnnualFinancialData!$K$2:$K$147,"55357")+SUMIFS(AnnualFinancialData!$L$2:$L$147,AnnualFinancialData!$B$2:$B$147,$A74,AnnualFinancialData!$K$2:$K$147,"55353")+SUMIFS(AnnualFinancialData!$L$2:$L$147,AnnualFinancialData!$B$2:$B$147,$A74,AnnualFinancialData!$K$2:$K$147,"55354")+SUMIFS(AnnualFinancialData!$L$2:$L$147,AnnualFinancialData!$B$2:$B$147,$A74,AnnualFinancialData!$K$2:$K$147,"55351")</f>
        <v>0</v>
      </c>
      <c r="AL74" s="55" t="str">
        <f>IF(ISERROR(IF(AI74="","",AI74/VLOOKUP(Occupancy!$B$65,Occupancy!$BJ$68:'Occupancy'!$B$79,1)*12/$C74)),"-",IF(AI74="","",AI74/VLOOKUP(Occupancy!$B$65,Occupancy!$BJ$68:'Occupancy'!$B$79,1)*12/$C74))</f>
        <v>-</v>
      </c>
      <c r="AM74" s="64" t="str">
        <f>IF(ISERROR(IF(AJ74="","",AJ74/VLOOKUP(Occupancy!$B$65,Occupancy!$BJ$68:'Occupancy'!$B$79,1)*12/$C74)),"-",IF(AJ74="","",AJ74/VLOOKUP(Occupancy!$B$65,Occupancy!$BJ$68:'Occupancy'!$B$79,1)*12/$C74))</f>
        <v>-</v>
      </c>
      <c r="AN74" s="58">
        <f>SUMIFS(IncomeStatementData!$J$2:$J$829,IncomeStatementData!$B$2:$B$829,$A74,IncomeStatementData!$I$2:$I$829,"55355")</f>
        <v>0</v>
      </c>
      <c r="AO74" s="58">
        <f>IF(ISERROR(AP74/12*Occupancy!$B$65),"-",AP74/12*Occupancy!$B$65)</f>
        <v>0</v>
      </c>
      <c r="AP74" s="59">
        <f>SUMIFS(AnnualFinancialData!$L$2:$L$147,AnnualFinancialData!$B$2:$B$147,$A74,AnnualFinancialData!$K$2:$K$147,"55355")</f>
        <v>0</v>
      </c>
      <c r="AQ74" s="58" t="str">
        <f>IF(ISERROR(IF(AN74="","",AN74/VLOOKUP(Occupancy!$B$65,Occupancy!$BJ$68:'Occupancy'!$B$79,1)*12/$C74)),"-",IF(AN74="","",AN74/VLOOKUP(Occupancy!$B$65,Occupancy!$BJ$68:'Occupancy'!$B$79,1)*12/$C74))</f>
        <v>-</v>
      </c>
      <c r="AR74" s="60" t="str">
        <f>IF(ISERROR(IF(AO74="","",AO74/VLOOKUP(Occupancy!$B$65,Occupancy!$BJ$68:'Occupancy'!$B$79,1)*12/$C74)),"-",IF(AO74="","",AO74/VLOOKUP(Occupancy!$B$65,Occupancy!$BJ$68:'Occupancy'!$B$79,1)*12/$C74))</f>
        <v>-</v>
      </c>
      <c r="AS74" s="65">
        <f>SUMIFS(IncomeStatementData!$J$2:$J$829,IncomeStatementData!$B$2:$B$829,$A74,IncomeStatementData!$I$2:$I$829,"55301")</f>
        <v>0</v>
      </c>
      <c r="AT74" s="55">
        <f>IF(ISERROR(AU74/12*Occupancy!$B$65),"-",AU74/12*Occupancy!$B$65)</f>
        <v>0</v>
      </c>
      <c r="AU74" s="56">
        <f>SUMIFS(AnnualFinancialData!$L$2:$L$147,AnnualFinancialData!$B$2:$B$147,$A74,AnnualFinancialData!$K$2:$K$147,"55301")</f>
        <v>0</v>
      </c>
      <c r="AV74" s="55" t="str">
        <f>IF(ISERROR(IF(AS74="","",AS74/VLOOKUP(Occupancy!$B$65,Occupancy!$BJ$68:'Occupancy'!$B$79,1)*12/$C74)),"-",IF(AS74="","",AS74/VLOOKUP(Occupancy!$B$65,Occupancy!$BJ$68:'Occupancy'!$B$79,1)*12/$C74))</f>
        <v>-</v>
      </c>
      <c r="AW74" s="61" t="str">
        <f>IF(ISERROR(IF(AT74="","",AT74/VLOOKUP(Occupancy!$B$65,Occupancy!$BJ$68:'Occupancy'!$B$79,1)*12/$C74)),"-",IF(AT74="","",AT74/VLOOKUP(Occupancy!$B$65,Occupancy!$BJ$68:'Occupancy'!$B$79,1)*12/$C74))</f>
        <v>-</v>
      </c>
      <c r="AX74" s="58">
        <f>SUMIFS(IncomeStatementData!$J$2:$J$829,IncomeStatementData!$B$2:$B$829,$A74,IncomeStatementData!$I$2:$I$829,"55320")</f>
        <v>0</v>
      </c>
      <c r="AY74" s="58">
        <f>IF(ISERROR(AZ74/12*Occupancy!$B$65),"-",AZ74/12*Occupancy!$B$65)</f>
        <v>0</v>
      </c>
      <c r="AZ74" s="59">
        <f>SUMIFS(AnnualFinancialData!$L$2:$L$147,AnnualFinancialData!$B$2:$B$147,$A74,AnnualFinancialData!$K$2:$K$147,"55320")</f>
        <v>0</v>
      </c>
      <c r="BA74" s="58" t="str">
        <f>IF(ISERROR(IF(AX74="","",AX74/VLOOKUP(Occupancy!$B$65,Occupancy!$BJ$68:'Occupancy'!$B$79,1)*12/$C74)),"-",IF(AX74="","",AX74/VLOOKUP(Occupancy!$B$65,Occupancy!$BJ$68:'Occupancy'!$B$79,1)*12/$C74))</f>
        <v>-</v>
      </c>
      <c r="BB74" s="58" t="str">
        <f>IF(ISERROR(IF(AY74="","",AY74/VLOOKUP(Occupancy!$B$65,Occupancy!$BJ$68:'Occupancy'!$B$79,1)*12/$C74)),"-",IF(AY74="","",AY74/VLOOKUP(Occupancy!$B$65,Occupancy!$BJ$68:'Occupancy'!$B$79,1)*12/$C74))</f>
        <v>-</v>
      </c>
      <c r="BC74" s="66">
        <f t="shared" si="3"/>
        <v>0</v>
      </c>
      <c r="BD74" s="67">
        <f t="shared" si="4"/>
        <v>0</v>
      </c>
      <c r="BE74" s="66">
        <f t="shared" si="5"/>
        <v>0</v>
      </c>
      <c r="BF74" s="67" t="str">
        <f>IF(ISERROR(IF(BC74="","",BC74/VLOOKUP(Occupancy!$B$65,Occupancy!$BJ$68:'Occupancy'!$B$79,1)*12/$C74)),"-",IF(BC74="","",BC74/VLOOKUP(Occupancy!$B$65,Occupancy!$BJ$68:'Occupancy'!$B$79,1)*12/$C74))</f>
        <v>-</v>
      </c>
      <c r="BG74" s="68" t="str">
        <f>IF(ISERROR(IF(BD74="","",BD74/VLOOKUP(Occupancy!$B$65,Occupancy!$BJ$68:'Occupancy'!$B$79,1)*12/$C74)),"-",IF(BD74="","",BD74/VLOOKUP(Occupancy!$B$65,Occupancy!$BJ$68:'Occupancy'!$B$79,1)*12/$C74))</f>
        <v>-</v>
      </c>
    </row>
    <row r="75" spans="1:59" x14ac:dyDescent="0.25">
      <c r="A75" s="222" t="s">
        <v>517</v>
      </c>
      <c r="B75" s="98" t="str">
        <f>IF(ISERROR(INDEX(ProjectTypeData!$F$2:$F75,MATCH(Expenses!$A75,ProjectTypeData!$B$2:$B75,0),MATCH(Expenses!B$5,ProjectTypeData!$F$1))),"-",INDEX(ProjectTypeData!$F$2:$F75,MATCH(Expenses!$A75,ProjectTypeData!$B$2:$B75,0),MATCH(Expenses!B$5,ProjectTypeData!$F$1)))</f>
        <v>Homes</v>
      </c>
      <c r="C75" s="148">
        <f>Operating!C81</f>
        <v>0</v>
      </c>
      <c r="D75" s="149" t="str">
        <f>IF(ISERROR(INDEX(MgmtCompanyData!$C$2:$C$9,MATCH(A75,MgmtCompanyData!$B$2:$B$9,0),0)),"-",INDEX(MgmtCompanyData!$C$2:$C$9,MATCH(A75,MgmtCompanyData!$B$2:$B$9,0),0))</f>
        <v>-</v>
      </c>
      <c r="E75" s="54">
        <f>SUMIFS(IncomeStatementData!$J$2:$J$829,IncomeStatementData!$B$2:$B$829,$A75,IncomeStatementData!$I$2:$I$829,"50105")+SUMIFS(IncomeStatementData!$J$2:$J$829,IncomeStatementData!$B$2:$B$829,$A75,IncomeStatementData!$I$2:$I$829,"55745")+SUMIFS(IncomeStatementData!$J$2:$J$829,IncomeStatementData!$B$2:$B$829,$A75,IncomeStatementData!$I$2:$I$829,"55730")+SUMIFS(IncomeStatementData!$J$2:$J$829,IncomeStatementData!$B$2:$B$829,$A75,IncomeStatementData!$I$2:$I$829,"50203")+SUMIFS(IncomeStatementData!$J$2:$J$829,IncomeStatementData!$B$2:$B$829,$A75,IncomeStatementData!$I$2:$I$829,"50252")</f>
        <v>0</v>
      </c>
      <c r="F75" s="55">
        <f>IF(ISERROR(G75/12*Occupancy!$B$65),"-",G75/12*Occupancy!$B$65)</f>
        <v>0</v>
      </c>
      <c r="G75" s="56">
        <f>SUMIFS(AnnualFinancialData!$L$2:$L$147,AnnualFinancialData!$B$2:$B$147,$A75,AnnualFinancialData!$K$2:$K$147,"50105")+SUMIFS(AnnualFinancialData!$L$2:$L$147,AnnualFinancialData!$B$2:$B$147,$A75,AnnualFinancialData!$K$2:$K$147,"55745")+SUMIFS(AnnualFinancialData!$L$2:$L$147,AnnualFinancialData!$B$2:$B$147,$A75,AnnualFinancialData!$K$2:$K$147,"55730")+SUMIFS(AnnualFinancialData!$L$2:$L$147,AnnualFinancialData!$B$2:$B$147,$A75,AnnualFinancialData!$K$2:$K$147,"50203")+SUMIFS(AnnualFinancialData!$L$2:$L$147,AnnualFinancialData!$B$2:$B$147,$A75,AnnualFinancialData!$K$2:$K$147,"50252")</f>
        <v>0</v>
      </c>
      <c r="H75" s="55" t="str">
        <f>IF(ISERROR(IF(E75="","",E75/VLOOKUP(Occupancy!$B$65,Occupancy!$BJ$68:'Occupancy'!$B$79,1)*12/$C75)),"-",IF(E75="","",E75/VLOOKUP(Occupancy!$B$65,Occupancy!$BJ$68:'Occupancy'!$B$79,1)*12/$C75))</f>
        <v>-</v>
      </c>
      <c r="I75" s="57" t="str">
        <f>IF(ISERROR(IF(F75="","",F75/VLOOKUP(Occupancy!$B$65,Occupancy!$BJ$68:'Occupancy'!$B$79,1)*12/$C75)),"-",IF(F75="","",F75/VLOOKUP(Occupancy!$B$65,Occupancy!$BJ$68:'Occupancy'!$B$79,1)*12/$C75))</f>
        <v>-</v>
      </c>
      <c r="J75" s="58">
        <f>SUMIFS(IncomeStatementData!$J$2:$J$829,IncomeStatementData!$B$2:$B$829,$A75,IncomeStatementData!$I$2:$I$829,"60015")+SUMIFS(IncomeStatementData!$J$2:$J$829,IncomeStatementData!$B$2:$B$829,$A75,IncomeStatementData!$I$2:$I$829,"55342")+SUMIFS(IncomeStatementData!$J$2:$J$829,IncomeStatementData!$B$2:$B$829,$A75,IncomeStatementData!$I$2:$I$829,"55110")+SUMIFS(IncomeStatementData!$J$2:$J$829,IncomeStatementData!$B$2:$B$829,$A75,IncomeStatementData!$I$2:$I$829,"53034")+SUMIFS(IncomeStatementData!$J$2:$J$829,IncomeStatementData!$B$2:$B$829,$A75,IncomeStatementData!$I$2:$I$829,"59500")</f>
        <v>0</v>
      </c>
      <c r="K75" s="58">
        <f>IF(ISERROR(L75/12*Occupancy!$B$65),"-",L75/12*Occupancy!$B$65)</f>
        <v>0</v>
      </c>
      <c r="L75" s="59">
        <f>SUMIFS(AnnualFinancialData!$L$2:$L$147,AnnualFinancialData!$B$2:$B$147,$A75,AnnualFinancialData!$K$2:$K$147,"60015")+SUMIFS(AnnualFinancialData!$L$2:$L$147,AnnualFinancialData!$B$2:$B$147,$A75,AnnualFinancialData!$K$2:$K$147,"55342")+SUMIFS(AnnualFinancialData!$L$2:$L$147,AnnualFinancialData!$B$2:$B$147,$A75,AnnualFinancialData!$K$2:$K$147,"55110")+SUMIFS(AnnualFinancialData!$L$2:$L$147,AnnualFinancialData!$B$2:$B$147,$A75,AnnualFinancialData!$K$2:$K$147,"53034")+SUMIFS(AnnualFinancialData!$L$2:$L$147,AnnualFinancialData!$B$2:$B$147,$A75,AnnualFinancialData!$K$2:$K$147,"59500")</f>
        <v>0</v>
      </c>
      <c r="M75" s="58" t="str">
        <f>IF(ISERROR(IF(J75="","",J75/VLOOKUP(Occupancy!$B$65,Occupancy!$BJ$68:'Occupancy'!$B$79,1)*12/$C75)),"-",IF(J75="","",J75/VLOOKUP(Occupancy!$B$65,Occupancy!$BJ$68:'Occupancy'!$B$79,1)*12/$C75))</f>
        <v>-</v>
      </c>
      <c r="N75" s="58" t="str">
        <f>IF(ISERROR(IF(K75="","",K75/VLOOKUP(Occupancy!$B$65,Occupancy!$BJ$68:'Occupancy'!$B$79,1)*12/$C75)),"-",IF(K75="","",K75/VLOOKUP(Occupancy!$B$65,Occupancy!$BJ$68:'Occupancy'!$B$79,1)*12/$C75))</f>
        <v>-</v>
      </c>
      <c r="O75" s="55">
        <f>SUMIFS(IncomeStatementData!$J$2:$J$829,IncomeStatementData!$B$2:$B$829,$A75,IncomeStatementData!$I$2:$I$829,"58001")</f>
        <v>0</v>
      </c>
      <c r="P75" s="55">
        <f>IF(ISERROR(Q75/12*Occupancy!$B$65),"-",Q75/12*Occupancy!$B$65)</f>
        <v>0</v>
      </c>
      <c r="Q75" s="56">
        <f>SUMIFS(AnnualFinancialData!$L$2:$L$147,AnnualFinancialData!$B$2:$B$147,$A75,AnnualFinancialData!$K$2:$K$147,"58001")</f>
        <v>0</v>
      </c>
      <c r="R75" s="55" t="str">
        <f>IF(ISERROR(IF(O75="","",O75/VLOOKUP(Occupancy!$B$65,Occupancy!$BJ$68:'Occupancy'!$B$79,1)*12/$C75)),"-",IF(O75="","",O75/VLOOKUP(Occupancy!$B$65,Occupancy!$BJ$68:'Occupancy'!$B$79,1)*12/$C75))</f>
        <v>-</v>
      </c>
      <c r="S75" s="55" t="str">
        <f>IF(ISERROR(IF(P75="","",P75/VLOOKUP(Occupancy!$B$65,Occupancy!$BJ$68:'Occupancy'!$B$79,1)*12/$C75)),"-",IF(P75="","",P75/VLOOKUP(Occupancy!$B$65,Occupancy!$BJ$68:'Occupancy'!$B$79,1)*12/$C75))</f>
        <v>-</v>
      </c>
      <c r="T75" s="59">
        <f>SUMIFS(IncomeStatementData!$J$2:$J$829,IncomeStatementData!$B$2:$B$829,$A75,IncomeStatementData!$I$2:$I$829,"66100")</f>
        <v>0</v>
      </c>
      <c r="U75" s="58">
        <f>IF(ISERROR(V75/12*Occupancy!$B$65),"-",V75/12*Occupancy!$B$65)</f>
        <v>0</v>
      </c>
      <c r="V75" s="59">
        <f>SUMIFS(AnnualFinancialData!$L$2:$L$147,AnnualFinancialData!$B$2:$B$147,$A75,AnnualFinancialData!$K$2:$K$147,"66100")</f>
        <v>0</v>
      </c>
      <c r="W75" s="58" t="str">
        <f>IF(ISERROR(IF(T75="","",T75/VLOOKUP(Occupancy!$B$65,Occupancy!$BJ$68:'Occupancy'!$B$79,1)*12/$C75)),"-",IF(T75="","",T75/VLOOKUP(Occupancy!$B$65,Occupancy!$BJ$68:'Occupancy'!$B$79,1)*12/$C75))</f>
        <v>-</v>
      </c>
      <c r="X75" s="60" t="str">
        <f>IF(ISERROR(IF(U75="","",U75/VLOOKUP(Occupancy!$B$65,Occupancy!$BJ$68:'Occupancy'!$B$79,1)*12/$C75)),"-",IF(U75="","",U75/VLOOKUP(Occupancy!$B$65,Occupancy!$BJ$68:'Occupancy'!$B$79,1)*12/$C75))</f>
        <v>-</v>
      </c>
      <c r="Y75" s="55">
        <f>SUMIFS(IncomeStatementData!$J$2:$J$829,IncomeStatementData!$B$2:$B$829,$A75,IncomeStatementData!$I$2:$I$829,"55705")+SUMIFS(IncomeStatementData!$J$2:$J$829,IncomeStatementData!$B$2:$B$829,$A75,IncomeStatementData!$I$2:$I$829,"55715")+SUMIFS(IncomeStatementData!$J$2:$J$829,IncomeStatementData!$B$2:$B$829,$A75,IncomeStatementData!$I$2:$I$829,"55720")+SUMIFS(IncomeStatementData!$J$2:$J$829,IncomeStatementData!$B$2:$B$829,$A75,IncomeStatementData!$I$2:$I$829,"55730")+SUMIFS(IncomeStatementData!$J$2:$J$829,IncomeStatementData!$B$2:$B$829,$A75,IncomeStatementData!$I$2:$I$829,"55735")+SUMIFS(IncomeStatementData!$J$2:$J$829,IncomeStatementData!$B$2:$B$829,$A75,IncomeStatementData!$I$2:$I$829,"55701")+SUMIFS(IncomeStatementData!$J$2:$J$829,IncomeStatementData!$B$2:$B$829,$A75,IncomeStatementData!$I$2:$I$829,"55750")+SUMIFS(IncomeStatementData!$J$2:$J$829,IncomeStatementData!$B$2:$B$829,$A75,IncomeStatementData!$I$2:$I$829,"55725")+SUMIFS(IncomeStatementData!$J$2:$J$829,IncomeStatementData!$B$2:$B$829,$A75,IncomeStatementData!$I$2:$I$829,"55760")+SUMIFS(IncomeStatementData!$J$2:$J$829,IncomeStatementData!$B$2:$B$829,$A75,IncomeStatementData!$I$2:$I$829,"55755")</f>
        <v>0</v>
      </c>
      <c r="Z75" s="55">
        <f>IF(ISERROR(AA75/12*Occupancy!$B$65),"-",AA75/12*Occupancy!$B$65)</f>
        <v>0</v>
      </c>
      <c r="AA75" s="56">
        <f>SUMIFS(AnnualFinancialData!$L$2:$L$147,AnnualFinancialData!$B$2:$B$147,$A75,AnnualFinancialData!$K$2:$K$147,"55705")+SUMIFS(AnnualFinancialData!$L$2:$L$147,AnnualFinancialData!$B$2:$B$147,$A75,AnnualFinancialData!$K$2:$K$147,"55715")+SUMIFS(AnnualFinancialData!$L$2:$L$147,AnnualFinancialData!$B$2:$B$147,$A75,AnnualFinancialData!$K$2:$K$147,"55720")+SUMIFS(AnnualFinancialData!$L$2:$L$147,AnnualFinancialData!$B$2:$B$147,$A75,AnnualFinancialData!$K$2:$K$147,"55730")+SUMIFS(AnnualFinancialData!$L$2:$L$147,AnnualFinancialData!$B$2:$B$147,$A75,AnnualFinancialData!$K$2:$K$147,"55735")+SUMIFS(AnnualFinancialData!$L$2:$L$147,AnnualFinancialData!$B$2:$B$147,$A75,AnnualFinancialData!$K$2:$K$147,"55701")+SUMIFS(AnnualFinancialData!$L$2:$L$147,AnnualFinancialData!$B$2:$B$147,$A75,AnnualFinancialData!$K$2:$K$147,"55750")+SUMIFS(AnnualFinancialData!$L$2:$L$147,AnnualFinancialData!$B$2:$B$147,$A75,AnnualFinancialData!$K$2:$K$147,"55725")+SUMIFS(AnnualFinancialData!$L$2:$L$147,AnnualFinancialData!$B$2:$B$147,$A75,AnnualFinancialData!$K$2:$K$147,"55760")+SUMIFS(AnnualFinancialData!$L$2:$L$147,AnnualFinancialData!$B$2:$B$147,$A75,AnnualFinancialData!$K$2:$K$147,"55755")</f>
        <v>0</v>
      </c>
      <c r="AB75" s="55" t="str">
        <f>IF(ISERROR(IF(Y75="","",Y75/VLOOKUP(Occupancy!$B$65,Occupancy!$BJ$68:'Occupancy'!$B$79,1)*12/$C75)),"-",IF(Y75="","",Y75/VLOOKUP(Occupancy!$B$65,Occupancy!$BJ$68:'Occupancy'!$B$79,1)*12/$C75))</f>
        <v>-</v>
      </c>
      <c r="AC75" s="61" t="str">
        <f>IF(ISERROR(IF(Z75="","",Z75/VLOOKUP(Occupancy!$B$65,Occupancy!$BJ$68:'Occupancy'!$B$79,1)*12/$C75)),"-",IF(Z75="","",Z75/VLOOKUP(Occupancy!$B$65,Occupancy!$BJ$68:'Occupancy'!$B$79,1)*12/$C75))</f>
        <v>-</v>
      </c>
      <c r="AD75" s="59">
        <f>SUMIFS(IncomeStatementData!$J$2:$J$829,IncomeStatementData!$B$2:$B$829,$A75,IncomeStatementData!$I$2:$I$829,"55770")</f>
        <v>0</v>
      </c>
      <c r="AE75" s="58">
        <f>IF(ISERROR(AF75/12*Occupancy!$B$65),"-",AF75/12*Occupancy!$B$65)</f>
        <v>0</v>
      </c>
      <c r="AF75" s="59">
        <f>SUMIFS(AnnualFinancialData!$L$2:$L$147,AnnualFinancialData!$B$2:$B$147,$A75,AnnualFinancialData!$K$2:$K$147,"55770")</f>
        <v>0</v>
      </c>
      <c r="AG75" s="58" t="str">
        <f>IF(ISERROR(IF(AD75="","",AD75/VLOOKUP(Occupancy!$B$65,Occupancy!$BJ$68:'Occupancy'!$B$79,1)*12/$C75)),"-",IF(AD75="","",AD75/VLOOKUP(Occupancy!$B$65,Occupancy!$BJ$68:'Occupancy'!$B$79,1)*12/$C75))</f>
        <v>-</v>
      </c>
      <c r="AH75" s="63" t="str">
        <f>IF(ISERROR(IF(AE75="","",AE75/VLOOKUP(Occupancy!$B$65,Occupancy!$BJ$68:'Occupancy'!$B$79,1)*12/$C75)),"-",IF(AE75="","",AE75/VLOOKUP(Occupancy!$B$65,Occupancy!$BJ$68:'Occupancy'!$B$79,1)*12/$C75))</f>
        <v>-</v>
      </c>
      <c r="AI75" s="56">
        <f>SUMIFS(IncomeStatementData!$J$2:$J$829,IncomeStatementData!$B$2:$B$829,$A75,IncomeStatementData!$I$2:$I$829,"55357")+SUMIFS(IncomeStatementData!$J$2:$J$829,IncomeStatementData!$B$2:$B$829,$A75,IncomeStatementData!$I$2:$I$829,"55353")+SUMIFS(IncomeStatementData!$J$2:$J$829,IncomeStatementData!$B$2:$B$829,$A75,IncomeStatementData!$I$2:$I$829,"55354")+SUMIFS(IncomeStatementData!$J$2:$J$829,IncomeStatementData!$B$2:$B$829,$A75,IncomeStatementData!$I$2:$I$829,"55351")</f>
        <v>0</v>
      </c>
      <c r="AJ75" s="55">
        <f>IF(ISERROR(AK75/12*Occupancy!$B$65),"-",AK75/12*Occupancy!$B$65)</f>
        <v>0</v>
      </c>
      <c r="AK75" s="56">
        <f>SUMIFS(AnnualFinancialData!$L$2:$L$147,AnnualFinancialData!$B$2:$B$147,$A75,AnnualFinancialData!$K$2:$K$147,"55357")+SUMIFS(AnnualFinancialData!$L$2:$L$147,AnnualFinancialData!$B$2:$B$147,$A75,AnnualFinancialData!$K$2:$K$147,"55353")+SUMIFS(AnnualFinancialData!$L$2:$L$147,AnnualFinancialData!$B$2:$B$147,$A75,AnnualFinancialData!$K$2:$K$147,"55354")+SUMIFS(AnnualFinancialData!$L$2:$L$147,AnnualFinancialData!$B$2:$B$147,$A75,AnnualFinancialData!$K$2:$K$147,"55351")</f>
        <v>0</v>
      </c>
      <c r="AL75" s="55" t="str">
        <f>IF(ISERROR(IF(AI75="","",AI75/VLOOKUP(Occupancy!$B$65,Occupancy!$BJ$68:'Occupancy'!$B$79,1)*12/$C75)),"-",IF(AI75="","",AI75/VLOOKUP(Occupancy!$B$65,Occupancy!$BJ$68:'Occupancy'!$B$79,1)*12/$C75))</f>
        <v>-</v>
      </c>
      <c r="AM75" s="64" t="str">
        <f>IF(ISERROR(IF(AJ75="","",AJ75/VLOOKUP(Occupancy!$B$65,Occupancy!$BJ$68:'Occupancy'!$B$79,1)*12/$C75)),"-",IF(AJ75="","",AJ75/VLOOKUP(Occupancy!$B$65,Occupancy!$BJ$68:'Occupancy'!$B$79,1)*12/$C75))</f>
        <v>-</v>
      </c>
      <c r="AN75" s="58">
        <f>SUMIFS(IncomeStatementData!$J$2:$J$829,IncomeStatementData!$B$2:$B$829,$A75,IncomeStatementData!$I$2:$I$829,"55355")</f>
        <v>0</v>
      </c>
      <c r="AO75" s="58">
        <f>IF(ISERROR(AP75/12*Occupancy!$B$65),"-",AP75/12*Occupancy!$B$65)</f>
        <v>0</v>
      </c>
      <c r="AP75" s="59">
        <f>SUMIFS(AnnualFinancialData!$L$2:$L$147,AnnualFinancialData!$B$2:$B$147,$A75,AnnualFinancialData!$K$2:$K$147,"55355")</f>
        <v>0</v>
      </c>
      <c r="AQ75" s="58" t="str">
        <f>IF(ISERROR(IF(AN75="","",AN75/VLOOKUP(Occupancy!$B$65,Occupancy!$BJ$68:'Occupancy'!$B$79,1)*12/$C75)),"-",IF(AN75="","",AN75/VLOOKUP(Occupancy!$B$65,Occupancy!$BJ$68:'Occupancy'!$B$79,1)*12/$C75))</f>
        <v>-</v>
      </c>
      <c r="AR75" s="60" t="str">
        <f>IF(ISERROR(IF(AO75="","",AO75/VLOOKUP(Occupancy!$B$65,Occupancy!$BJ$68:'Occupancy'!$B$79,1)*12/$C75)),"-",IF(AO75="","",AO75/VLOOKUP(Occupancy!$B$65,Occupancy!$BJ$68:'Occupancy'!$B$79,1)*12/$C75))</f>
        <v>-</v>
      </c>
      <c r="AS75" s="65">
        <f>SUMIFS(IncomeStatementData!$J$2:$J$829,IncomeStatementData!$B$2:$B$829,$A75,IncomeStatementData!$I$2:$I$829,"55301")</f>
        <v>0</v>
      </c>
      <c r="AT75" s="55">
        <f>IF(ISERROR(AU75/12*Occupancy!$B$65),"-",AU75/12*Occupancy!$B$65)</f>
        <v>0</v>
      </c>
      <c r="AU75" s="56">
        <f>SUMIFS(AnnualFinancialData!$L$2:$L$147,AnnualFinancialData!$B$2:$B$147,$A75,AnnualFinancialData!$K$2:$K$147,"55301")</f>
        <v>0</v>
      </c>
      <c r="AV75" s="55" t="str">
        <f>IF(ISERROR(IF(AS75="","",AS75/VLOOKUP(Occupancy!$B$65,Occupancy!$BJ$68:'Occupancy'!$B$79,1)*12/$C75)),"-",IF(AS75="","",AS75/VLOOKUP(Occupancy!$B$65,Occupancy!$BJ$68:'Occupancy'!$B$79,1)*12/$C75))</f>
        <v>-</v>
      </c>
      <c r="AW75" s="61" t="str">
        <f>IF(ISERROR(IF(AT75="","",AT75/VLOOKUP(Occupancy!$B$65,Occupancy!$BJ$68:'Occupancy'!$B$79,1)*12/$C75)),"-",IF(AT75="","",AT75/VLOOKUP(Occupancy!$B$65,Occupancy!$BJ$68:'Occupancy'!$B$79,1)*12/$C75))</f>
        <v>-</v>
      </c>
      <c r="AX75" s="58">
        <f>SUMIFS(IncomeStatementData!$J$2:$J$829,IncomeStatementData!$B$2:$B$829,$A75,IncomeStatementData!$I$2:$I$829,"55320")</f>
        <v>0</v>
      </c>
      <c r="AY75" s="58">
        <f>IF(ISERROR(AZ75/12*Occupancy!$B$65),"-",AZ75/12*Occupancy!$B$65)</f>
        <v>0</v>
      </c>
      <c r="AZ75" s="59">
        <f>SUMIFS(AnnualFinancialData!$L$2:$L$147,AnnualFinancialData!$B$2:$B$147,$A75,AnnualFinancialData!$K$2:$K$147,"55320")</f>
        <v>0</v>
      </c>
      <c r="BA75" s="58" t="str">
        <f>IF(ISERROR(IF(AX75="","",AX75/VLOOKUP(Occupancy!$B$65,Occupancy!$BJ$68:'Occupancy'!$B$79,1)*12/$C75)),"-",IF(AX75="","",AX75/VLOOKUP(Occupancy!$B$65,Occupancy!$BJ$68:'Occupancy'!$B$79,1)*12/$C75))</f>
        <v>-</v>
      </c>
      <c r="BB75" s="58" t="str">
        <f>IF(ISERROR(IF(AY75="","",AY75/VLOOKUP(Occupancy!$B$65,Occupancy!$BJ$68:'Occupancy'!$B$79,1)*12/$C75)),"-",IF(AY75="","",AY75/VLOOKUP(Occupancy!$B$65,Occupancy!$BJ$68:'Occupancy'!$B$79,1)*12/$C75))</f>
        <v>-</v>
      </c>
      <c r="BC75" s="66">
        <f t="shared" si="3"/>
        <v>0</v>
      </c>
      <c r="BD75" s="67">
        <f t="shared" si="4"/>
        <v>0</v>
      </c>
      <c r="BE75" s="66">
        <f t="shared" si="5"/>
        <v>0</v>
      </c>
      <c r="BF75" s="67" t="str">
        <f>IF(ISERROR(IF(BC75="","",BC75/VLOOKUP(Occupancy!$B$65,Occupancy!$BJ$68:'Occupancy'!$B$79,1)*12/$C75)),"-",IF(BC75="","",BC75/VLOOKUP(Occupancy!$B$65,Occupancy!$BJ$68:'Occupancy'!$B$79,1)*12/$C75))</f>
        <v>-</v>
      </c>
      <c r="BG75" s="68" t="str">
        <f>IF(ISERROR(IF(BD75="","",BD75/VLOOKUP(Occupancy!$B$65,Occupancy!$BJ$68:'Occupancy'!$B$79,1)*12/$C75)),"-",IF(BD75="","",BD75/VLOOKUP(Occupancy!$B$65,Occupancy!$BJ$68:'Occupancy'!$B$79,1)*12/$C75))</f>
        <v>-</v>
      </c>
    </row>
    <row r="76" spans="1:59" x14ac:dyDescent="0.25">
      <c r="A76" s="222" t="s">
        <v>376</v>
      </c>
      <c r="B76" s="98" t="str">
        <f>IF(ISERROR(INDEX(ProjectTypeData!$F$2:$F76,MATCH(Expenses!$A76,ProjectTypeData!$B$2:$B76,0),MATCH(Expenses!B$5,ProjectTypeData!$F$1))),"-",INDEX(ProjectTypeData!$F$2:$F76,MATCH(Expenses!$A76,ProjectTypeData!$B$2:$B76,0),MATCH(Expenses!B$5,ProjectTypeData!$F$1)))</f>
        <v>Homes</v>
      </c>
      <c r="C76" s="148">
        <f>Operating!C82</f>
        <v>0</v>
      </c>
      <c r="D76" s="149" t="str">
        <f>IF(ISERROR(INDEX(MgmtCompanyData!$C$2:$C$9,MATCH(A76,MgmtCompanyData!$B$2:$B$9,0),0)),"-",INDEX(MgmtCompanyData!$C$2:$C$9,MATCH(A76,MgmtCompanyData!$B$2:$B$9,0),0))</f>
        <v>-</v>
      </c>
      <c r="E76" s="54">
        <f>SUMIFS(IncomeStatementData!$J$2:$J$829,IncomeStatementData!$B$2:$B$829,$A76,IncomeStatementData!$I$2:$I$829,"50105")+SUMIFS(IncomeStatementData!$J$2:$J$829,IncomeStatementData!$B$2:$B$829,$A76,IncomeStatementData!$I$2:$I$829,"55745")+SUMIFS(IncomeStatementData!$J$2:$J$829,IncomeStatementData!$B$2:$B$829,$A76,IncomeStatementData!$I$2:$I$829,"55730")+SUMIFS(IncomeStatementData!$J$2:$J$829,IncomeStatementData!$B$2:$B$829,$A76,IncomeStatementData!$I$2:$I$829,"50203")+SUMIFS(IncomeStatementData!$J$2:$J$829,IncomeStatementData!$B$2:$B$829,$A76,IncomeStatementData!$I$2:$I$829,"50252")</f>
        <v>0</v>
      </c>
      <c r="F76" s="55">
        <f>IF(ISERROR(G76/12*Occupancy!$B$65),"-",G76/12*Occupancy!$B$65)</f>
        <v>0</v>
      </c>
      <c r="G76" s="56">
        <f>SUMIFS(AnnualFinancialData!$L$2:$L$147,AnnualFinancialData!$B$2:$B$147,$A76,AnnualFinancialData!$K$2:$K$147,"50105")+SUMIFS(AnnualFinancialData!$L$2:$L$147,AnnualFinancialData!$B$2:$B$147,$A76,AnnualFinancialData!$K$2:$K$147,"55745")+SUMIFS(AnnualFinancialData!$L$2:$L$147,AnnualFinancialData!$B$2:$B$147,$A76,AnnualFinancialData!$K$2:$K$147,"55730")+SUMIFS(AnnualFinancialData!$L$2:$L$147,AnnualFinancialData!$B$2:$B$147,$A76,AnnualFinancialData!$K$2:$K$147,"50203")+SUMIFS(AnnualFinancialData!$L$2:$L$147,AnnualFinancialData!$B$2:$B$147,$A76,AnnualFinancialData!$K$2:$K$147,"50252")</f>
        <v>0</v>
      </c>
      <c r="H76" s="55" t="str">
        <f>IF(ISERROR(IF(E76="","",E76/VLOOKUP(Occupancy!$B$65,Occupancy!$BJ$68:'Occupancy'!$B$79,1)*12/$C76)),"-",IF(E76="","",E76/VLOOKUP(Occupancy!$B$65,Occupancy!$BJ$68:'Occupancy'!$B$79,1)*12/$C76))</f>
        <v>-</v>
      </c>
      <c r="I76" s="57" t="str">
        <f>IF(ISERROR(IF(F76="","",F76/VLOOKUP(Occupancy!$B$65,Occupancy!$BJ$68:'Occupancy'!$B$79,1)*12/$C76)),"-",IF(F76="","",F76/VLOOKUP(Occupancy!$B$65,Occupancy!$BJ$68:'Occupancy'!$B$79,1)*12/$C76))</f>
        <v>-</v>
      </c>
      <c r="J76" s="58">
        <f>SUMIFS(IncomeStatementData!$J$2:$J$829,IncomeStatementData!$B$2:$B$829,$A76,IncomeStatementData!$I$2:$I$829,"60015")+SUMIFS(IncomeStatementData!$J$2:$J$829,IncomeStatementData!$B$2:$B$829,$A76,IncomeStatementData!$I$2:$I$829,"55342")+SUMIFS(IncomeStatementData!$J$2:$J$829,IncomeStatementData!$B$2:$B$829,$A76,IncomeStatementData!$I$2:$I$829,"55110")+SUMIFS(IncomeStatementData!$J$2:$J$829,IncomeStatementData!$B$2:$B$829,$A76,IncomeStatementData!$I$2:$I$829,"53034")+SUMIFS(IncomeStatementData!$J$2:$J$829,IncomeStatementData!$B$2:$B$829,$A76,IncomeStatementData!$I$2:$I$829,"59500")</f>
        <v>0</v>
      </c>
      <c r="K76" s="58">
        <f>IF(ISERROR(L76/12*Occupancy!$B$65),"-",L76/12*Occupancy!$B$65)</f>
        <v>0</v>
      </c>
      <c r="L76" s="59">
        <f>SUMIFS(AnnualFinancialData!$L$2:$L$147,AnnualFinancialData!$B$2:$B$147,$A76,AnnualFinancialData!$K$2:$K$147,"60015")+SUMIFS(AnnualFinancialData!$L$2:$L$147,AnnualFinancialData!$B$2:$B$147,$A76,AnnualFinancialData!$K$2:$K$147,"55342")+SUMIFS(AnnualFinancialData!$L$2:$L$147,AnnualFinancialData!$B$2:$B$147,$A76,AnnualFinancialData!$K$2:$K$147,"55110")+SUMIFS(AnnualFinancialData!$L$2:$L$147,AnnualFinancialData!$B$2:$B$147,$A76,AnnualFinancialData!$K$2:$K$147,"53034")+SUMIFS(AnnualFinancialData!$L$2:$L$147,AnnualFinancialData!$B$2:$B$147,$A76,AnnualFinancialData!$K$2:$K$147,"59500")</f>
        <v>0</v>
      </c>
      <c r="M76" s="58" t="str">
        <f>IF(ISERROR(IF(J76="","",J76/VLOOKUP(Occupancy!$B$65,Occupancy!$BJ$68:'Occupancy'!$B$79,1)*12/$C76)),"-",IF(J76="","",J76/VLOOKUP(Occupancy!$B$65,Occupancy!$BJ$68:'Occupancy'!$B$79,1)*12/$C76))</f>
        <v>-</v>
      </c>
      <c r="N76" s="58" t="str">
        <f>IF(ISERROR(IF(K76="","",K76/VLOOKUP(Occupancy!$B$65,Occupancy!$BJ$68:'Occupancy'!$B$79,1)*12/$C76)),"-",IF(K76="","",K76/VLOOKUP(Occupancy!$B$65,Occupancy!$BJ$68:'Occupancy'!$B$79,1)*12/$C76))</f>
        <v>-</v>
      </c>
      <c r="O76" s="55">
        <f>SUMIFS(IncomeStatementData!$J$2:$J$829,IncomeStatementData!$B$2:$B$829,$A76,IncomeStatementData!$I$2:$I$829,"58001")</f>
        <v>0</v>
      </c>
      <c r="P76" s="55">
        <f>IF(ISERROR(Q76/12*Occupancy!$B$65),"-",Q76/12*Occupancy!$B$65)</f>
        <v>0</v>
      </c>
      <c r="Q76" s="56">
        <f>SUMIFS(AnnualFinancialData!$L$2:$L$147,AnnualFinancialData!$B$2:$B$147,$A76,AnnualFinancialData!$K$2:$K$147,"58001")</f>
        <v>0</v>
      </c>
      <c r="R76" s="55" t="str">
        <f>IF(ISERROR(IF(O76="","",O76/VLOOKUP(Occupancy!$B$65,Occupancy!$BJ$68:'Occupancy'!$B$79,1)*12/$C76)),"-",IF(O76="","",O76/VLOOKUP(Occupancy!$B$65,Occupancy!$BJ$68:'Occupancy'!$B$79,1)*12/$C76))</f>
        <v>-</v>
      </c>
      <c r="S76" s="55" t="str">
        <f>IF(ISERROR(IF(P76="","",P76/VLOOKUP(Occupancy!$B$65,Occupancy!$BJ$68:'Occupancy'!$B$79,1)*12/$C76)),"-",IF(P76="","",P76/VLOOKUP(Occupancy!$B$65,Occupancy!$BJ$68:'Occupancy'!$B$79,1)*12/$C76))</f>
        <v>-</v>
      </c>
      <c r="T76" s="59">
        <f>SUMIFS(IncomeStatementData!$J$2:$J$829,IncomeStatementData!$B$2:$B$829,$A76,IncomeStatementData!$I$2:$I$829,"66100")</f>
        <v>0</v>
      </c>
      <c r="U76" s="58">
        <f>IF(ISERROR(V76/12*Occupancy!$B$65),"-",V76/12*Occupancy!$B$65)</f>
        <v>0</v>
      </c>
      <c r="V76" s="59">
        <f>SUMIFS(AnnualFinancialData!$L$2:$L$147,AnnualFinancialData!$B$2:$B$147,$A76,AnnualFinancialData!$K$2:$K$147,"66100")</f>
        <v>0</v>
      </c>
      <c r="W76" s="58" t="str">
        <f>IF(ISERROR(IF(T76="","",T76/VLOOKUP(Occupancy!$B$65,Occupancy!$BJ$68:'Occupancy'!$B$79,1)*12/$C76)),"-",IF(T76="","",T76/VLOOKUP(Occupancy!$B$65,Occupancy!$BJ$68:'Occupancy'!$B$79,1)*12/$C76))</f>
        <v>-</v>
      </c>
      <c r="X76" s="60" t="str">
        <f>IF(ISERROR(IF(U76="","",U76/VLOOKUP(Occupancy!$B$65,Occupancy!$BJ$68:'Occupancy'!$B$79,1)*12/$C76)),"-",IF(U76="","",U76/VLOOKUP(Occupancy!$B$65,Occupancy!$BJ$68:'Occupancy'!$B$79,1)*12/$C76))</f>
        <v>-</v>
      </c>
      <c r="Y76" s="55">
        <f>SUMIFS(IncomeStatementData!$J$2:$J$829,IncomeStatementData!$B$2:$B$829,$A76,IncomeStatementData!$I$2:$I$829,"55705")+SUMIFS(IncomeStatementData!$J$2:$J$829,IncomeStatementData!$B$2:$B$829,$A76,IncomeStatementData!$I$2:$I$829,"55715")+SUMIFS(IncomeStatementData!$J$2:$J$829,IncomeStatementData!$B$2:$B$829,$A76,IncomeStatementData!$I$2:$I$829,"55720")+SUMIFS(IncomeStatementData!$J$2:$J$829,IncomeStatementData!$B$2:$B$829,$A76,IncomeStatementData!$I$2:$I$829,"55730")+SUMIFS(IncomeStatementData!$J$2:$J$829,IncomeStatementData!$B$2:$B$829,$A76,IncomeStatementData!$I$2:$I$829,"55735")+SUMIFS(IncomeStatementData!$J$2:$J$829,IncomeStatementData!$B$2:$B$829,$A76,IncomeStatementData!$I$2:$I$829,"55701")+SUMIFS(IncomeStatementData!$J$2:$J$829,IncomeStatementData!$B$2:$B$829,$A76,IncomeStatementData!$I$2:$I$829,"55750")+SUMIFS(IncomeStatementData!$J$2:$J$829,IncomeStatementData!$B$2:$B$829,$A76,IncomeStatementData!$I$2:$I$829,"55725")+SUMIFS(IncomeStatementData!$J$2:$J$829,IncomeStatementData!$B$2:$B$829,$A76,IncomeStatementData!$I$2:$I$829,"55760")+SUMIFS(IncomeStatementData!$J$2:$J$829,IncomeStatementData!$B$2:$B$829,$A76,IncomeStatementData!$I$2:$I$829,"55755")</f>
        <v>0</v>
      </c>
      <c r="Z76" s="55">
        <f>IF(ISERROR(AA76/12*Occupancy!$B$65),"-",AA76/12*Occupancy!$B$65)</f>
        <v>0</v>
      </c>
      <c r="AA76" s="56">
        <f>SUMIFS(AnnualFinancialData!$L$2:$L$147,AnnualFinancialData!$B$2:$B$147,$A76,AnnualFinancialData!$K$2:$K$147,"55705")+SUMIFS(AnnualFinancialData!$L$2:$L$147,AnnualFinancialData!$B$2:$B$147,$A76,AnnualFinancialData!$K$2:$K$147,"55715")+SUMIFS(AnnualFinancialData!$L$2:$L$147,AnnualFinancialData!$B$2:$B$147,$A76,AnnualFinancialData!$K$2:$K$147,"55720")+SUMIFS(AnnualFinancialData!$L$2:$L$147,AnnualFinancialData!$B$2:$B$147,$A76,AnnualFinancialData!$K$2:$K$147,"55730")+SUMIFS(AnnualFinancialData!$L$2:$L$147,AnnualFinancialData!$B$2:$B$147,$A76,AnnualFinancialData!$K$2:$K$147,"55735")+SUMIFS(AnnualFinancialData!$L$2:$L$147,AnnualFinancialData!$B$2:$B$147,$A76,AnnualFinancialData!$K$2:$K$147,"55701")+SUMIFS(AnnualFinancialData!$L$2:$L$147,AnnualFinancialData!$B$2:$B$147,$A76,AnnualFinancialData!$K$2:$K$147,"55750")+SUMIFS(AnnualFinancialData!$L$2:$L$147,AnnualFinancialData!$B$2:$B$147,$A76,AnnualFinancialData!$K$2:$K$147,"55725")+SUMIFS(AnnualFinancialData!$L$2:$L$147,AnnualFinancialData!$B$2:$B$147,$A76,AnnualFinancialData!$K$2:$K$147,"55760")+SUMIFS(AnnualFinancialData!$L$2:$L$147,AnnualFinancialData!$B$2:$B$147,$A76,AnnualFinancialData!$K$2:$K$147,"55755")</f>
        <v>0</v>
      </c>
      <c r="AB76" s="55" t="str">
        <f>IF(ISERROR(IF(Y76="","",Y76/VLOOKUP(Occupancy!$B$65,Occupancy!$BJ$68:'Occupancy'!$B$79,1)*12/$C76)),"-",IF(Y76="","",Y76/VLOOKUP(Occupancy!$B$65,Occupancy!$BJ$68:'Occupancy'!$B$79,1)*12/$C76))</f>
        <v>-</v>
      </c>
      <c r="AC76" s="61" t="str">
        <f>IF(ISERROR(IF(Z76="","",Z76/VLOOKUP(Occupancy!$B$65,Occupancy!$BJ$68:'Occupancy'!$B$79,1)*12/$C76)),"-",IF(Z76="","",Z76/VLOOKUP(Occupancy!$B$65,Occupancy!$BJ$68:'Occupancy'!$B$79,1)*12/$C76))</f>
        <v>-</v>
      </c>
      <c r="AD76" s="59">
        <f>SUMIFS(IncomeStatementData!$J$2:$J$829,IncomeStatementData!$B$2:$B$829,$A76,IncomeStatementData!$I$2:$I$829,"55770")</f>
        <v>0</v>
      </c>
      <c r="AE76" s="58">
        <f>IF(ISERROR(AF76/12*Occupancy!$B$65),"-",AF76/12*Occupancy!$B$65)</f>
        <v>0</v>
      </c>
      <c r="AF76" s="59">
        <f>SUMIFS(AnnualFinancialData!$L$2:$L$147,AnnualFinancialData!$B$2:$B$147,$A76,AnnualFinancialData!$K$2:$K$147,"55770")</f>
        <v>0</v>
      </c>
      <c r="AG76" s="58" t="str">
        <f>IF(ISERROR(IF(AD76="","",AD76/VLOOKUP(Occupancy!$B$65,Occupancy!$BJ$68:'Occupancy'!$B$79,1)*12/$C76)),"-",IF(AD76="","",AD76/VLOOKUP(Occupancy!$B$65,Occupancy!$BJ$68:'Occupancy'!$B$79,1)*12/$C76))</f>
        <v>-</v>
      </c>
      <c r="AH76" s="63" t="str">
        <f>IF(ISERROR(IF(AE76="","",AE76/VLOOKUP(Occupancy!$B$65,Occupancy!$BJ$68:'Occupancy'!$B$79,1)*12/$C76)),"-",IF(AE76="","",AE76/VLOOKUP(Occupancy!$B$65,Occupancy!$BJ$68:'Occupancy'!$B$79,1)*12/$C76))</f>
        <v>-</v>
      </c>
      <c r="AI76" s="56">
        <f>SUMIFS(IncomeStatementData!$J$2:$J$829,IncomeStatementData!$B$2:$B$829,$A76,IncomeStatementData!$I$2:$I$829,"55357")+SUMIFS(IncomeStatementData!$J$2:$J$829,IncomeStatementData!$B$2:$B$829,$A76,IncomeStatementData!$I$2:$I$829,"55353")+SUMIFS(IncomeStatementData!$J$2:$J$829,IncomeStatementData!$B$2:$B$829,$A76,IncomeStatementData!$I$2:$I$829,"55354")+SUMIFS(IncomeStatementData!$J$2:$J$829,IncomeStatementData!$B$2:$B$829,$A76,IncomeStatementData!$I$2:$I$829,"55351")</f>
        <v>0</v>
      </c>
      <c r="AJ76" s="55">
        <f>IF(ISERROR(AK76/12*Occupancy!$B$65),"-",AK76/12*Occupancy!$B$65)</f>
        <v>0</v>
      </c>
      <c r="AK76" s="56">
        <f>SUMIFS(AnnualFinancialData!$L$2:$L$147,AnnualFinancialData!$B$2:$B$147,$A76,AnnualFinancialData!$K$2:$K$147,"55357")+SUMIFS(AnnualFinancialData!$L$2:$L$147,AnnualFinancialData!$B$2:$B$147,$A76,AnnualFinancialData!$K$2:$K$147,"55353")+SUMIFS(AnnualFinancialData!$L$2:$L$147,AnnualFinancialData!$B$2:$B$147,$A76,AnnualFinancialData!$K$2:$K$147,"55354")+SUMIFS(AnnualFinancialData!$L$2:$L$147,AnnualFinancialData!$B$2:$B$147,$A76,AnnualFinancialData!$K$2:$K$147,"55351")</f>
        <v>0</v>
      </c>
      <c r="AL76" s="55" t="str">
        <f>IF(ISERROR(IF(AI76="","",AI76/VLOOKUP(Occupancy!$B$65,Occupancy!$BJ$68:'Occupancy'!$B$79,1)*12/$C76)),"-",IF(AI76="","",AI76/VLOOKUP(Occupancy!$B$65,Occupancy!$BJ$68:'Occupancy'!$B$79,1)*12/$C76))</f>
        <v>-</v>
      </c>
      <c r="AM76" s="64" t="str">
        <f>IF(ISERROR(IF(AJ76="","",AJ76/VLOOKUP(Occupancy!$B$65,Occupancy!$BJ$68:'Occupancy'!$B$79,1)*12/$C76)),"-",IF(AJ76="","",AJ76/VLOOKUP(Occupancy!$B$65,Occupancy!$BJ$68:'Occupancy'!$B$79,1)*12/$C76))</f>
        <v>-</v>
      </c>
      <c r="AN76" s="58">
        <f>SUMIFS(IncomeStatementData!$J$2:$J$829,IncomeStatementData!$B$2:$B$829,$A76,IncomeStatementData!$I$2:$I$829,"55355")</f>
        <v>0</v>
      </c>
      <c r="AO76" s="58">
        <f>IF(ISERROR(AP76/12*Occupancy!$B$65),"-",AP76/12*Occupancy!$B$65)</f>
        <v>0</v>
      </c>
      <c r="AP76" s="59">
        <f>SUMIFS(AnnualFinancialData!$L$2:$L$147,AnnualFinancialData!$B$2:$B$147,$A76,AnnualFinancialData!$K$2:$K$147,"55355")</f>
        <v>0</v>
      </c>
      <c r="AQ76" s="58" t="str">
        <f>IF(ISERROR(IF(AN76="","",AN76/VLOOKUP(Occupancy!$B$65,Occupancy!$BJ$68:'Occupancy'!$B$79,1)*12/$C76)),"-",IF(AN76="","",AN76/VLOOKUP(Occupancy!$B$65,Occupancy!$BJ$68:'Occupancy'!$B$79,1)*12/$C76))</f>
        <v>-</v>
      </c>
      <c r="AR76" s="60" t="str">
        <f>IF(ISERROR(IF(AO76="","",AO76/VLOOKUP(Occupancy!$B$65,Occupancy!$BJ$68:'Occupancy'!$B$79,1)*12/$C76)),"-",IF(AO76="","",AO76/VLOOKUP(Occupancy!$B$65,Occupancy!$BJ$68:'Occupancy'!$B$79,1)*12/$C76))</f>
        <v>-</v>
      </c>
      <c r="AS76" s="65">
        <f>SUMIFS(IncomeStatementData!$J$2:$J$829,IncomeStatementData!$B$2:$B$829,$A76,IncomeStatementData!$I$2:$I$829,"55301")</f>
        <v>0</v>
      </c>
      <c r="AT76" s="55">
        <f>IF(ISERROR(AU76/12*Occupancy!$B$65),"-",AU76/12*Occupancy!$B$65)</f>
        <v>0</v>
      </c>
      <c r="AU76" s="56">
        <f>SUMIFS(AnnualFinancialData!$L$2:$L$147,AnnualFinancialData!$B$2:$B$147,$A76,AnnualFinancialData!$K$2:$K$147,"55301")</f>
        <v>0</v>
      </c>
      <c r="AV76" s="55" t="str">
        <f>IF(ISERROR(IF(AS76="","",AS76/VLOOKUP(Occupancy!$B$65,Occupancy!$BJ$68:'Occupancy'!$B$79,1)*12/$C76)),"-",IF(AS76="","",AS76/VLOOKUP(Occupancy!$B$65,Occupancy!$BJ$68:'Occupancy'!$B$79,1)*12/$C76))</f>
        <v>-</v>
      </c>
      <c r="AW76" s="61" t="str">
        <f>IF(ISERROR(IF(AT76="","",AT76/VLOOKUP(Occupancy!$B$65,Occupancy!$BJ$68:'Occupancy'!$B$79,1)*12/$C76)),"-",IF(AT76="","",AT76/VLOOKUP(Occupancy!$B$65,Occupancy!$BJ$68:'Occupancy'!$B$79,1)*12/$C76))</f>
        <v>-</v>
      </c>
      <c r="AX76" s="58">
        <f>SUMIFS(IncomeStatementData!$J$2:$J$829,IncomeStatementData!$B$2:$B$829,$A76,IncomeStatementData!$I$2:$I$829,"55320")</f>
        <v>0</v>
      </c>
      <c r="AY76" s="58">
        <f>IF(ISERROR(AZ76/12*Occupancy!$B$65),"-",AZ76/12*Occupancy!$B$65)</f>
        <v>0</v>
      </c>
      <c r="AZ76" s="59">
        <f>SUMIFS(AnnualFinancialData!$L$2:$L$147,AnnualFinancialData!$B$2:$B$147,$A76,AnnualFinancialData!$K$2:$K$147,"55320")</f>
        <v>0</v>
      </c>
      <c r="BA76" s="58" t="str">
        <f>IF(ISERROR(IF(AX76="","",AX76/VLOOKUP(Occupancy!$B$65,Occupancy!$BJ$68:'Occupancy'!$B$79,1)*12/$C76)),"-",IF(AX76="","",AX76/VLOOKUP(Occupancy!$B$65,Occupancy!$BJ$68:'Occupancy'!$B$79,1)*12/$C76))</f>
        <v>-</v>
      </c>
      <c r="BB76" s="58" t="str">
        <f>IF(ISERROR(IF(AY76="","",AY76/VLOOKUP(Occupancy!$B$65,Occupancy!$BJ$68:'Occupancy'!$B$79,1)*12/$C76)),"-",IF(AY76="","",AY76/VLOOKUP(Occupancy!$B$65,Occupancy!$BJ$68:'Occupancy'!$B$79,1)*12/$C76))</f>
        <v>-</v>
      </c>
      <c r="BC76" s="66">
        <f t="shared" si="3"/>
        <v>0</v>
      </c>
      <c r="BD76" s="67">
        <f t="shared" si="4"/>
        <v>0</v>
      </c>
      <c r="BE76" s="66">
        <f t="shared" si="5"/>
        <v>0</v>
      </c>
      <c r="BF76" s="67" t="str">
        <f>IF(ISERROR(IF(BC76="","",BC76/VLOOKUP(Occupancy!$B$65,Occupancy!$BJ$68:'Occupancy'!$B$79,1)*12/$C76)),"-",IF(BC76="","",BC76/VLOOKUP(Occupancy!$B$65,Occupancy!$BJ$68:'Occupancy'!$B$79,1)*12/$C76))</f>
        <v>-</v>
      </c>
      <c r="BG76" s="68" t="str">
        <f>IF(ISERROR(IF(BD76="","",BD76/VLOOKUP(Occupancy!$B$65,Occupancy!$BJ$68:'Occupancy'!$B$79,1)*12/$C76)),"-",IF(BD76="","",BD76/VLOOKUP(Occupancy!$B$65,Occupancy!$BJ$68:'Occupancy'!$B$79,1)*12/$C76))</f>
        <v>-</v>
      </c>
    </row>
    <row r="77" spans="1:59" x14ac:dyDescent="0.25">
      <c r="A77" s="222" t="s">
        <v>518</v>
      </c>
      <c r="B77" s="98" t="str">
        <f>IF(ISERROR(INDEX(ProjectTypeData!$F$2:$F77,MATCH(Expenses!$A77,ProjectTypeData!$B$2:$B77,0),MATCH(Expenses!B$5,ProjectTypeData!$F$1))),"-",INDEX(ProjectTypeData!$F$2:$F77,MATCH(Expenses!$A77,ProjectTypeData!$B$2:$B77,0),MATCH(Expenses!B$5,ProjectTypeData!$F$1)))</f>
        <v>Homes</v>
      </c>
      <c r="C77" s="148">
        <f>Operating!C83</f>
        <v>21</v>
      </c>
      <c r="D77" s="149" t="str">
        <f>IF(ISERROR(INDEX(MgmtCompanyData!$C$2:$C$9,MATCH(A77,MgmtCompanyData!$B$2:$B$9,0),0)),"-",INDEX(MgmtCompanyData!$C$2:$C$9,MATCH(A77,MgmtCompanyData!$B$2:$B$9,0),0))</f>
        <v>-</v>
      </c>
      <c r="E77" s="54">
        <f>SUMIFS(IncomeStatementData!$J$2:$J$829,IncomeStatementData!$B$2:$B$829,$A77,IncomeStatementData!$I$2:$I$829,"50105")+SUMIFS(IncomeStatementData!$J$2:$J$829,IncomeStatementData!$B$2:$B$829,$A77,IncomeStatementData!$I$2:$I$829,"55745")+SUMIFS(IncomeStatementData!$J$2:$J$829,IncomeStatementData!$B$2:$B$829,$A77,IncomeStatementData!$I$2:$I$829,"55730")+SUMIFS(IncomeStatementData!$J$2:$J$829,IncomeStatementData!$B$2:$B$829,$A77,IncomeStatementData!$I$2:$I$829,"50203")+SUMIFS(IncomeStatementData!$J$2:$J$829,IncomeStatementData!$B$2:$B$829,$A77,IncomeStatementData!$I$2:$I$829,"50252")</f>
        <v>0</v>
      </c>
      <c r="F77" s="55">
        <f>IF(ISERROR(G77/12*Occupancy!$B$65),"-",G77/12*Occupancy!$B$65)</f>
        <v>0</v>
      </c>
      <c r="G77" s="56">
        <f>SUMIFS(AnnualFinancialData!$L$2:$L$147,AnnualFinancialData!$B$2:$B$147,$A77,AnnualFinancialData!$K$2:$K$147,"50105")+SUMIFS(AnnualFinancialData!$L$2:$L$147,AnnualFinancialData!$B$2:$B$147,$A77,AnnualFinancialData!$K$2:$K$147,"55745")+SUMIFS(AnnualFinancialData!$L$2:$L$147,AnnualFinancialData!$B$2:$B$147,$A77,AnnualFinancialData!$K$2:$K$147,"55730")+SUMIFS(AnnualFinancialData!$L$2:$L$147,AnnualFinancialData!$B$2:$B$147,$A77,AnnualFinancialData!$K$2:$K$147,"50203")+SUMIFS(AnnualFinancialData!$L$2:$L$147,AnnualFinancialData!$B$2:$B$147,$A77,AnnualFinancialData!$K$2:$K$147,"50252")</f>
        <v>0</v>
      </c>
      <c r="H77" s="55">
        <f>IF(ISERROR(IF(E77="","",E77/VLOOKUP(Occupancy!$B$65,Occupancy!$BJ$68:'Occupancy'!$B$79,1)*12/$C77)),"-",IF(E77="","",E77/VLOOKUP(Occupancy!$B$65,Occupancy!$BJ$68:'Occupancy'!$B$79,1)*12/$C77))</f>
        <v>0</v>
      </c>
      <c r="I77" s="57">
        <f>IF(ISERROR(IF(F77="","",F77/VLOOKUP(Occupancy!$B$65,Occupancy!$BJ$68:'Occupancy'!$B$79,1)*12/$C77)),"-",IF(F77="","",F77/VLOOKUP(Occupancy!$B$65,Occupancy!$BJ$68:'Occupancy'!$B$79,1)*12/$C77))</f>
        <v>0</v>
      </c>
      <c r="J77" s="58">
        <f>SUMIFS(IncomeStatementData!$J$2:$J$829,IncomeStatementData!$B$2:$B$829,$A77,IncomeStatementData!$I$2:$I$829,"60015")+SUMIFS(IncomeStatementData!$J$2:$J$829,IncomeStatementData!$B$2:$B$829,$A77,IncomeStatementData!$I$2:$I$829,"55342")+SUMIFS(IncomeStatementData!$J$2:$J$829,IncomeStatementData!$B$2:$B$829,$A77,IncomeStatementData!$I$2:$I$829,"55110")+SUMIFS(IncomeStatementData!$J$2:$J$829,IncomeStatementData!$B$2:$B$829,$A77,IncomeStatementData!$I$2:$I$829,"53034")+SUMIFS(IncomeStatementData!$J$2:$J$829,IncomeStatementData!$B$2:$B$829,$A77,IncomeStatementData!$I$2:$I$829,"59500")</f>
        <v>0</v>
      </c>
      <c r="K77" s="58">
        <f>IF(ISERROR(L77/12*Occupancy!$B$65),"-",L77/12*Occupancy!$B$65)</f>
        <v>0</v>
      </c>
      <c r="L77" s="59">
        <f>SUMIFS(AnnualFinancialData!$L$2:$L$147,AnnualFinancialData!$B$2:$B$147,$A77,AnnualFinancialData!$K$2:$K$147,"60015")+SUMIFS(AnnualFinancialData!$L$2:$L$147,AnnualFinancialData!$B$2:$B$147,$A77,AnnualFinancialData!$K$2:$K$147,"55342")+SUMIFS(AnnualFinancialData!$L$2:$L$147,AnnualFinancialData!$B$2:$B$147,$A77,AnnualFinancialData!$K$2:$K$147,"55110")+SUMIFS(AnnualFinancialData!$L$2:$L$147,AnnualFinancialData!$B$2:$B$147,$A77,AnnualFinancialData!$K$2:$K$147,"53034")+SUMIFS(AnnualFinancialData!$L$2:$L$147,AnnualFinancialData!$B$2:$B$147,$A77,AnnualFinancialData!$K$2:$K$147,"59500")</f>
        <v>0</v>
      </c>
      <c r="M77" s="58">
        <f>IF(ISERROR(IF(J77="","",J77/VLOOKUP(Occupancy!$B$65,Occupancy!$BJ$68:'Occupancy'!$B$79,1)*12/$C77)),"-",IF(J77="","",J77/VLOOKUP(Occupancy!$B$65,Occupancy!$BJ$68:'Occupancy'!$B$79,1)*12/$C77))</f>
        <v>0</v>
      </c>
      <c r="N77" s="58">
        <f>IF(ISERROR(IF(K77="","",K77/VLOOKUP(Occupancy!$B$65,Occupancy!$BJ$68:'Occupancy'!$B$79,1)*12/$C77)),"-",IF(K77="","",K77/VLOOKUP(Occupancy!$B$65,Occupancy!$BJ$68:'Occupancy'!$B$79,1)*12/$C77))</f>
        <v>0</v>
      </c>
      <c r="O77" s="55">
        <f>SUMIFS(IncomeStatementData!$J$2:$J$829,IncomeStatementData!$B$2:$B$829,$A77,IncomeStatementData!$I$2:$I$829,"58001")</f>
        <v>0</v>
      </c>
      <c r="P77" s="55">
        <f>IF(ISERROR(Q77/12*Occupancy!$B$65),"-",Q77/12*Occupancy!$B$65)</f>
        <v>0</v>
      </c>
      <c r="Q77" s="56">
        <f>SUMIFS(AnnualFinancialData!$L$2:$L$147,AnnualFinancialData!$B$2:$B$147,$A77,AnnualFinancialData!$K$2:$K$147,"58001")</f>
        <v>0</v>
      </c>
      <c r="R77" s="55">
        <f>IF(ISERROR(IF(O77="","",O77/VLOOKUP(Occupancy!$B$65,Occupancy!$BJ$68:'Occupancy'!$B$79,1)*12/$C77)),"-",IF(O77="","",O77/VLOOKUP(Occupancy!$B$65,Occupancy!$BJ$68:'Occupancy'!$B$79,1)*12/$C77))</f>
        <v>0</v>
      </c>
      <c r="S77" s="55">
        <f>IF(ISERROR(IF(P77="","",P77/VLOOKUP(Occupancy!$B$65,Occupancy!$BJ$68:'Occupancy'!$B$79,1)*12/$C77)),"-",IF(P77="","",P77/VLOOKUP(Occupancy!$B$65,Occupancy!$BJ$68:'Occupancy'!$B$79,1)*12/$C77))</f>
        <v>0</v>
      </c>
      <c r="T77" s="59">
        <f>SUMIFS(IncomeStatementData!$J$2:$J$829,IncomeStatementData!$B$2:$B$829,$A77,IncomeStatementData!$I$2:$I$829,"66100")</f>
        <v>0</v>
      </c>
      <c r="U77" s="58">
        <f>IF(ISERROR(V77/12*Occupancy!$B$65),"-",V77/12*Occupancy!$B$65)</f>
        <v>0</v>
      </c>
      <c r="V77" s="59">
        <f>SUMIFS(AnnualFinancialData!$L$2:$L$147,AnnualFinancialData!$B$2:$B$147,$A77,AnnualFinancialData!$K$2:$K$147,"66100")</f>
        <v>0</v>
      </c>
      <c r="W77" s="58">
        <f>IF(ISERROR(IF(T77="","",T77/VLOOKUP(Occupancy!$B$65,Occupancy!$BJ$68:'Occupancy'!$B$79,1)*12/$C77)),"-",IF(T77="","",T77/VLOOKUP(Occupancy!$B$65,Occupancy!$BJ$68:'Occupancy'!$B$79,1)*12/$C77))</f>
        <v>0</v>
      </c>
      <c r="X77" s="60">
        <f>IF(ISERROR(IF(U77="","",U77/VLOOKUP(Occupancy!$B$65,Occupancy!$BJ$68:'Occupancy'!$B$79,1)*12/$C77)),"-",IF(U77="","",U77/VLOOKUP(Occupancy!$B$65,Occupancy!$BJ$68:'Occupancy'!$B$79,1)*12/$C77))</f>
        <v>0</v>
      </c>
      <c r="Y77" s="55">
        <f>SUMIFS(IncomeStatementData!$J$2:$J$829,IncomeStatementData!$B$2:$B$829,$A77,IncomeStatementData!$I$2:$I$829,"55705")+SUMIFS(IncomeStatementData!$J$2:$J$829,IncomeStatementData!$B$2:$B$829,$A77,IncomeStatementData!$I$2:$I$829,"55715")+SUMIFS(IncomeStatementData!$J$2:$J$829,IncomeStatementData!$B$2:$B$829,$A77,IncomeStatementData!$I$2:$I$829,"55720")+SUMIFS(IncomeStatementData!$J$2:$J$829,IncomeStatementData!$B$2:$B$829,$A77,IncomeStatementData!$I$2:$I$829,"55730")+SUMIFS(IncomeStatementData!$J$2:$J$829,IncomeStatementData!$B$2:$B$829,$A77,IncomeStatementData!$I$2:$I$829,"55735")+SUMIFS(IncomeStatementData!$J$2:$J$829,IncomeStatementData!$B$2:$B$829,$A77,IncomeStatementData!$I$2:$I$829,"55701")+SUMIFS(IncomeStatementData!$J$2:$J$829,IncomeStatementData!$B$2:$B$829,$A77,IncomeStatementData!$I$2:$I$829,"55750")+SUMIFS(IncomeStatementData!$J$2:$J$829,IncomeStatementData!$B$2:$B$829,$A77,IncomeStatementData!$I$2:$I$829,"55725")+SUMIFS(IncomeStatementData!$J$2:$J$829,IncomeStatementData!$B$2:$B$829,$A77,IncomeStatementData!$I$2:$I$829,"55760")+SUMIFS(IncomeStatementData!$J$2:$J$829,IncomeStatementData!$B$2:$B$829,$A77,IncomeStatementData!$I$2:$I$829,"55755")</f>
        <v>0</v>
      </c>
      <c r="Z77" s="55">
        <f>IF(ISERROR(AA77/12*Occupancy!$B$65),"-",AA77/12*Occupancy!$B$65)</f>
        <v>0</v>
      </c>
      <c r="AA77" s="56">
        <f>SUMIFS(AnnualFinancialData!$L$2:$L$147,AnnualFinancialData!$B$2:$B$147,$A77,AnnualFinancialData!$K$2:$K$147,"55705")+SUMIFS(AnnualFinancialData!$L$2:$L$147,AnnualFinancialData!$B$2:$B$147,$A77,AnnualFinancialData!$K$2:$K$147,"55715")+SUMIFS(AnnualFinancialData!$L$2:$L$147,AnnualFinancialData!$B$2:$B$147,$A77,AnnualFinancialData!$K$2:$K$147,"55720")+SUMIFS(AnnualFinancialData!$L$2:$L$147,AnnualFinancialData!$B$2:$B$147,$A77,AnnualFinancialData!$K$2:$K$147,"55730")+SUMIFS(AnnualFinancialData!$L$2:$L$147,AnnualFinancialData!$B$2:$B$147,$A77,AnnualFinancialData!$K$2:$K$147,"55735")+SUMIFS(AnnualFinancialData!$L$2:$L$147,AnnualFinancialData!$B$2:$B$147,$A77,AnnualFinancialData!$K$2:$K$147,"55701")+SUMIFS(AnnualFinancialData!$L$2:$L$147,AnnualFinancialData!$B$2:$B$147,$A77,AnnualFinancialData!$K$2:$K$147,"55750")+SUMIFS(AnnualFinancialData!$L$2:$L$147,AnnualFinancialData!$B$2:$B$147,$A77,AnnualFinancialData!$K$2:$K$147,"55725")+SUMIFS(AnnualFinancialData!$L$2:$L$147,AnnualFinancialData!$B$2:$B$147,$A77,AnnualFinancialData!$K$2:$K$147,"55760")+SUMIFS(AnnualFinancialData!$L$2:$L$147,AnnualFinancialData!$B$2:$B$147,$A77,AnnualFinancialData!$K$2:$K$147,"55755")</f>
        <v>0</v>
      </c>
      <c r="AB77" s="55">
        <f>IF(ISERROR(IF(Y77="","",Y77/VLOOKUP(Occupancy!$B$65,Occupancy!$BJ$68:'Occupancy'!$B$79,1)*12/$C77)),"-",IF(Y77="","",Y77/VLOOKUP(Occupancy!$B$65,Occupancy!$BJ$68:'Occupancy'!$B$79,1)*12/$C77))</f>
        <v>0</v>
      </c>
      <c r="AC77" s="61">
        <f>IF(ISERROR(IF(Z77="","",Z77/VLOOKUP(Occupancy!$B$65,Occupancy!$BJ$68:'Occupancy'!$B$79,1)*12/$C77)),"-",IF(Z77="","",Z77/VLOOKUP(Occupancy!$B$65,Occupancy!$BJ$68:'Occupancy'!$B$79,1)*12/$C77))</f>
        <v>0</v>
      </c>
      <c r="AD77" s="59">
        <f>SUMIFS(IncomeStatementData!$J$2:$J$829,IncomeStatementData!$B$2:$B$829,$A77,IncomeStatementData!$I$2:$I$829,"55770")</f>
        <v>0</v>
      </c>
      <c r="AE77" s="58">
        <f>IF(ISERROR(AF77/12*Occupancy!$B$65),"-",AF77/12*Occupancy!$B$65)</f>
        <v>0</v>
      </c>
      <c r="AF77" s="59">
        <f>SUMIFS(AnnualFinancialData!$L$2:$L$147,AnnualFinancialData!$B$2:$B$147,$A77,AnnualFinancialData!$K$2:$K$147,"55770")</f>
        <v>0</v>
      </c>
      <c r="AG77" s="58">
        <f>IF(ISERROR(IF(AD77="","",AD77/VLOOKUP(Occupancy!$B$65,Occupancy!$BJ$68:'Occupancy'!$B$79,1)*12/$C77)),"-",IF(AD77="","",AD77/VLOOKUP(Occupancy!$B$65,Occupancy!$BJ$68:'Occupancy'!$B$79,1)*12/$C77))</f>
        <v>0</v>
      </c>
      <c r="AH77" s="63">
        <f>IF(ISERROR(IF(AE77="","",AE77/VLOOKUP(Occupancy!$B$65,Occupancy!$BJ$68:'Occupancy'!$B$79,1)*12/$C77)),"-",IF(AE77="","",AE77/VLOOKUP(Occupancy!$B$65,Occupancy!$BJ$68:'Occupancy'!$B$79,1)*12/$C77))</f>
        <v>0</v>
      </c>
      <c r="AI77" s="56">
        <f>SUMIFS(IncomeStatementData!$J$2:$J$829,IncomeStatementData!$B$2:$B$829,$A77,IncomeStatementData!$I$2:$I$829,"55357")+SUMIFS(IncomeStatementData!$J$2:$J$829,IncomeStatementData!$B$2:$B$829,$A77,IncomeStatementData!$I$2:$I$829,"55353")+SUMIFS(IncomeStatementData!$J$2:$J$829,IncomeStatementData!$B$2:$B$829,$A77,IncomeStatementData!$I$2:$I$829,"55354")+SUMIFS(IncomeStatementData!$J$2:$J$829,IncomeStatementData!$B$2:$B$829,$A77,IncomeStatementData!$I$2:$I$829,"55351")</f>
        <v>0</v>
      </c>
      <c r="AJ77" s="55">
        <f>IF(ISERROR(AK77/12*Occupancy!$B$65),"-",AK77/12*Occupancy!$B$65)</f>
        <v>0</v>
      </c>
      <c r="AK77" s="56">
        <f>SUMIFS(AnnualFinancialData!$L$2:$L$147,AnnualFinancialData!$B$2:$B$147,$A77,AnnualFinancialData!$K$2:$K$147,"55357")+SUMIFS(AnnualFinancialData!$L$2:$L$147,AnnualFinancialData!$B$2:$B$147,$A77,AnnualFinancialData!$K$2:$K$147,"55353")+SUMIFS(AnnualFinancialData!$L$2:$L$147,AnnualFinancialData!$B$2:$B$147,$A77,AnnualFinancialData!$K$2:$K$147,"55354")+SUMIFS(AnnualFinancialData!$L$2:$L$147,AnnualFinancialData!$B$2:$B$147,$A77,AnnualFinancialData!$K$2:$K$147,"55351")</f>
        <v>0</v>
      </c>
      <c r="AL77" s="55">
        <f>IF(ISERROR(IF(AI77="","",AI77/VLOOKUP(Occupancy!$B$65,Occupancy!$BJ$68:'Occupancy'!$B$79,1)*12/$C77)),"-",IF(AI77="","",AI77/VLOOKUP(Occupancy!$B$65,Occupancy!$BJ$68:'Occupancy'!$B$79,1)*12/$C77))</f>
        <v>0</v>
      </c>
      <c r="AM77" s="64">
        <f>IF(ISERROR(IF(AJ77="","",AJ77/VLOOKUP(Occupancy!$B$65,Occupancy!$BJ$68:'Occupancy'!$B$79,1)*12/$C77)),"-",IF(AJ77="","",AJ77/VLOOKUP(Occupancy!$B$65,Occupancy!$BJ$68:'Occupancy'!$B$79,1)*12/$C77))</f>
        <v>0</v>
      </c>
      <c r="AN77" s="58">
        <f>SUMIFS(IncomeStatementData!$J$2:$J$829,IncomeStatementData!$B$2:$B$829,$A77,IncomeStatementData!$I$2:$I$829,"55355")</f>
        <v>0</v>
      </c>
      <c r="AO77" s="58">
        <f>IF(ISERROR(AP77/12*Occupancy!$B$65),"-",AP77/12*Occupancy!$B$65)</f>
        <v>0</v>
      </c>
      <c r="AP77" s="59">
        <f>SUMIFS(AnnualFinancialData!$L$2:$L$147,AnnualFinancialData!$B$2:$B$147,$A77,AnnualFinancialData!$K$2:$K$147,"55355")</f>
        <v>0</v>
      </c>
      <c r="AQ77" s="58">
        <f>IF(ISERROR(IF(AN77="","",AN77/VLOOKUP(Occupancy!$B$65,Occupancy!$BJ$68:'Occupancy'!$B$79,1)*12/$C77)),"-",IF(AN77="","",AN77/VLOOKUP(Occupancy!$B$65,Occupancy!$BJ$68:'Occupancy'!$B$79,1)*12/$C77))</f>
        <v>0</v>
      </c>
      <c r="AR77" s="60">
        <f>IF(ISERROR(IF(AO77="","",AO77/VLOOKUP(Occupancy!$B$65,Occupancy!$BJ$68:'Occupancy'!$B$79,1)*12/$C77)),"-",IF(AO77="","",AO77/VLOOKUP(Occupancy!$B$65,Occupancy!$BJ$68:'Occupancy'!$B$79,1)*12/$C77))</f>
        <v>0</v>
      </c>
      <c r="AS77" s="65">
        <f>SUMIFS(IncomeStatementData!$J$2:$J$829,IncomeStatementData!$B$2:$B$829,$A77,IncomeStatementData!$I$2:$I$829,"55301")</f>
        <v>0</v>
      </c>
      <c r="AT77" s="55">
        <f>IF(ISERROR(AU77/12*Occupancy!$B$65),"-",AU77/12*Occupancy!$B$65)</f>
        <v>0</v>
      </c>
      <c r="AU77" s="56">
        <f>SUMIFS(AnnualFinancialData!$L$2:$L$147,AnnualFinancialData!$B$2:$B$147,$A77,AnnualFinancialData!$K$2:$K$147,"55301")</f>
        <v>0</v>
      </c>
      <c r="AV77" s="55">
        <f>IF(ISERROR(IF(AS77="","",AS77/VLOOKUP(Occupancy!$B$65,Occupancy!$BJ$68:'Occupancy'!$B$79,1)*12/$C77)),"-",IF(AS77="","",AS77/VLOOKUP(Occupancy!$B$65,Occupancy!$BJ$68:'Occupancy'!$B$79,1)*12/$C77))</f>
        <v>0</v>
      </c>
      <c r="AW77" s="61">
        <f>IF(ISERROR(IF(AT77="","",AT77/VLOOKUP(Occupancy!$B$65,Occupancy!$BJ$68:'Occupancy'!$B$79,1)*12/$C77)),"-",IF(AT77="","",AT77/VLOOKUP(Occupancy!$B$65,Occupancy!$BJ$68:'Occupancy'!$B$79,1)*12/$C77))</f>
        <v>0</v>
      </c>
      <c r="AX77" s="58">
        <f>SUMIFS(IncomeStatementData!$J$2:$J$829,IncomeStatementData!$B$2:$B$829,$A77,IncomeStatementData!$I$2:$I$829,"55320")</f>
        <v>0</v>
      </c>
      <c r="AY77" s="58">
        <f>IF(ISERROR(AZ77/12*Occupancy!$B$65),"-",AZ77/12*Occupancy!$B$65)</f>
        <v>0</v>
      </c>
      <c r="AZ77" s="59">
        <f>SUMIFS(AnnualFinancialData!$L$2:$L$147,AnnualFinancialData!$B$2:$B$147,$A77,AnnualFinancialData!$K$2:$K$147,"55320")</f>
        <v>0</v>
      </c>
      <c r="BA77" s="58">
        <f>IF(ISERROR(IF(AX77="","",AX77/VLOOKUP(Occupancy!$B$65,Occupancy!$BJ$68:'Occupancy'!$B$79,1)*12/$C77)),"-",IF(AX77="","",AX77/VLOOKUP(Occupancy!$B$65,Occupancy!$BJ$68:'Occupancy'!$B$79,1)*12/$C77))</f>
        <v>0</v>
      </c>
      <c r="BB77" s="58">
        <f>IF(ISERROR(IF(AY77="","",AY77/VLOOKUP(Occupancy!$B$65,Occupancy!$BJ$68:'Occupancy'!$B$79,1)*12/$C77)),"-",IF(AY77="","",AY77/VLOOKUP(Occupancy!$B$65,Occupancy!$BJ$68:'Occupancy'!$B$79,1)*12/$C77))</f>
        <v>0</v>
      </c>
      <c r="BC77" s="66">
        <f t="shared" si="3"/>
        <v>0</v>
      </c>
      <c r="BD77" s="67">
        <f t="shared" si="4"/>
        <v>0</v>
      </c>
      <c r="BE77" s="66">
        <f t="shared" si="5"/>
        <v>0</v>
      </c>
      <c r="BF77" s="67">
        <f>IF(ISERROR(IF(BC77="","",BC77/VLOOKUP(Occupancy!$B$65,Occupancy!$BJ$68:'Occupancy'!$B$79,1)*12/$C77)),"-",IF(BC77="","",BC77/VLOOKUP(Occupancy!$B$65,Occupancy!$BJ$68:'Occupancy'!$B$79,1)*12/$C77))</f>
        <v>0</v>
      </c>
      <c r="BG77" s="68">
        <f>IF(ISERROR(IF(BD77="","",BD77/VLOOKUP(Occupancy!$B$65,Occupancy!$BJ$68:'Occupancy'!$B$79,1)*12/$C77)),"-",IF(BD77="","",BD77/VLOOKUP(Occupancy!$B$65,Occupancy!$BJ$68:'Occupancy'!$B$79,1)*12/$C77))</f>
        <v>0</v>
      </c>
    </row>
    <row r="78" spans="1:59" x14ac:dyDescent="0.25">
      <c r="A78" s="222" t="s">
        <v>236</v>
      </c>
      <c r="B78" s="98" t="str">
        <f>IF(ISERROR(INDEX(ProjectTypeData!$F$2:$F78,MATCH(Expenses!$A78,ProjectTypeData!$B$2:$B78,0),MATCH(Expenses!B$5,ProjectTypeData!$F$1))),"-",INDEX(ProjectTypeData!$F$2:$F78,MATCH(Expenses!$A78,ProjectTypeData!$B$2:$B78,0),MATCH(Expenses!B$5,ProjectTypeData!$F$1)))</f>
        <v>Homes</v>
      </c>
      <c r="C78" s="148">
        <f>Operating!C84</f>
        <v>0</v>
      </c>
      <c r="D78" s="149" t="str">
        <f>IF(ISERROR(INDEX(MgmtCompanyData!$C$2:$C$9,MATCH(A78,MgmtCompanyData!$B$2:$B$9,0),0)),"-",INDEX(MgmtCompanyData!$C$2:$C$9,MATCH(A78,MgmtCompanyData!$B$2:$B$9,0),0))</f>
        <v>-</v>
      </c>
      <c r="E78" s="54">
        <f>SUMIFS(IncomeStatementData!$J$2:$J$829,IncomeStatementData!$B$2:$B$829,$A78,IncomeStatementData!$I$2:$I$829,"50105")+SUMIFS(IncomeStatementData!$J$2:$J$829,IncomeStatementData!$B$2:$B$829,$A78,IncomeStatementData!$I$2:$I$829,"55745")+SUMIFS(IncomeStatementData!$J$2:$J$829,IncomeStatementData!$B$2:$B$829,$A78,IncomeStatementData!$I$2:$I$829,"55730")+SUMIFS(IncomeStatementData!$J$2:$J$829,IncomeStatementData!$B$2:$B$829,$A78,IncomeStatementData!$I$2:$I$829,"50203")+SUMIFS(IncomeStatementData!$J$2:$J$829,IncomeStatementData!$B$2:$B$829,$A78,IncomeStatementData!$I$2:$I$829,"50252")</f>
        <v>0</v>
      </c>
      <c r="F78" s="55">
        <f>IF(ISERROR(G78/12*Occupancy!$B$65),"-",G78/12*Occupancy!$B$65)</f>
        <v>0</v>
      </c>
      <c r="G78" s="56">
        <f>SUMIFS(AnnualFinancialData!$L$2:$L$147,AnnualFinancialData!$B$2:$B$147,$A78,AnnualFinancialData!$K$2:$K$147,"50105")+SUMIFS(AnnualFinancialData!$L$2:$L$147,AnnualFinancialData!$B$2:$B$147,$A78,AnnualFinancialData!$K$2:$K$147,"55745")+SUMIFS(AnnualFinancialData!$L$2:$L$147,AnnualFinancialData!$B$2:$B$147,$A78,AnnualFinancialData!$K$2:$K$147,"55730")+SUMIFS(AnnualFinancialData!$L$2:$L$147,AnnualFinancialData!$B$2:$B$147,$A78,AnnualFinancialData!$K$2:$K$147,"50203")+SUMIFS(AnnualFinancialData!$L$2:$L$147,AnnualFinancialData!$B$2:$B$147,$A78,AnnualFinancialData!$K$2:$K$147,"50252")</f>
        <v>0</v>
      </c>
      <c r="H78" s="55" t="str">
        <f>IF(ISERROR(IF(E78="","",E78/VLOOKUP(Occupancy!$B$65,Occupancy!$BJ$68:'Occupancy'!$B$79,1)*12/$C78)),"-",IF(E78="","",E78/VLOOKUP(Occupancy!$B$65,Occupancy!$BJ$68:'Occupancy'!$B$79,1)*12/$C78))</f>
        <v>-</v>
      </c>
      <c r="I78" s="57" t="str">
        <f>IF(ISERROR(IF(F78="","",F78/VLOOKUP(Occupancy!$B$65,Occupancy!$BJ$68:'Occupancy'!$B$79,1)*12/$C78)),"-",IF(F78="","",F78/VLOOKUP(Occupancy!$B$65,Occupancy!$BJ$68:'Occupancy'!$B$79,1)*12/$C78))</f>
        <v>-</v>
      </c>
      <c r="J78" s="58">
        <f>SUMIFS(IncomeStatementData!$J$2:$J$829,IncomeStatementData!$B$2:$B$829,$A78,IncomeStatementData!$I$2:$I$829,"60015")+SUMIFS(IncomeStatementData!$J$2:$J$829,IncomeStatementData!$B$2:$B$829,$A78,IncomeStatementData!$I$2:$I$829,"55342")+SUMIFS(IncomeStatementData!$J$2:$J$829,IncomeStatementData!$B$2:$B$829,$A78,IncomeStatementData!$I$2:$I$829,"55110")+SUMIFS(IncomeStatementData!$J$2:$J$829,IncomeStatementData!$B$2:$B$829,$A78,IncomeStatementData!$I$2:$I$829,"53034")+SUMIFS(IncomeStatementData!$J$2:$J$829,IncomeStatementData!$B$2:$B$829,$A78,IncomeStatementData!$I$2:$I$829,"59500")</f>
        <v>0</v>
      </c>
      <c r="K78" s="58">
        <f>IF(ISERROR(L78/12*Occupancy!$B$65),"-",L78/12*Occupancy!$B$65)</f>
        <v>0</v>
      </c>
      <c r="L78" s="59">
        <f>SUMIFS(AnnualFinancialData!$L$2:$L$147,AnnualFinancialData!$B$2:$B$147,$A78,AnnualFinancialData!$K$2:$K$147,"60015")+SUMIFS(AnnualFinancialData!$L$2:$L$147,AnnualFinancialData!$B$2:$B$147,$A78,AnnualFinancialData!$K$2:$K$147,"55342")+SUMIFS(AnnualFinancialData!$L$2:$L$147,AnnualFinancialData!$B$2:$B$147,$A78,AnnualFinancialData!$K$2:$K$147,"55110")+SUMIFS(AnnualFinancialData!$L$2:$L$147,AnnualFinancialData!$B$2:$B$147,$A78,AnnualFinancialData!$K$2:$K$147,"53034")+SUMIFS(AnnualFinancialData!$L$2:$L$147,AnnualFinancialData!$B$2:$B$147,$A78,AnnualFinancialData!$K$2:$K$147,"59500")</f>
        <v>0</v>
      </c>
      <c r="M78" s="58" t="str">
        <f>IF(ISERROR(IF(J78="","",J78/VLOOKUP(Occupancy!$B$65,Occupancy!$BJ$68:'Occupancy'!$B$79,1)*12/$C78)),"-",IF(J78="","",J78/VLOOKUP(Occupancy!$B$65,Occupancy!$BJ$68:'Occupancy'!$B$79,1)*12/$C78))</f>
        <v>-</v>
      </c>
      <c r="N78" s="58" t="str">
        <f>IF(ISERROR(IF(K78="","",K78/VLOOKUP(Occupancy!$B$65,Occupancy!$BJ$68:'Occupancy'!$B$79,1)*12/$C78)),"-",IF(K78="","",K78/VLOOKUP(Occupancy!$B$65,Occupancy!$BJ$68:'Occupancy'!$B$79,1)*12/$C78))</f>
        <v>-</v>
      </c>
      <c r="O78" s="55">
        <f>SUMIFS(IncomeStatementData!$J$2:$J$829,IncomeStatementData!$B$2:$B$829,$A78,IncomeStatementData!$I$2:$I$829,"58001")</f>
        <v>0</v>
      </c>
      <c r="P78" s="55">
        <f>IF(ISERROR(Q78/12*Occupancy!$B$65),"-",Q78/12*Occupancy!$B$65)</f>
        <v>0</v>
      </c>
      <c r="Q78" s="56">
        <f>SUMIFS(AnnualFinancialData!$L$2:$L$147,AnnualFinancialData!$B$2:$B$147,$A78,AnnualFinancialData!$K$2:$K$147,"58001")</f>
        <v>0</v>
      </c>
      <c r="R78" s="55" t="str">
        <f>IF(ISERROR(IF(O78="","",O78/VLOOKUP(Occupancy!$B$65,Occupancy!$BJ$68:'Occupancy'!$B$79,1)*12/$C78)),"-",IF(O78="","",O78/VLOOKUP(Occupancy!$B$65,Occupancy!$BJ$68:'Occupancy'!$B$79,1)*12/$C78))</f>
        <v>-</v>
      </c>
      <c r="S78" s="55" t="str">
        <f>IF(ISERROR(IF(P78="","",P78/VLOOKUP(Occupancy!$B$65,Occupancy!$BJ$68:'Occupancy'!$B$79,1)*12/$C78)),"-",IF(P78="","",P78/VLOOKUP(Occupancy!$B$65,Occupancy!$BJ$68:'Occupancy'!$B$79,1)*12/$C78))</f>
        <v>-</v>
      </c>
      <c r="T78" s="59">
        <f>SUMIFS(IncomeStatementData!$J$2:$J$829,IncomeStatementData!$B$2:$B$829,$A78,IncomeStatementData!$I$2:$I$829,"66100")</f>
        <v>0</v>
      </c>
      <c r="U78" s="58">
        <f>IF(ISERROR(V78/12*Occupancy!$B$65),"-",V78/12*Occupancy!$B$65)</f>
        <v>0</v>
      </c>
      <c r="V78" s="59">
        <f>SUMIFS(AnnualFinancialData!$L$2:$L$147,AnnualFinancialData!$B$2:$B$147,$A78,AnnualFinancialData!$K$2:$K$147,"66100")</f>
        <v>0</v>
      </c>
      <c r="W78" s="58" t="str">
        <f>IF(ISERROR(IF(T78="","",T78/VLOOKUP(Occupancy!$B$65,Occupancy!$BJ$68:'Occupancy'!$B$79,1)*12/$C78)),"-",IF(T78="","",T78/VLOOKUP(Occupancy!$B$65,Occupancy!$BJ$68:'Occupancy'!$B$79,1)*12/$C78))</f>
        <v>-</v>
      </c>
      <c r="X78" s="60" t="str">
        <f>IF(ISERROR(IF(U78="","",U78/VLOOKUP(Occupancy!$B$65,Occupancy!$BJ$68:'Occupancy'!$B$79,1)*12/$C78)),"-",IF(U78="","",U78/VLOOKUP(Occupancy!$B$65,Occupancy!$BJ$68:'Occupancy'!$B$79,1)*12/$C78))</f>
        <v>-</v>
      </c>
      <c r="Y78" s="55">
        <f>SUMIFS(IncomeStatementData!$J$2:$J$829,IncomeStatementData!$B$2:$B$829,$A78,IncomeStatementData!$I$2:$I$829,"55705")+SUMIFS(IncomeStatementData!$J$2:$J$829,IncomeStatementData!$B$2:$B$829,$A78,IncomeStatementData!$I$2:$I$829,"55715")+SUMIFS(IncomeStatementData!$J$2:$J$829,IncomeStatementData!$B$2:$B$829,$A78,IncomeStatementData!$I$2:$I$829,"55720")+SUMIFS(IncomeStatementData!$J$2:$J$829,IncomeStatementData!$B$2:$B$829,$A78,IncomeStatementData!$I$2:$I$829,"55730")+SUMIFS(IncomeStatementData!$J$2:$J$829,IncomeStatementData!$B$2:$B$829,$A78,IncomeStatementData!$I$2:$I$829,"55735")+SUMIFS(IncomeStatementData!$J$2:$J$829,IncomeStatementData!$B$2:$B$829,$A78,IncomeStatementData!$I$2:$I$829,"55701")+SUMIFS(IncomeStatementData!$J$2:$J$829,IncomeStatementData!$B$2:$B$829,$A78,IncomeStatementData!$I$2:$I$829,"55750")+SUMIFS(IncomeStatementData!$J$2:$J$829,IncomeStatementData!$B$2:$B$829,$A78,IncomeStatementData!$I$2:$I$829,"55725")+SUMIFS(IncomeStatementData!$J$2:$J$829,IncomeStatementData!$B$2:$B$829,$A78,IncomeStatementData!$I$2:$I$829,"55760")+SUMIFS(IncomeStatementData!$J$2:$J$829,IncomeStatementData!$B$2:$B$829,$A78,IncomeStatementData!$I$2:$I$829,"55755")</f>
        <v>0</v>
      </c>
      <c r="Z78" s="55">
        <f>IF(ISERROR(AA78/12*Occupancy!$B$65),"-",AA78/12*Occupancy!$B$65)</f>
        <v>0</v>
      </c>
      <c r="AA78" s="56">
        <f>SUMIFS(AnnualFinancialData!$L$2:$L$147,AnnualFinancialData!$B$2:$B$147,$A78,AnnualFinancialData!$K$2:$K$147,"55705")+SUMIFS(AnnualFinancialData!$L$2:$L$147,AnnualFinancialData!$B$2:$B$147,$A78,AnnualFinancialData!$K$2:$K$147,"55715")+SUMIFS(AnnualFinancialData!$L$2:$L$147,AnnualFinancialData!$B$2:$B$147,$A78,AnnualFinancialData!$K$2:$K$147,"55720")+SUMIFS(AnnualFinancialData!$L$2:$L$147,AnnualFinancialData!$B$2:$B$147,$A78,AnnualFinancialData!$K$2:$K$147,"55730")+SUMIFS(AnnualFinancialData!$L$2:$L$147,AnnualFinancialData!$B$2:$B$147,$A78,AnnualFinancialData!$K$2:$K$147,"55735")+SUMIFS(AnnualFinancialData!$L$2:$L$147,AnnualFinancialData!$B$2:$B$147,$A78,AnnualFinancialData!$K$2:$K$147,"55701")+SUMIFS(AnnualFinancialData!$L$2:$L$147,AnnualFinancialData!$B$2:$B$147,$A78,AnnualFinancialData!$K$2:$K$147,"55750")+SUMIFS(AnnualFinancialData!$L$2:$L$147,AnnualFinancialData!$B$2:$B$147,$A78,AnnualFinancialData!$K$2:$K$147,"55725")+SUMIFS(AnnualFinancialData!$L$2:$L$147,AnnualFinancialData!$B$2:$B$147,$A78,AnnualFinancialData!$K$2:$K$147,"55760")+SUMIFS(AnnualFinancialData!$L$2:$L$147,AnnualFinancialData!$B$2:$B$147,$A78,AnnualFinancialData!$K$2:$K$147,"55755")</f>
        <v>0</v>
      </c>
      <c r="AB78" s="55" t="str">
        <f>IF(ISERROR(IF(Y78="","",Y78/VLOOKUP(Occupancy!$B$65,Occupancy!$BJ$68:'Occupancy'!$B$79,1)*12/$C78)),"-",IF(Y78="","",Y78/VLOOKUP(Occupancy!$B$65,Occupancy!$BJ$68:'Occupancy'!$B$79,1)*12/$C78))</f>
        <v>-</v>
      </c>
      <c r="AC78" s="61" t="str">
        <f>IF(ISERROR(IF(Z78="","",Z78/VLOOKUP(Occupancy!$B$65,Occupancy!$BJ$68:'Occupancy'!$B$79,1)*12/$C78)),"-",IF(Z78="","",Z78/VLOOKUP(Occupancy!$B$65,Occupancy!$BJ$68:'Occupancy'!$B$79,1)*12/$C78))</f>
        <v>-</v>
      </c>
      <c r="AD78" s="59">
        <f>SUMIFS(IncomeStatementData!$J$2:$J$829,IncomeStatementData!$B$2:$B$829,$A78,IncomeStatementData!$I$2:$I$829,"55770")</f>
        <v>0</v>
      </c>
      <c r="AE78" s="58">
        <f>IF(ISERROR(AF78/12*Occupancy!$B$65),"-",AF78/12*Occupancy!$B$65)</f>
        <v>0</v>
      </c>
      <c r="AF78" s="59">
        <f>SUMIFS(AnnualFinancialData!$L$2:$L$147,AnnualFinancialData!$B$2:$B$147,$A78,AnnualFinancialData!$K$2:$K$147,"55770")</f>
        <v>0</v>
      </c>
      <c r="AG78" s="58" t="str">
        <f>IF(ISERROR(IF(AD78="","",AD78/VLOOKUP(Occupancy!$B$65,Occupancy!$BJ$68:'Occupancy'!$B$79,1)*12/$C78)),"-",IF(AD78="","",AD78/VLOOKUP(Occupancy!$B$65,Occupancy!$BJ$68:'Occupancy'!$B$79,1)*12/$C78))</f>
        <v>-</v>
      </c>
      <c r="AH78" s="63" t="str">
        <f>IF(ISERROR(IF(AE78="","",AE78/VLOOKUP(Occupancy!$B$65,Occupancy!$BJ$68:'Occupancy'!$B$79,1)*12/$C78)),"-",IF(AE78="","",AE78/VLOOKUP(Occupancy!$B$65,Occupancy!$BJ$68:'Occupancy'!$B$79,1)*12/$C78))</f>
        <v>-</v>
      </c>
      <c r="AI78" s="56">
        <f>SUMIFS(IncomeStatementData!$J$2:$J$829,IncomeStatementData!$B$2:$B$829,$A78,IncomeStatementData!$I$2:$I$829,"55357")+SUMIFS(IncomeStatementData!$J$2:$J$829,IncomeStatementData!$B$2:$B$829,$A78,IncomeStatementData!$I$2:$I$829,"55353")+SUMIFS(IncomeStatementData!$J$2:$J$829,IncomeStatementData!$B$2:$B$829,$A78,IncomeStatementData!$I$2:$I$829,"55354")+SUMIFS(IncomeStatementData!$J$2:$J$829,IncomeStatementData!$B$2:$B$829,$A78,IncomeStatementData!$I$2:$I$829,"55351")</f>
        <v>0</v>
      </c>
      <c r="AJ78" s="55">
        <f>IF(ISERROR(AK78/12*Occupancy!$B$65),"-",AK78/12*Occupancy!$B$65)</f>
        <v>0</v>
      </c>
      <c r="AK78" s="56">
        <f>SUMIFS(AnnualFinancialData!$L$2:$L$147,AnnualFinancialData!$B$2:$B$147,$A78,AnnualFinancialData!$K$2:$K$147,"55357")+SUMIFS(AnnualFinancialData!$L$2:$L$147,AnnualFinancialData!$B$2:$B$147,$A78,AnnualFinancialData!$K$2:$K$147,"55353")+SUMIFS(AnnualFinancialData!$L$2:$L$147,AnnualFinancialData!$B$2:$B$147,$A78,AnnualFinancialData!$K$2:$K$147,"55354")+SUMIFS(AnnualFinancialData!$L$2:$L$147,AnnualFinancialData!$B$2:$B$147,$A78,AnnualFinancialData!$K$2:$K$147,"55351")</f>
        <v>0</v>
      </c>
      <c r="AL78" s="55" t="str">
        <f>IF(ISERROR(IF(AI78="","",AI78/VLOOKUP(Occupancy!$B$65,Occupancy!$BJ$68:'Occupancy'!$B$79,1)*12/$C78)),"-",IF(AI78="","",AI78/VLOOKUP(Occupancy!$B$65,Occupancy!$BJ$68:'Occupancy'!$B$79,1)*12/$C78))</f>
        <v>-</v>
      </c>
      <c r="AM78" s="64" t="str">
        <f>IF(ISERROR(IF(AJ78="","",AJ78/VLOOKUP(Occupancy!$B$65,Occupancy!$BJ$68:'Occupancy'!$B$79,1)*12/$C78)),"-",IF(AJ78="","",AJ78/VLOOKUP(Occupancy!$B$65,Occupancy!$BJ$68:'Occupancy'!$B$79,1)*12/$C78))</f>
        <v>-</v>
      </c>
      <c r="AN78" s="58">
        <f>SUMIFS(IncomeStatementData!$J$2:$J$829,IncomeStatementData!$B$2:$B$829,$A78,IncomeStatementData!$I$2:$I$829,"55355")</f>
        <v>0</v>
      </c>
      <c r="AO78" s="58">
        <f>IF(ISERROR(AP78/12*Occupancy!$B$65),"-",AP78/12*Occupancy!$B$65)</f>
        <v>0</v>
      </c>
      <c r="AP78" s="59">
        <f>SUMIFS(AnnualFinancialData!$L$2:$L$147,AnnualFinancialData!$B$2:$B$147,$A78,AnnualFinancialData!$K$2:$K$147,"55355")</f>
        <v>0</v>
      </c>
      <c r="AQ78" s="58" t="str">
        <f>IF(ISERROR(IF(AN78="","",AN78/VLOOKUP(Occupancy!$B$65,Occupancy!$BJ$68:'Occupancy'!$B$79,1)*12/$C78)),"-",IF(AN78="","",AN78/VLOOKUP(Occupancy!$B$65,Occupancy!$BJ$68:'Occupancy'!$B$79,1)*12/$C78))</f>
        <v>-</v>
      </c>
      <c r="AR78" s="60" t="str">
        <f>IF(ISERROR(IF(AO78="","",AO78/VLOOKUP(Occupancy!$B$65,Occupancy!$BJ$68:'Occupancy'!$B$79,1)*12/$C78)),"-",IF(AO78="","",AO78/VLOOKUP(Occupancy!$B$65,Occupancy!$BJ$68:'Occupancy'!$B$79,1)*12/$C78))</f>
        <v>-</v>
      </c>
      <c r="AS78" s="65">
        <f>SUMIFS(IncomeStatementData!$J$2:$J$829,IncomeStatementData!$B$2:$B$829,$A78,IncomeStatementData!$I$2:$I$829,"55301")</f>
        <v>0</v>
      </c>
      <c r="AT78" s="55">
        <f>IF(ISERROR(AU78/12*Occupancy!$B$65),"-",AU78/12*Occupancy!$B$65)</f>
        <v>0</v>
      </c>
      <c r="AU78" s="56">
        <f>SUMIFS(AnnualFinancialData!$L$2:$L$147,AnnualFinancialData!$B$2:$B$147,$A78,AnnualFinancialData!$K$2:$K$147,"55301")</f>
        <v>0</v>
      </c>
      <c r="AV78" s="55" t="str">
        <f>IF(ISERROR(IF(AS78="","",AS78/VLOOKUP(Occupancy!$B$65,Occupancy!$BJ$68:'Occupancy'!$B$79,1)*12/$C78)),"-",IF(AS78="","",AS78/VLOOKUP(Occupancy!$B$65,Occupancy!$BJ$68:'Occupancy'!$B$79,1)*12/$C78))</f>
        <v>-</v>
      </c>
      <c r="AW78" s="61" t="str">
        <f>IF(ISERROR(IF(AT78="","",AT78/VLOOKUP(Occupancy!$B$65,Occupancy!$BJ$68:'Occupancy'!$B$79,1)*12/$C78)),"-",IF(AT78="","",AT78/VLOOKUP(Occupancy!$B$65,Occupancy!$BJ$68:'Occupancy'!$B$79,1)*12/$C78))</f>
        <v>-</v>
      </c>
      <c r="AX78" s="58">
        <f>SUMIFS(IncomeStatementData!$J$2:$J$829,IncomeStatementData!$B$2:$B$829,$A78,IncomeStatementData!$I$2:$I$829,"55320")</f>
        <v>0</v>
      </c>
      <c r="AY78" s="58">
        <f>IF(ISERROR(AZ78/12*Occupancy!$B$65),"-",AZ78/12*Occupancy!$B$65)</f>
        <v>0</v>
      </c>
      <c r="AZ78" s="59">
        <f>SUMIFS(AnnualFinancialData!$L$2:$L$147,AnnualFinancialData!$B$2:$B$147,$A78,AnnualFinancialData!$K$2:$K$147,"55320")</f>
        <v>0</v>
      </c>
      <c r="BA78" s="58" t="str">
        <f>IF(ISERROR(IF(AX78="","",AX78/VLOOKUP(Occupancy!$B$65,Occupancy!$BJ$68:'Occupancy'!$B$79,1)*12/$C78)),"-",IF(AX78="","",AX78/VLOOKUP(Occupancy!$B$65,Occupancy!$BJ$68:'Occupancy'!$B$79,1)*12/$C78))</f>
        <v>-</v>
      </c>
      <c r="BB78" s="58" t="str">
        <f>IF(ISERROR(IF(AY78="","",AY78/VLOOKUP(Occupancy!$B$65,Occupancy!$BJ$68:'Occupancy'!$B$79,1)*12/$C78)),"-",IF(AY78="","",AY78/VLOOKUP(Occupancy!$B$65,Occupancy!$BJ$68:'Occupancy'!$B$79,1)*12/$C78))</f>
        <v>-</v>
      </c>
      <c r="BC78" s="66">
        <f t="shared" si="3"/>
        <v>0</v>
      </c>
      <c r="BD78" s="67">
        <f t="shared" si="4"/>
        <v>0</v>
      </c>
      <c r="BE78" s="66">
        <f t="shared" si="5"/>
        <v>0</v>
      </c>
      <c r="BF78" s="67" t="str">
        <f>IF(ISERROR(IF(BC78="","",BC78/VLOOKUP(Occupancy!$B$65,Occupancy!$BJ$68:'Occupancy'!$B$79,1)*12/$C78)),"-",IF(BC78="","",BC78/VLOOKUP(Occupancy!$B$65,Occupancy!$BJ$68:'Occupancy'!$B$79,1)*12/$C78))</f>
        <v>-</v>
      </c>
      <c r="BG78" s="68" t="str">
        <f>IF(ISERROR(IF(BD78="","",BD78/VLOOKUP(Occupancy!$B$65,Occupancy!$BJ$68:'Occupancy'!$B$79,1)*12/$C78)),"-",IF(BD78="","",BD78/VLOOKUP(Occupancy!$B$65,Occupancy!$BJ$68:'Occupancy'!$B$79,1)*12/$C78))</f>
        <v>-</v>
      </c>
    </row>
    <row r="79" spans="1:59" x14ac:dyDescent="0.25">
      <c r="A79" s="222" t="s">
        <v>520</v>
      </c>
      <c r="B79" s="98" t="str">
        <f>IF(ISERROR(INDEX(ProjectTypeData!$F$2:$F79,MATCH(Expenses!$A79,ProjectTypeData!$B$2:$B79,0),MATCH(Expenses!B$5,ProjectTypeData!$F$1))),"-",INDEX(ProjectTypeData!$F$2:$F79,MATCH(Expenses!$A79,ProjectTypeData!$B$2:$B79,0),MATCH(Expenses!B$5,ProjectTypeData!$F$1)))</f>
        <v>Homes</v>
      </c>
      <c r="C79" s="148">
        <f>Operating!C85</f>
        <v>0</v>
      </c>
      <c r="D79" s="149" t="str">
        <f>IF(ISERROR(INDEX(MgmtCompanyData!$C$2:$C$9,MATCH(A79,MgmtCompanyData!$B$2:$B$9,0),0)),"-",INDEX(MgmtCompanyData!$C$2:$C$9,MATCH(A79,MgmtCompanyData!$B$2:$B$9,0),0))</f>
        <v>-</v>
      </c>
      <c r="E79" s="54">
        <f>SUMIFS(IncomeStatementData!$J$2:$J$829,IncomeStatementData!$B$2:$B$829,$A79,IncomeStatementData!$I$2:$I$829,"50105")+SUMIFS(IncomeStatementData!$J$2:$J$829,IncomeStatementData!$B$2:$B$829,$A79,IncomeStatementData!$I$2:$I$829,"55745")+SUMIFS(IncomeStatementData!$J$2:$J$829,IncomeStatementData!$B$2:$B$829,$A79,IncomeStatementData!$I$2:$I$829,"55730")+SUMIFS(IncomeStatementData!$J$2:$J$829,IncomeStatementData!$B$2:$B$829,$A79,IncomeStatementData!$I$2:$I$829,"50203")+SUMIFS(IncomeStatementData!$J$2:$J$829,IncomeStatementData!$B$2:$B$829,$A79,IncomeStatementData!$I$2:$I$829,"50252")</f>
        <v>0</v>
      </c>
      <c r="F79" s="55">
        <f>IF(ISERROR(G79/12*Occupancy!$B$65),"-",G79/12*Occupancy!$B$65)</f>
        <v>0</v>
      </c>
      <c r="G79" s="56">
        <f>SUMIFS(AnnualFinancialData!$L$2:$L$147,AnnualFinancialData!$B$2:$B$147,$A79,AnnualFinancialData!$K$2:$K$147,"50105")+SUMIFS(AnnualFinancialData!$L$2:$L$147,AnnualFinancialData!$B$2:$B$147,$A79,AnnualFinancialData!$K$2:$K$147,"55745")+SUMIFS(AnnualFinancialData!$L$2:$L$147,AnnualFinancialData!$B$2:$B$147,$A79,AnnualFinancialData!$K$2:$K$147,"55730")+SUMIFS(AnnualFinancialData!$L$2:$L$147,AnnualFinancialData!$B$2:$B$147,$A79,AnnualFinancialData!$K$2:$K$147,"50203")+SUMIFS(AnnualFinancialData!$L$2:$L$147,AnnualFinancialData!$B$2:$B$147,$A79,AnnualFinancialData!$K$2:$K$147,"50252")</f>
        <v>0</v>
      </c>
      <c r="H79" s="55" t="str">
        <f>IF(ISERROR(IF(E79="","",E79/VLOOKUP(Occupancy!$B$65,Occupancy!$BJ$68:'Occupancy'!$B$79,1)*12/$C79)),"-",IF(E79="","",E79/VLOOKUP(Occupancy!$B$65,Occupancy!$BJ$68:'Occupancy'!$B$79,1)*12/$C79))</f>
        <v>-</v>
      </c>
      <c r="I79" s="57" t="str">
        <f>IF(ISERROR(IF(F79="","",F79/VLOOKUP(Occupancy!$B$65,Occupancy!$BJ$68:'Occupancy'!$B$79,1)*12/$C79)),"-",IF(F79="","",F79/VLOOKUP(Occupancy!$B$65,Occupancy!$BJ$68:'Occupancy'!$B$79,1)*12/$C79))</f>
        <v>-</v>
      </c>
      <c r="J79" s="58">
        <f>SUMIFS(IncomeStatementData!$J$2:$J$829,IncomeStatementData!$B$2:$B$829,$A79,IncomeStatementData!$I$2:$I$829,"60015")+SUMIFS(IncomeStatementData!$J$2:$J$829,IncomeStatementData!$B$2:$B$829,$A79,IncomeStatementData!$I$2:$I$829,"55342")+SUMIFS(IncomeStatementData!$J$2:$J$829,IncomeStatementData!$B$2:$B$829,$A79,IncomeStatementData!$I$2:$I$829,"55110")+SUMIFS(IncomeStatementData!$J$2:$J$829,IncomeStatementData!$B$2:$B$829,$A79,IncomeStatementData!$I$2:$I$829,"53034")+SUMIFS(IncomeStatementData!$J$2:$J$829,IncomeStatementData!$B$2:$B$829,$A79,IncomeStatementData!$I$2:$I$829,"59500")</f>
        <v>0</v>
      </c>
      <c r="K79" s="58">
        <f>IF(ISERROR(L79/12*Occupancy!$B$65),"-",L79/12*Occupancy!$B$65)</f>
        <v>0</v>
      </c>
      <c r="L79" s="59">
        <f>SUMIFS(AnnualFinancialData!$L$2:$L$147,AnnualFinancialData!$B$2:$B$147,$A79,AnnualFinancialData!$K$2:$K$147,"60015")+SUMIFS(AnnualFinancialData!$L$2:$L$147,AnnualFinancialData!$B$2:$B$147,$A79,AnnualFinancialData!$K$2:$K$147,"55342")+SUMIFS(AnnualFinancialData!$L$2:$L$147,AnnualFinancialData!$B$2:$B$147,$A79,AnnualFinancialData!$K$2:$K$147,"55110")+SUMIFS(AnnualFinancialData!$L$2:$L$147,AnnualFinancialData!$B$2:$B$147,$A79,AnnualFinancialData!$K$2:$K$147,"53034")+SUMIFS(AnnualFinancialData!$L$2:$L$147,AnnualFinancialData!$B$2:$B$147,$A79,AnnualFinancialData!$K$2:$K$147,"59500")</f>
        <v>0</v>
      </c>
      <c r="M79" s="58" t="str">
        <f>IF(ISERROR(IF(J79="","",J79/VLOOKUP(Occupancy!$B$65,Occupancy!$BJ$68:'Occupancy'!$B$79,1)*12/$C79)),"-",IF(J79="","",J79/VLOOKUP(Occupancy!$B$65,Occupancy!$BJ$68:'Occupancy'!$B$79,1)*12/$C79))</f>
        <v>-</v>
      </c>
      <c r="N79" s="58" t="str">
        <f>IF(ISERROR(IF(K79="","",K79/VLOOKUP(Occupancy!$B$65,Occupancy!$BJ$68:'Occupancy'!$B$79,1)*12/$C79)),"-",IF(K79="","",K79/VLOOKUP(Occupancy!$B$65,Occupancy!$BJ$68:'Occupancy'!$B$79,1)*12/$C79))</f>
        <v>-</v>
      </c>
      <c r="O79" s="55">
        <f>SUMIFS(IncomeStatementData!$J$2:$J$829,IncomeStatementData!$B$2:$B$829,$A79,IncomeStatementData!$I$2:$I$829,"58001")</f>
        <v>0</v>
      </c>
      <c r="P79" s="55">
        <f>IF(ISERROR(Q79/12*Occupancy!$B$65),"-",Q79/12*Occupancy!$B$65)</f>
        <v>0</v>
      </c>
      <c r="Q79" s="56">
        <f>SUMIFS(AnnualFinancialData!$L$2:$L$147,AnnualFinancialData!$B$2:$B$147,$A79,AnnualFinancialData!$K$2:$K$147,"58001")</f>
        <v>0</v>
      </c>
      <c r="R79" s="55" t="str">
        <f>IF(ISERROR(IF(O79="","",O79/VLOOKUP(Occupancy!$B$65,Occupancy!$BJ$68:'Occupancy'!$B$79,1)*12/$C79)),"-",IF(O79="","",O79/VLOOKUP(Occupancy!$B$65,Occupancy!$BJ$68:'Occupancy'!$B$79,1)*12/$C79))</f>
        <v>-</v>
      </c>
      <c r="S79" s="55" t="str">
        <f>IF(ISERROR(IF(P79="","",P79/VLOOKUP(Occupancy!$B$65,Occupancy!$BJ$68:'Occupancy'!$B$79,1)*12/$C79)),"-",IF(P79="","",P79/VLOOKUP(Occupancy!$B$65,Occupancy!$BJ$68:'Occupancy'!$B$79,1)*12/$C79))</f>
        <v>-</v>
      </c>
      <c r="T79" s="59">
        <f>SUMIFS(IncomeStatementData!$J$2:$J$829,IncomeStatementData!$B$2:$B$829,$A79,IncomeStatementData!$I$2:$I$829,"66100")</f>
        <v>0</v>
      </c>
      <c r="U79" s="58">
        <f>IF(ISERROR(V79/12*Occupancy!$B$65),"-",V79/12*Occupancy!$B$65)</f>
        <v>0</v>
      </c>
      <c r="V79" s="59">
        <f>SUMIFS(AnnualFinancialData!$L$2:$L$147,AnnualFinancialData!$B$2:$B$147,$A79,AnnualFinancialData!$K$2:$K$147,"66100")</f>
        <v>0</v>
      </c>
      <c r="W79" s="58" t="str">
        <f>IF(ISERROR(IF(T79="","",T79/VLOOKUP(Occupancy!$B$65,Occupancy!$BJ$68:'Occupancy'!$B$79,1)*12/$C79)),"-",IF(T79="","",T79/VLOOKUP(Occupancy!$B$65,Occupancy!$BJ$68:'Occupancy'!$B$79,1)*12/$C79))</f>
        <v>-</v>
      </c>
      <c r="X79" s="60" t="str">
        <f>IF(ISERROR(IF(U79="","",U79/VLOOKUP(Occupancy!$B$65,Occupancy!$BJ$68:'Occupancy'!$B$79,1)*12/$C79)),"-",IF(U79="","",U79/VLOOKUP(Occupancy!$B$65,Occupancy!$BJ$68:'Occupancy'!$B$79,1)*12/$C79))</f>
        <v>-</v>
      </c>
      <c r="Y79" s="55">
        <f>SUMIFS(IncomeStatementData!$J$2:$J$829,IncomeStatementData!$B$2:$B$829,$A79,IncomeStatementData!$I$2:$I$829,"55705")+SUMIFS(IncomeStatementData!$J$2:$J$829,IncomeStatementData!$B$2:$B$829,$A79,IncomeStatementData!$I$2:$I$829,"55715")+SUMIFS(IncomeStatementData!$J$2:$J$829,IncomeStatementData!$B$2:$B$829,$A79,IncomeStatementData!$I$2:$I$829,"55720")+SUMIFS(IncomeStatementData!$J$2:$J$829,IncomeStatementData!$B$2:$B$829,$A79,IncomeStatementData!$I$2:$I$829,"55730")+SUMIFS(IncomeStatementData!$J$2:$J$829,IncomeStatementData!$B$2:$B$829,$A79,IncomeStatementData!$I$2:$I$829,"55735")+SUMIFS(IncomeStatementData!$J$2:$J$829,IncomeStatementData!$B$2:$B$829,$A79,IncomeStatementData!$I$2:$I$829,"55701")+SUMIFS(IncomeStatementData!$J$2:$J$829,IncomeStatementData!$B$2:$B$829,$A79,IncomeStatementData!$I$2:$I$829,"55750")+SUMIFS(IncomeStatementData!$J$2:$J$829,IncomeStatementData!$B$2:$B$829,$A79,IncomeStatementData!$I$2:$I$829,"55725")+SUMIFS(IncomeStatementData!$J$2:$J$829,IncomeStatementData!$B$2:$B$829,$A79,IncomeStatementData!$I$2:$I$829,"55760")+SUMIFS(IncomeStatementData!$J$2:$J$829,IncomeStatementData!$B$2:$B$829,$A79,IncomeStatementData!$I$2:$I$829,"55755")</f>
        <v>0</v>
      </c>
      <c r="Z79" s="55">
        <f>IF(ISERROR(AA79/12*Occupancy!$B$65),"-",AA79/12*Occupancy!$B$65)</f>
        <v>0</v>
      </c>
      <c r="AA79" s="56">
        <f>SUMIFS(AnnualFinancialData!$L$2:$L$147,AnnualFinancialData!$B$2:$B$147,$A79,AnnualFinancialData!$K$2:$K$147,"55705")+SUMIFS(AnnualFinancialData!$L$2:$L$147,AnnualFinancialData!$B$2:$B$147,$A79,AnnualFinancialData!$K$2:$K$147,"55715")+SUMIFS(AnnualFinancialData!$L$2:$L$147,AnnualFinancialData!$B$2:$B$147,$A79,AnnualFinancialData!$K$2:$K$147,"55720")+SUMIFS(AnnualFinancialData!$L$2:$L$147,AnnualFinancialData!$B$2:$B$147,$A79,AnnualFinancialData!$K$2:$K$147,"55730")+SUMIFS(AnnualFinancialData!$L$2:$L$147,AnnualFinancialData!$B$2:$B$147,$A79,AnnualFinancialData!$K$2:$K$147,"55735")+SUMIFS(AnnualFinancialData!$L$2:$L$147,AnnualFinancialData!$B$2:$B$147,$A79,AnnualFinancialData!$K$2:$K$147,"55701")+SUMIFS(AnnualFinancialData!$L$2:$L$147,AnnualFinancialData!$B$2:$B$147,$A79,AnnualFinancialData!$K$2:$K$147,"55750")+SUMIFS(AnnualFinancialData!$L$2:$L$147,AnnualFinancialData!$B$2:$B$147,$A79,AnnualFinancialData!$K$2:$K$147,"55725")+SUMIFS(AnnualFinancialData!$L$2:$L$147,AnnualFinancialData!$B$2:$B$147,$A79,AnnualFinancialData!$K$2:$K$147,"55760")+SUMIFS(AnnualFinancialData!$L$2:$L$147,AnnualFinancialData!$B$2:$B$147,$A79,AnnualFinancialData!$K$2:$K$147,"55755")</f>
        <v>0</v>
      </c>
      <c r="AB79" s="55" t="str">
        <f>IF(ISERROR(IF(Y79="","",Y79/VLOOKUP(Occupancy!$B$65,Occupancy!$BJ$68:'Occupancy'!$B$79,1)*12/$C79)),"-",IF(Y79="","",Y79/VLOOKUP(Occupancy!$B$65,Occupancy!$BJ$68:'Occupancy'!$B$79,1)*12/$C79))</f>
        <v>-</v>
      </c>
      <c r="AC79" s="61" t="str">
        <f>IF(ISERROR(IF(Z79="","",Z79/VLOOKUP(Occupancy!$B$65,Occupancy!$BJ$68:'Occupancy'!$B$79,1)*12/$C79)),"-",IF(Z79="","",Z79/VLOOKUP(Occupancy!$B$65,Occupancy!$BJ$68:'Occupancy'!$B$79,1)*12/$C79))</f>
        <v>-</v>
      </c>
      <c r="AD79" s="59">
        <f>SUMIFS(IncomeStatementData!$J$2:$J$829,IncomeStatementData!$B$2:$B$829,$A79,IncomeStatementData!$I$2:$I$829,"55770")</f>
        <v>0</v>
      </c>
      <c r="AE79" s="58">
        <f>IF(ISERROR(AF79/12*Occupancy!$B$65),"-",AF79/12*Occupancy!$B$65)</f>
        <v>0</v>
      </c>
      <c r="AF79" s="59">
        <f>SUMIFS(AnnualFinancialData!$L$2:$L$147,AnnualFinancialData!$B$2:$B$147,$A79,AnnualFinancialData!$K$2:$K$147,"55770")</f>
        <v>0</v>
      </c>
      <c r="AG79" s="58" t="str">
        <f>IF(ISERROR(IF(AD79="","",AD79/VLOOKUP(Occupancy!$B$65,Occupancy!$BJ$68:'Occupancy'!$B$79,1)*12/$C79)),"-",IF(AD79="","",AD79/VLOOKUP(Occupancy!$B$65,Occupancy!$BJ$68:'Occupancy'!$B$79,1)*12/$C79))</f>
        <v>-</v>
      </c>
      <c r="AH79" s="63" t="str">
        <f>IF(ISERROR(IF(AE79="","",AE79/VLOOKUP(Occupancy!$B$65,Occupancy!$BJ$68:'Occupancy'!$B$79,1)*12/$C79)),"-",IF(AE79="","",AE79/VLOOKUP(Occupancy!$B$65,Occupancy!$BJ$68:'Occupancy'!$B$79,1)*12/$C79))</f>
        <v>-</v>
      </c>
      <c r="AI79" s="56">
        <f>SUMIFS(IncomeStatementData!$J$2:$J$829,IncomeStatementData!$B$2:$B$829,$A79,IncomeStatementData!$I$2:$I$829,"55357")+SUMIFS(IncomeStatementData!$J$2:$J$829,IncomeStatementData!$B$2:$B$829,$A79,IncomeStatementData!$I$2:$I$829,"55353")+SUMIFS(IncomeStatementData!$J$2:$J$829,IncomeStatementData!$B$2:$B$829,$A79,IncomeStatementData!$I$2:$I$829,"55354")+SUMIFS(IncomeStatementData!$J$2:$J$829,IncomeStatementData!$B$2:$B$829,$A79,IncomeStatementData!$I$2:$I$829,"55351")</f>
        <v>0</v>
      </c>
      <c r="AJ79" s="55">
        <f>IF(ISERROR(AK79/12*Occupancy!$B$65),"-",AK79/12*Occupancy!$B$65)</f>
        <v>0</v>
      </c>
      <c r="AK79" s="56">
        <f>SUMIFS(AnnualFinancialData!$L$2:$L$147,AnnualFinancialData!$B$2:$B$147,$A79,AnnualFinancialData!$K$2:$K$147,"55357")+SUMIFS(AnnualFinancialData!$L$2:$L$147,AnnualFinancialData!$B$2:$B$147,$A79,AnnualFinancialData!$K$2:$K$147,"55353")+SUMIFS(AnnualFinancialData!$L$2:$L$147,AnnualFinancialData!$B$2:$B$147,$A79,AnnualFinancialData!$K$2:$K$147,"55354")+SUMIFS(AnnualFinancialData!$L$2:$L$147,AnnualFinancialData!$B$2:$B$147,$A79,AnnualFinancialData!$K$2:$K$147,"55351")</f>
        <v>0</v>
      </c>
      <c r="AL79" s="55" t="str">
        <f>IF(ISERROR(IF(AI79="","",AI79/VLOOKUP(Occupancy!$B$65,Occupancy!$BJ$68:'Occupancy'!$B$79,1)*12/$C79)),"-",IF(AI79="","",AI79/VLOOKUP(Occupancy!$B$65,Occupancy!$BJ$68:'Occupancy'!$B$79,1)*12/$C79))</f>
        <v>-</v>
      </c>
      <c r="AM79" s="64" t="str">
        <f>IF(ISERROR(IF(AJ79="","",AJ79/VLOOKUP(Occupancy!$B$65,Occupancy!$BJ$68:'Occupancy'!$B$79,1)*12/$C79)),"-",IF(AJ79="","",AJ79/VLOOKUP(Occupancy!$B$65,Occupancy!$BJ$68:'Occupancy'!$B$79,1)*12/$C79))</f>
        <v>-</v>
      </c>
      <c r="AN79" s="58">
        <f>SUMIFS(IncomeStatementData!$J$2:$J$829,IncomeStatementData!$B$2:$B$829,$A79,IncomeStatementData!$I$2:$I$829,"55355")</f>
        <v>0</v>
      </c>
      <c r="AO79" s="58">
        <f>IF(ISERROR(AP79/12*Occupancy!$B$65),"-",AP79/12*Occupancy!$B$65)</f>
        <v>0</v>
      </c>
      <c r="AP79" s="59">
        <f>SUMIFS(AnnualFinancialData!$L$2:$L$147,AnnualFinancialData!$B$2:$B$147,$A79,AnnualFinancialData!$K$2:$K$147,"55355")</f>
        <v>0</v>
      </c>
      <c r="AQ79" s="58" t="str">
        <f>IF(ISERROR(IF(AN79="","",AN79/VLOOKUP(Occupancy!$B$65,Occupancy!$BJ$68:'Occupancy'!$B$79,1)*12/$C79)),"-",IF(AN79="","",AN79/VLOOKUP(Occupancy!$B$65,Occupancy!$BJ$68:'Occupancy'!$B$79,1)*12/$C79))</f>
        <v>-</v>
      </c>
      <c r="AR79" s="60" t="str">
        <f>IF(ISERROR(IF(AO79="","",AO79/VLOOKUP(Occupancy!$B$65,Occupancy!$BJ$68:'Occupancy'!$B$79,1)*12/$C79)),"-",IF(AO79="","",AO79/VLOOKUP(Occupancy!$B$65,Occupancy!$BJ$68:'Occupancy'!$B$79,1)*12/$C79))</f>
        <v>-</v>
      </c>
      <c r="AS79" s="65">
        <f>SUMIFS(IncomeStatementData!$J$2:$J$829,IncomeStatementData!$B$2:$B$829,$A79,IncomeStatementData!$I$2:$I$829,"55301")</f>
        <v>0</v>
      </c>
      <c r="AT79" s="55">
        <f>IF(ISERROR(AU79/12*Occupancy!$B$65),"-",AU79/12*Occupancy!$B$65)</f>
        <v>0</v>
      </c>
      <c r="AU79" s="56">
        <f>SUMIFS(AnnualFinancialData!$L$2:$L$147,AnnualFinancialData!$B$2:$B$147,$A79,AnnualFinancialData!$K$2:$K$147,"55301")</f>
        <v>0</v>
      </c>
      <c r="AV79" s="55" t="str">
        <f>IF(ISERROR(IF(AS79="","",AS79/VLOOKUP(Occupancy!$B$65,Occupancy!$BJ$68:'Occupancy'!$B$79,1)*12/$C79)),"-",IF(AS79="","",AS79/VLOOKUP(Occupancy!$B$65,Occupancy!$BJ$68:'Occupancy'!$B$79,1)*12/$C79))</f>
        <v>-</v>
      </c>
      <c r="AW79" s="61" t="str">
        <f>IF(ISERROR(IF(AT79="","",AT79/VLOOKUP(Occupancy!$B$65,Occupancy!$BJ$68:'Occupancy'!$B$79,1)*12/$C79)),"-",IF(AT79="","",AT79/VLOOKUP(Occupancy!$B$65,Occupancy!$BJ$68:'Occupancy'!$B$79,1)*12/$C79))</f>
        <v>-</v>
      </c>
      <c r="AX79" s="58">
        <f>SUMIFS(IncomeStatementData!$J$2:$J$829,IncomeStatementData!$B$2:$B$829,$A79,IncomeStatementData!$I$2:$I$829,"55320")</f>
        <v>0</v>
      </c>
      <c r="AY79" s="58">
        <f>IF(ISERROR(AZ79/12*Occupancy!$B$65),"-",AZ79/12*Occupancy!$B$65)</f>
        <v>0</v>
      </c>
      <c r="AZ79" s="59">
        <f>SUMIFS(AnnualFinancialData!$L$2:$L$147,AnnualFinancialData!$B$2:$B$147,$A79,AnnualFinancialData!$K$2:$K$147,"55320")</f>
        <v>0</v>
      </c>
      <c r="BA79" s="58" t="str">
        <f>IF(ISERROR(IF(AX79="","",AX79/VLOOKUP(Occupancy!$B$65,Occupancy!$BJ$68:'Occupancy'!$B$79,1)*12/$C79)),"-",IF(AX79="","",AX79/VLOOKUP(Occupancy!$B$65,Occupancy!$BJ$68:'Occupancy'!$B$79,1)*12/$C79))</f>
        <v>-</v>
      </c>
      <c r="BB79" s="58" t="str">
        <f>IF(ISERROR(IF(AY79="","",AY79/VLOOKUP(Occupancy!$B$65,Occupancy!$BJ$68:'Occupancy'!$B$79,1)*12/$C79)),"-",IF(AY79="","",AY79/VLOOKUP(Occupancy!$B$65,Occupancy!$BJ$68:'Occupancy'!$B$79,1)*12/$C79))</f>
        <v>-</v>
      </c>
      <c r="BC79" s="66">
        <f t="shared" si="3"/>
        <v>0</v>
      </c>
      <c r="BD79" s="67">
        <f t="shared" si="4"/>
        <v>0</v>
      </c>
      <c r="BE79" s="66">
        <f t="shared" si="5"/>
        <v>0</v>
      </c>
      <c r="BF79" s="67" t="str">
        <f>IF(ISERROR(IF(BC79="","",BC79/VLOOKUP(Occupancy!$B$65,Occupancy!$BJ$68:'Occupancy'!$B$79,1)*12/$C79)),"-",IF(BC79="","",BC79/VLOOKUP(Occupancy!$B$65,Occupancy!$BJ$68:'Occupancy'!$B$79,1)*12/$C79))</f>
        <v>-</v>
      </c>
      <c r="BG79" s="68" t="str">
        <f>IF(ISERROR(IF(BD79="","",BD79/VLOOKUP(Occupancy!$B$65,Occupancy!$BJ$68:'Occupancy'!$B$79,1)*12/$C79)),"-",IF(BD79="","",BD79/VLOOKUP(Occupancy!$B$65,Occupancy!$BJ$68:'Occupancy'!$B$79,1)*12/$C79))</f>
        <v>-</v>
      </c>
    </row>
    <row r="80" spans="1:59" x14ac:dyDescent="0.25">
      <c r="A80" s="222" t="s">
        <v>522</v>
      </c>
      <c r="B80" s="98" t="str">
        <f>IF(ISERROR(INDEX(ProjectTypeData!$F$2:$F80,MATCH(Expenses!$A80,ProjectTypeData!$B$2:$B80,0),MATCH(Expenses!B$5,ProjectTypeData!$F$1))),"-",INDEX(ProjectTypeData!$F$2:$F80,MATCH(Expenses!$A80,ProjectTypeData!$B$2:$B80,0),MATCH(Expenses!B$5,ProjectTypeData!$F$1)))</f>
        <v>Homes</v>
      </c>
      <c r="C80" s="148">
        <f>Operating!C86</f>
        <v>0</v>
      </c>
      <c r="D80" s="149" t="str">
        <f>IF(ISERROR(INDEX(MgmtCompanyData!$C$2:$C$9,MATCH(A80,MgmtCompanyData!$B$2:$B$9,0),0)),"-",INDEX(MgmtCompanyData!$C$2:$C$9,MATCH(A80,MgmtCompanyData!$B$2:$B$9,0),0))</f>
        <v>-</v>
      </c>
      <c r="E80" s="54">
        <f>SUMIFS(IncomeStatementData!$J$2:$J$829,IncomeStatementData!$B$2:$B$829,$A80,IncomeStatementData!$I$2:$I$829,"50105")+SUMIFS(IncomeStatementData!$J$2:$J$829,IncomeStatementData!$B$2:$B$829,$A80,IncomeStatementData!$I$2:$I$829,"55745")+SUMIFS(IncomeStatementData!$J$2:$J$829,IncomeStatementData!$B$2:$B$829,$A80,IncomeStatementData!$I$2:$I$829,"55730")+SUMIFS(IncomeStatementData!$J$2:$J$829,IncomeStatementData!$B$2:$B$829,$A80,IncomeStatementData!$I$2:$I$829,"50203")+SUMIFS(IncomeStatementData!$J$2:$J$829,IncomeStatementData!$B$2:$B$829,$A80,IncomeStatementData!$I$2:$I$829,"50252")</f>
        <v>0</v>
      </c>
      <c r="F80" s="55">
        <f>IF(ISERROR(G80/12*Occupancy!$B$65),"-",G80/12*Occupancy!$B$65)</f>
        <v>0</v>
      </c>
      <c r="G80" s="56">
        <f>SUMIFS(AnnualFinancialData!$L$2:$L$147,AnnualFinancialData!$B$2:$B$147,$A80,AnnualFinancialData!$K$2:$K$147,"50105")+SUMIFS(AnnualFinancialData!$L$2:$L$147,AnnualFinancialData!$B$2:$B$147,$A80,AnnualFinancialData!$K$2:$K$147,"55745")+SUMIFS(AnnualFinancialData!$L$2:$L$147,AnnualFinancialData!$B$2:$B$147,$A80,AnnualFinancialData!$K$2:$K$147,"55730")+SUMIFS(AnnualFinancialData!$L$2:$L$147,AnnualFinancialData!$B$2:$B$147,$A80,AnnualFinancialData!$K$2:$K$147,"50203")+SUMIFS(AnnualFinancialData!$L$2:$L$147,AnnualFinancialData!$B$2:$B$147,$A80,AnnualFinancialData!$K$2:$K$147,"50252")</f>
        <v>0</v>
      </c>
      <c r="H80" s="55" t="str">
        <f>IF(ISERROR(IF(E80="","",E80/VLOOKUP(Occupancy!$B$65,Occupancy!$BJ$68:'Occupancy'!$B$79,1)*12/$C80)),"-",IF(E80="","",E80/VLOOKUP(Occupancy!$B$65,Occupancy!$BJ$68:'Occupancy'!$B$79,1)*12/$C80))</f>
        <v>-</v>
      </c>
      <c r="I80" s="57" t="str">
        <f>IF(ISERROR(IF(F80="","",F80/VLOOKUP(Occupancy!$B$65,Occupancy!$BJ$68:'Occupancy'!$B$79,1)*12/$C80)),"-",IF(F80="","",F80/VLOOKUP(Occupancy!$B$65,Occupancy!$BJ$68:'Occupancy'!$B$79,1)*12/$C80))</f>
        <v>-</v>
      </c>
      <c r="J80" s="58">
        <f>SUMIFS(IncomeStatementData!$J$2:$J$829,IncomeStatementData!$B$2:$B$829,$A80,IncomeStatementData!$I$2:$I$829,"60015")+SUMIFS(IncomeStatementData!$J$2:$J$829,IncomeStatementData!$B$2:$B$829,$A80,IncomeStatementData!$I$2:$I$829,"55342")+SUMIFS(IncomeStatementData!$J$2:$J$829,IncomeStatementData!$B$2:$B$829,$A80,IncomeStatementData!$I$2:$I$829,"55110")+SUMIFS(IncomeStatementData!$J$2:$J$829,IncomeStatementData!$B$2:$B$829,$A80,IncomeStatementData!$I$2:$I$829,"53034")+SUMIFS(IncomeStatementData!$J$2:$J$829,IncomeStatementData!$B$2:$B$829,$A80,IncomeStatementData!$I$2:$I$829,"59500")</f>
        <v>0</v>
      </c>
      <c r="K80" s="58">
        <f>IF(ISERROR(L80/12*Occupancy!$B$65),"-",L80/12*Occupancy!$B$65)</f>
        <v>0</v>
      </c>
      <c r="L80" s="59">
        <f>SUMIFS(AnnualFinancialData!$L$2:$L$147,AnnualFinancialData!$B$2:$B$147,$A80,AnnualFinancialData!$K$2:$K$147,"60015")+SUMIFS(AnnualFinancialData!$L$2:$L$147,AnnualFinancialData!$B$2:$B$147,$A80,AnnualFinancialData!$K$2:$K$147,"55342")+SUMIFS(AnnualFinancialData!$L$2:$L$147,AnnualFinancialData!$B$2:$B$147,$A80,AnnualFinancialData!$K$2:$K$147,"55110")+SUMIFS(AnnualFinancialData!$L$2:$L$147,AnnualFinancialData!$B$2:$B$147,$A80,AnnualFinancialData!$K$2:$K$147,"53034")+SUMIFS(AnnualFinancialData!$L$2:$L$147,AnnualFinancialData!$B$2:$B$147,$A80,AnnualFinancialData!$K$2:$K$147,"59500")</f>
        <v>0</v>
      </c>
      <c r="M80" s="58" t="str">
        <f>IF(ISERROR(IF(J80="","",J80/VLOOKUP(Occupancy!$B$65,Occupancy!$BJ$68:'Occupancy'!$B$79,1)*12/$C80)),"-",IF(J80="","",J80/VLOOKUP(Occupancy!$B$65,Occupancy!$BJ$68:'Occupancy'!$B$79,1)*12/$C80))</f>
        <v>-</v>
      </c>
      <c r="N80" s="58" t="str">
        <f>IF(ISERROR(IF(K80="","",K80/VLOOKUP(Occupancy!$B$65,Occupancy!$BJ$68:'Occupancy'!$B$79,1)*12/$C80)),"-",IF(K80="","",K80/VLOOKUP(Occupancy!$B$65,Occupancy!$BJ$68:'Occupancy'!$B$79,1)*12/$C80))</f>
        <v>-</v>
      </c>
      <c r="O80" s="55">
        <f>SUMIFS(IncomeStatementData!$J$2:$J$829,IncomeStatementData!$B$2:$B$829,$A80,IncomeStatementData!$I$2:$I$829,"58001")</f>
        <v>0</v>
      </c>
      <c r="P80" s="55">
        <f>IF(ISERROR(Q80/12*Occupancy!$B$65),"-",Q80/12*Occupancy!$B$65)</f>
        <v>0</v>
      </c>
      <c r="Q80" s="56">
        <f>SUMIFS(AnnualFinancialData!$L$2:$L$147,AnnualFinancialData!$B$2:$B$147,$A80,AnnualFinancialData!$K$2:$K$147,"58001")</f>
        <v>0</v>
      </c>
      <c r="R80" s="55" t="str">
        <f>IF(ISERROR(IF(O80="","",O80/VLOOKUP(Occupancy!$B$65,Occupancy!$BJ$68:'Occupancy'!$B$79,1)*12/$C80)),"-",IF(O80="","",O80/VLOOKUP(Occupancy!$B$65,Occupancy!$BJ$68:'Occupancy'!$B$79,1)*12/$C80))</f>
        <v>-</v>
      </c>
      <c r="S80" s="55" t="str">
        <f>IF(ISERROR(IF(P80="","",P80/VLOOKUP(Occupancy!$B$65,Occupancy!$BJ$68:'Occupancy'!$B$79,1)*12/$C80)),"-",IF(P80="","",P80/VLOOKUP(Occupancy!$B$65,Occupancy!$BJ$68:'Occupancy'!$B$79,1)*12/$C80))</f>
        <v>-</v>
      </c>
      <c r="T80" s="59">
        <f>SUMIFS(IncomeStatementData!$J$2:$J$829,IncomeStatementData!$B$2:$B$829,$A80,IncomeStatementData!$I$2:$I$829,"66100")</f>
        <v>0</v>
      </c>
      <c r="U80" s="58">
        <f>IF(ISERROR(V80/12*Occupancy!$B$65),"-",V80/12*Occupancy!$B$65)</f>
        <v>0</v>
      </c>
      <c r="V80" s="59">
        <f>SUMIFS(AnnualFinancialData!$L$2:$L$147,AnnualFinancialData!$B$2:$B$147,$A80,AnnualFinancialData!$K$2:$K$147,"66100")</f>
        <v>0</v>
      </c>
      <c r="W80" s="58" t="str">
        <f>IF(ISERROR(IF(T80="","",T80/VLOOKUP(Occupancy!$B$65,Occupancy!$BJ$68:'Occupancy'!$B$79,1)*12/$C80)),"-",IF(T80="","",T80/VLOOKUP(Occupancy!$B$65,Occupancy!$BJ$68:'Occupancy'!$B$79,1)*12/$C80))</f>
        <v>-</v>
      </c>
      <c r="X80" s="60" t="str">
        <f>IF(ISERROR(IF(U80="","",U80/VLOOKUP(Occupancy!$B$65,Occupancy!$BJ$68:'Occupancy'!$B$79,1)*12/$C80)),"-",IF(U80="","",U80/VLOOKUP(Occupancy!$B$65,Occupancy!$BJ$68:'Occupancy'!$B$79,1)*12/$C80))</f>
        <v>-</v>
      </c>
      <c r="Y80" s="55">
        <f>SUMIFS(IncomeStatementData!$J$2:$J$829,IncomeStatementData!$B$2:$B$829,$A80,IncomeStatementData!$I$2:$I$829,"55705")+SUMIFS(IncomeStatementData!$J$2:$J$829,IncomeStatementData!$B$2:$B$829,$A80,IncomeStatementData!$I$2:$I$829,"55715")+SUMIFS(IncomeStatementData!$J$2:$J$829,IncomeStatementData!$B$2:$B$829,$A80,IncomeStatementData!$I$2:$I$829,"55720")+SUMIFS(IncomeStatementData!$J$2:$J$829,IncomeStatementData!$B$2:$B$829,$A80,IncomeStatementData!$I$2:$I$829,"55730")+SUMIFS(IncomeStatementData!$J$2:$J$829,IncomeStatementData!$B$2:$B$829,$A80,IncomeStatementData!$I$2:$I$829,"55735")+SUMIFS(IncomeStatementData!$J$2:$J$829,IncomeStatementData!$B$2:$B$829,$A80,IncomeStatementData!$I$2:$I$829,"55701")+SUMIFS(IncomeStatementData!$J$2:$J$829,IncomeStatementData!$B$2:$B$829,$A80,IncomeStatementData!$I$2:$I$829,"55750")+SUMIFS(IncomeStatementData!$J$2:$J$829,IncomeStatementData!$B$2:$B$829,$A80,IncomeStatementData!$I$2:$I$829,"55725")+SUMIFS(IncomeStatementData!$J$2:$J$829,IncomeStatementData!$B$2:$B$829,$A80,IncomeStatementData!$I$2:$I$829,"55760")+SUMIFS(IncomeStatementData!$J$2:$J$829,IncomeStatementData!$B$2:$B$829,$A80,IncomeStatementData!$I$2:$I$829,"55755")</f>
        <v>0</v>
      </c>
      <c r="Z80" s="55">
        <f>IF(ISERROR(AA80/12*Occupancy!$B$65),"-",AA80/12*Occupancy!$B$65)</f>
        <v>0</v>
      </c>
      <c r="AA80" s="56">
        <f>SUMIFS(AnnualFinancialData!$L$2:$L$147,AnnualFinancialData!$B$2:$B$147,$A80,AnnualFinancialData!$K$2:$K$147,"55705")+SUMIFS(AnnualFinancialData!$L$2:$L$147,AnnualFinancialData!$B$2:$B$147,$A80,AnnualFinancialData!$K$2:$K$147,"55715")+SUMIFS(AnnualFinancialData!$L$2:$L$147,AnnualFinancialData!$B$2:$B$147,$A80,AnnualFinancialData!$K$2:$K$147,"55720")+SUMIFS(AnnualFinancialData!$L$2:$L$147,AnnualFinancialData!$B$2:$B$147,$A80,AnnualFinancialData!$K$2:$K$147,"55730")+SUMIFS(AnnualFinancialData!$L$2:$L$147,AnnualFinancialData!$B$2:$B$147,$A80,AnnualFinancialData!$K$2:$K$147,"55735")+SUMIFS(AnnualFinancialData!$L$2:$L$147,AnnualFinancialData!$B$2:$B$147,$A80,AnnualFinancialData!$K$2:$K$147,"55701")+SUMIFS(AnnualFinancialData!$L$2:$L$147,AnnualFinancialData!$B$2:$B$147,$A80,AnnualFinancialData!$K$2:$K$147,"55750")+SUMIFS(AnnualFinancialData!$L$2:$L$147,AnnualFinancialData!$B$2:$B$147,$A80,AnnualFinancialData!$K$2:$K$147,"55725")+SUMIFS(AnnualFinancialData!$L$2:$L$147,AnnualFinancialData!$B$2:$B$147,$A80,AnnualFinancialData!$K$2:$K$147,"55760")+SUMIFS(AnnualFinancialData!$L$2:$L$147,AnnualFinancialData!$B$2:$B$147,$A80,AnnualFinancialData!$K$2:$K$147,"55755")</f>
        <v>0</v>
      </c>
      <c r="AB80" s="55" t="str">
        <f>IF(ISERROR(IF(Y80="","",Y80/VLOOKUP(Occupancy!$B$65,Occupancy!$BJ$68:'Occupancy'!$B$79,1)*12/$C80)),"-",IF(Y80="","",Y80/VLOOKUP(Occupancy!$B$65,Occupancy!$BJ$68:'Occupancy'!$B$79,1)*12/$C80))</f>
        <v>-</v>
      </c>
      <c r="AC80" s="61" t="str">
        <f>IF(ISERROR(IF(Z80="","",Z80/VLOOKUP(Occupancy!$B$65,Occupancy!$BJ$68:'Occupancy'!$B$79,1)*12/$C80)),"-",IF(Z80="","",Z80/VLOOKUP(Occupancy!$B$65,Occupancy!$BJ$68:'Occupancy'!$B$79,1)*12/$C80))</f>
        <v>-</v>
      </c>
      <c r="AD80" s="59">
        <f>SUMIFS(IncomeStatementData!$J$2:$J$829,IncomeStatementData!$B$2:$B$829,$A80,IncomeStatementData!$I$2:$I$829,"55770")</f>
        <v>0</v>
      </c>
      <c r="AE80" s="58">
        <f>IF(ISERROR(AF80/12*Occupancy!$B$65),"-",AF80/12*Occupancy!$B$65)</f>
        <v>0</v>
      </c>
      <c r="AF80" s="59">
        <f>SUMIFS(AnnualFinancialData!$L$2:$L$147,AnnualFinancialData!$B$2:$B$147,$A80,AnnualFinancialData!$K$2:$K$147,"55770")</f>
        <v>0</v>
      </c>
      <c r="AG80" s="58" t="str">
        <f>IF(ISERROR(IF(AD80="","",AD80/VLOOKUP(Occupancy!$B$65,Occupancy!$BJ$68:'Occupancy'!$B$79,1)*12/$C80)),"-",IF(AD80="","",AD80/VLOOKUP(Occupancy!$B$65,Occupancy!$BJ$68:'Occupancy'!$B$79,1)*12/$C80))</f>
        <v>-</v>
      </c>
      <c r="AH80" s="63" t="str">
        <f>IF(ISERROR(IF(AE80="","",AE80/VLOOKUP(Occupancy!$B$65,Occupancy!$BJ$68:'Occupancy'!$B$79,1)*12/$C80)),"-",IF(AE80="","",AE80/VLOOKUP(Occupancy!$B$65,Occupancy!$BJ$68:'Occupancy'!$B$79,1)*12/$C80))</f>
        <v>-</v>
      </c>
      <c r="AI80" s="56">
        <f>SUMIFS(IncomeStatementData!$J$2:$J$829,IncomeStatementData!$B$2:$B$829,$A80,IncomeStatementData!$I$2:$I$829,"55357")+SUMIFS(IncomeStatementData!$J$2:$J$829,IncomeStatementData!$B$2:$B$829,$A80,IncomeStatementData!$I$2:$I$829,"55353")+SUMIFS(IncomeStatementData!$J$2:$J$829,IncomeStatementData!$B$2:$B$829,$A80,IncomeStatementData!$I$2:$I$829,"55354")+SUMIFS(IncomeStatementData!$J$2:$J$829,IncomeStatementData!$B$2:$B$829,$A80,IncomeStatementData!$I$2:$I$829,"55351")</f>
        <v>0</v>
      </c>
      <c r="AJ80" s="55">
        <f>IF(ISERROR(AK80/12*Occupancy!$B$65),"-",AK80/12*Occupancy!$B$65)</f>
        <v>0</v>
      </c>
      <c r="AK80" s="56">
        <f>SUMIFS(AnnualFinancialData!$L$2:$L$147,AnnualFinancialData!$B$2:$B$147,$A80,AnnualFinancialData!$K$2:$K$147,"55357")+SUMIFS(AnnualFinancialData!$L$2:$L$147,AnnualFinancialData!$B$2:$B$147,$A80,AnnualFinancialData!$K$2:$K$147,"55353")+SUMIFS(AnnualFinancialData!$L$2:$L$147,AnnualFinancialData!$B$2:$B$147,$A80,AnnualFinancialData!$K$2:$K$147,"55354")+SUMIFS(AnnualFinancialData!$L$2:$L$147,AnnualFinancialData!$B$2:$B$147,$A80,AnnualFinancialData!$K$2:$K$147,"55351")</f>
        <v>0</v>
      </c>
      <c r="AL80" s="55" t="str">
        <f>IF(ISERROR(IF(AI80="","",AI80/VLOOKUP(Occupancy!$B$65,Occupancy!$BJ$68:'Occupancy'!$B$79,1)*12/$C80)),"-",IF(AI80="","",AI80/VLOOKUP(Occupancy!$B$65,Occupancy!$BJ$68:'Occupancy'!$B$79,1)*12/$C80))</f>
        <v>-</v>
      </c>
      <c r="AM80" s="64" t="str">
        <f>IF(ISERROR(IF(AJ80="","",AJ80/VLOOKUP(Occupancy!$B$65,Occupancy!$BJ$68:'Occupancy'!$B$79,1)*12/$C80)),"-",IF(AJ80="","",AJ80/VLOOKUP(Occupancy!$B$65,Occupancy!$BJ$68:'Occupancy'!$B$79,1)*12/$C80))</f>
        <v>-</v>
      </c>
      <c r="AN80" s="58">
        <f>SUMIFS(IncomeStatementData!$J$2:$J$829,IncomeStatementData!$B$2:$B$829,$A80,IncomeStatementData!$I$2:$I$829,"55355")</f>
        <v>0</v>
      </c>
      <c r="AO80" s="58">
        <f>IF(ISERROR(AP80/12*Occupancy!$B$65),"-",AP80/12*Occupancy!$B$65)</f>
        <v>0</v>
      </c>
      <c r="AP80" s="59">
        <f>SUMIFS(AnnualFinancialData!$L$2:$L$147,AnnualFinancialData!$B$2:$B$147,$A80,AnnualFinancialData!$K$2:$K$147,"55355")</f>
        <v>0</v>
      </c>
      <c r="AQ80" s="58" t="str">
        <f>IF(ISERROR(IF(AN80="","",AN80/VLOOKUP(Occupancy!$B$65,Occupancy!$BJ$68:'Occupancy'!$B$79,1)*12/$C80)),"-",IF(AN80="","",AN80/VLOOKUP(Occupancy!$B$65,Occupancy!$BJ$68:'Occupancy'!$B$79,1)*12/$C80))</f>
        <v>-</v>
      </c>
      <c r="AR80" s="60" t="str">
        <f>IF(ISERROR(IF(AO80="","",AO80/VLOOKUP(Occupancy!$B$65,Occupancy!$BJ$68:'Occupancy'!$B$79,1)*12/$C80)),"-",IF(AO80="","",AO80/VLOOKUP(Occupancy!$B$65,Occupancy!$BJ$68:'Occupancy'!$B$79,1)*12/$C80))</f>
        <v>-</v>
      </c>
      <c r="AS80" s="65">
        <f>SUMIFS(IncomeStatementData!$J$2:$J$829,IncomeStatementData!$B$2:$B$829,$A80,IncomeStatementData!$I$2:$I$829,"55301")</f>
        <v>0</v>
      </c>
      <c r="AT80" s="55">
        <f>IF(ISERROR(AU80/12*Occupancy!$B$65),"-",AU80/12*Occupancy!$B$65)</f>
        <v>0</v>
      </c>
      <c r="AU80" s="56">
        <f>SUMIFS(AnnualFinancialData!$L$2:$L$147,AnnualFinancialData!$B$2:$B$147,$A80,AnnualFinancialData!$K$2:$K$147,"55301")</f>
        <v>0</v>
      </c>
      <c r="AV80" s="55" t="str">
        <f>IF(ISERROR(IF(AS80="","",AS80/VLOOKUP(Occupancy!$B$65,Occupancy!$BJ$68:'Occupancy'!$B$79,1)*12/$C80)),"-",IF(AS80="","",AS80/VLOOKUP(Occupancy!$B$65,Occupancy!$BJ$68:'Occupancy'!$B$79,1)*12/$C80))</f>
        <v>-</v>
      </c>
      <c r="AW80" s="61" t="str">
        <f>IF(ISERROR(IF(AT80="","",AT80/VLOOKUP(Occupancy!$B$65,Occupancy!$BJ$68:'Occupancy'!$B$79,1)*12/$C80)),"-",IF(AT80="","",AT80/VLOOKUP(Occupancy!$B$65,Occupancy!$BJ$68:'Occupancy'!$B$79,1)*12/$C80))</f>
        <v>-</v>
      </c>
      <c r="AX80" s="58">
        <f>SUMIFS(IncomeStatementData!$J$2:$J$829,IncomeStatementData!$B$2:$B$829,$A80,IncomeStatementData!$I$2:$I$829,"55320")</f>
        <v>0</v>
      </c>
      <c r="AY80" s="58">
        <f>IF(ISERROR(AZ80/12*Occupancy!$B$65),"-",AZ80/12*Occupancy!$B$65)</f>
        <v>0</v>
      </c>
      <c r="AZ80" s="59">
        <f>SUMIFS(AnnualFinancialData!$L$2:$L$147,AnnualFinancialData!$B$2:$B$147,$A80,AnnualFinancialData!$K$2:$K$147,"55320")</f>
        <v>0</v>
      </c>
      <c r="BA80" s="58" t="str">
        <f>IF(ISERROR(IF(AX80="","",AX80/VLOOKUP(Occupancy!$B$65,Occupancy!$BJ$68:'Occupancy'!$B$79,1)*12/$C80)),"-",IF(AX80="","",AX80/VLOOKUP(Occupancy!$B$65,Occupancy!$BJ$68:'Occupancy'!$B$79,1)*12/$C80))</f>
        <v>-</v>
      </c>
      <c r="BB80" s="58" t="str">
        <f>IF(ISERROR(IF(AY80="","",AY80/VLOOKUP(Occupancy!$B$65,Occupancy!$BJ$68:'Occupancy'!$B$79,1)*12/$C80)),"-",IF(AY80="","",AY80/VLOOKUP(Occupancy!$B$65,Occupancy!$BJ$68:'Occupancy'!$B$79,1)*12/$C80))</f>
        <v>-</v>
      </c>
      <c r="BC80" s="66">
        <f t="shared" si="3"/>
        <v>0</v>
      </c>
      <c r="BD80" s="67">
        <f t="shared" si="4"/>
        <v>0</v>
      </c>
      <c r="BE80" s="66">
        <f t="shared" si="5"/>
        <v>0</v>
      </c>
      <c r="BF80" s="67" t="str">
        <f>IF(ISERROR(IF(BC80="","",BC80/VLOOKUP(Occupancy!$B$65,Occupancy!$BJ$68:'Occupancy'!$B$79,1)*12/$C80)),"-",IF(BC80="","",BC80/VLOOKUP(Occupancy!$B$65,Occupancy!$BJ$68:'Occupancy'!$B$79,1)*12/$C80))</f>
        <v>-</v>
      </c>
      <c r="BG80" s="68" t="str">
        <f>IF(ISERROR(IF(BD80="","",BD80/VLOOKUP(Occupancy!$B$65,Occupancy!$BJ$68:'Occupancy'!$B$79,1)*12/$C80)),"-",IF(BD80="","",BD80/VLOOKUP(Occupancy!$B$65,Occupancy!$BJ$68:'Occupancy'!$B$79,1)*12/$C80))</f>
        <v>-</v>
      </c>
    </row>
    <row r="81" spans="1:59" x14ac:dyDescent="0.25">
      <c r="A81" s="85"/>
      <c r="B81" s="98"/>
      <c r="C81" s="148"/>
      <c r="D81" s="149"/>
      <c r="E81" s="54"/>
      <c r="F81" s="55"/>
      <c r="G81" s="56"/>
      <c r="H81" s="55"/>
      <c r="I81" s="57"/>
      <c r="J81" s="58"/>
      <c r="K81" s="58"/>
      <c r="L81" s="59"/>
      <c r="M81" s="58"/>
      <c r="N81" s="58"/>
      <c r="O81" s="55"/>
      <c r="P81" s="55"/>
      <c r="Q81" s="56"/>
      <c r="R81" s="55"/>
      <c r="S81" s="55"/>
      <c r="T81" s="59"/>
      <c r="U81" s="58"/>
      <c r="V81" s="59"/>
      <c r="W81" s="58"/>
      <c r="X81" s="60"/>
      <c r="Y81" s="55"/>
      <c r="Z81" s="55"/>
      <c r="AA81" s="56"/>
      <c r="AB81" s="55"/>
      <c r="AC81" s="61"/>
      <c r="AD81" s="59"/>
      <c r="AE81" s="58"/>
      <c r="AF81" s="59"/>
      <c r="AG81" s="58"/>
      <c r="AH81" s="63"/>
      <c r="AI81" s="56"/>
      <c r="AJ81" s="55"/>
      <c r="AK81" s="56"/>
      <c r="AL81" s="55"/>
      <c r="AM81" s="64"/>
      <c r="AN81" s="58"/>
      <c r="AO81" s="58"/>
      <c r="AP81" s="59"/>
      <c r="AQ81" s="58"/>
      <c r="AR81" s="60"/>
      <c r="AS81" s="65"/>
      <c r="AT81" s="55"/>
      <c r="AU81" s="56"/>
      <c r="AV81" s="55"/>
      <c r="AW81" s="61"/>
      <c r="AX81" s="58"/>
      <c r="AY81" s="58"/>
      <c r="AZ81" s="59"/>
      <c r="BA81" s="58"/>
      <c r="BB81" s="58"/>
      <c r="BC81" s="66"/>
      <c r="BD81" s="67"/>
      <c r="BE81" s="66"/>
      <c r="BF81" s="67"/>
      <c r="BG81" s="68"/>
    </row>
    <row r="82" spans="1:59" x14ac:dyDescent="0.25">
      <c r="A82" s="118" t="s">
        <v>76</v>
      </c>
      <c r="B82" s="101"/>
      <c r="C82" s="33">
        <f>IF(ISERROR(SUM(C5:C80)),"-",SUM(C5:C80))</f>
        <v>3350</v>
      </c>
      <c r="D82" s="102"/>
      <c r="E82" s="103">
        <f>IF(ISERROR(SUM(E5:E80)),"-",SUM(E5:E80))</f>
        <v>0</v>
      </c>
      <c r="F82" s="104">
        <f>IF(ISERROR(G82/12*Occupancy!$B$65),"-",G82/12*Occupancy!$B$65)</f>
        <v>0</v>
      </c>
      <c r="G82" s="105">
        <f>IF(ISERROR(SUM(G5:G80)),"-",SUM(G5:G80))</f>
        <v>0</v>
      </c>
      <c r="H82" s="104" t="str">
        <f>IF(ISERROR(E82/$B82/VLOOKUP(Occupancy!$B$65,Occupancy!$B$68:'Occupancy'!$B$79,1)*12),"-",E82/$B82/VLOOKUP(Occupancy!$B$65,Occupancy!$B$68:'Occupancy'!$B$79,1)*12)</f>
        <v>-</v>
      </c>
      <c r="I82" s="106" t="str">
        <f>IF(ISERROR(F82/$B82/VLOOKUP(Occupancy!$B$65,Occupancy!$B$68:'Occupancy'!$B$79,1)*12),"-",F82/$B82/VLOOKUP(Occupancy!$B$65,Occupancy!$B$68:'Occupancy'!$B$79,1)*12)</f>
        <v>-</v>
      </c>
      <c r="J82" s="107">
        <f>IF(ISERROR(SUM(J5:J80)),"-",SUM(J5:J80))</f>
        <v>0</v>
      </c>
      <c r="K82" s="107">
        <f>IF(ISERROR(L82/12*Occupancy!$B$65),"-",L82/12*Occupancy!$B$65)</f>
        <v>0</v>
      </c>
      <c r="L82" s="108">
        <f>IF(ISERROR(SUM(L5:L80)),"-",SUM(L5:L80))</f>
        <v>0</v>
      </c>
      <c r="M82" s="107" t="str">
        <f>IF(ISERROR(J82/$B82/VLOOKUP(Occupancy!$B$65,Occupancy!$B$68:'Occupancy'!$B$79,1)*12),"-",J82/$B82/VLOOKUP(Occupancy!$B$65,Occupancy!$B$68:'Occupancy'!$B$79,1)*12)</f>
        <v>-</v>
      </c>
      <c r="N82" s="107" t="str">
        <f>IF(ISERROR(K82/$B82/VLOOKUP(Occupancy!$B$65,Occupancy!$B$68:'Occupancy'!$B$79,1)*12),"-",K82/$B82/VLOOKUP(Occupancy!$B$65,Occupancy!$B$68:'Occupancy'!$B$79,1)*12)</f>
        <v>-</v>
      </c>
      <c r="O82" s="104">
        <f>IF(ISERROR(SUM(O5:O80)),"-",SUM(O5:O80))</f>
        <v>0</v>
      </c>
      <c r="P82" s="104">
        <f>IF(ISERROR(Q82/12*Occupancy!$B$65),"-",Q82/12*Occupancy!$B$65)</f>
        <v>0</v>
      </c>
      <c r="Q82" s="105">
        <f>IF(ISERROR(SUM(Q5:Q80)),"-",SUM(Q5:Q80))</f>
        <v>0</v>
      </c>
      <c r="R82" s="104" t="str">
        <f>IF(ISERROR(O82/$B82/VLOOKUP(Occupancy!$B$65,Occupancy!$B$68:'Occupancy'!$B$79,1)*12),"-",O82/$B82/VLOOKUP(Occupancy!$B$65,Occupancy!$B$68:'Occupancy'!$B$79,1)*12)</f>
        <v>-</v>
      </c>
      <c r="S82" s="104" t="str">
        <f>IF(ISERROR(P82/$B82/VLOOKUP(Occupancy!$B$65,Occupancy!$B$68:'Occupancy'!$B$79,1)*12),"-",P82/$B82/VLOOKUP(Occupancy!$B$65,Occupancy!$B$68:'Occupancy'!$B$79,1)*12)</f>
        <v>-</v>
      </c>
      <c r="T82" s="108">
        <f>IF(ISERROR(SUM(T5:T80)),"-",SUM(T5:T80))</f>
        <v>0</v>
      </c>
      <c r="U82" s="107">
        <f>IF(ISERROR(V82/12*Occupancy!$B$65),"-",V82/12*Occupancy!$B$65)</f>
        <v>0</v>
      </c>
      <c r="V82" s="108">
        <f>IF(ISERROR(SUM(V5:V80)),"-",SUM(V5:V80))</f>
        <v>0</v>
      </c>
      <c r="W82" s="107" t="str">
        <f>IF(ISERROR(T82/$B82/VLOOKUP(Occupancy!$B$65,Occupancy!$B$68:'Occupancy'!$B$79,1)*12),"-",T82/$B82/VLOOKUP(Occupancy!$B$65,Occupancy!$B$68:'Occupancy'!$B$79,1)*12)</f>
        <v>-</v>
      </c>
      <c r="X82" s="109" t="str">
        <f>IF(ISERROR(U82/$B82/VLOOKUP(Occupancy!$B$65,Occupancy!$B$68:'Occupancy'!$B$79,1)*12),"-",U82/$B82/VLOOKUP(Occupancy!$B$65,Occupancy!$B$68:'Occupancy'!$B$79,1)*12)</f>
        <v>-</v>
      </c>
      <c r="Y82" s="104">
        <f>IF(ISERROR(SUM(Y5:Y80)),"-",SUM(Y5:Y80))</f>
        <v>0</v>
      </c>
      <c r="Z82" s="104">
        <f>IF(ISERROR(AA82/12*Occupancy!$B$65),"-",AA82/12*Occupancy!$B$65)</f>
        <v>0</v>
      </c>
      <c r="AA82" s="105">
        <f>IF(ISERROR(SUM(AA5:AA80)),"-",SUM(AA5:AA80))</f>
        <v>0</v>
      </c>
      <c r="AB82" s="104" t="str">
        <f>IF(ISERROR(Y82/$B82/VLOOKUP(Occupancy!$B$65,Occupancy!$B$68:'Occupancy'!$B$79,1)*12),"-",Y82/$B82/VLOOKUP(Occupancy!$B$65,Occupancy!$B$68:'Occupancy'!$B$79,1)*12)</f>
        <v>-</v>
      </c>
      <c r="AC82" s="110" t="str">
        <f>IF(ISERROR(Z82/$B82/VLOOKUP(Occupancy!$B$65,Occupancy!$B$68:'Occupancy'!$B$79,1)*12),"-",Z82/$B82/VLOOKUP(Occupancy!$B$65,Occupancy!$B$68:'Occupancy'!$B$79,1)*12)</f>
        <v>-</v>
      </c>
      <c r="AD82" s="108">
        <f>IF(ISERROR(SUM(AD5:AD80)),"-",SUM(AD5:AD80))</f>
        <v>0</v>
      </c>
      <c r="AE82" s="107">
        <f>IF(ISERROR(AF82/12*Occupancy!$B$65),"-",AF82/12*Occupancy!$B$65)</f>
        <v>0</v>
      </c>
      <c r="AF82" s="108">
        <f>IF(ISERROR(SUM(AF5:AF80)),"-",SUM(AF5:AF80))</f>
        <v>0</v>
      </c>
      <c r="AG82" s="107" t="str">
        <f>IF(ISERROR(AD82/$B82/VLOOKUP(Occupancy!$B$65,Occupancy!$B$68:'Occupancy'!$B$79,1)*12),"-",AD82/$B82/VLOOKUP(Occupancy!$B$65,Occupancy!$B$68:'Occupancy'!$B$79,1)*12)</f>
        <v>-</v>
      </c>
      <c r="AH82" s="111" t="str">
        <f>IF(ISERROR(AE82/$B82/VLOOKUP(Occupancy!$B$65,Occupancy!$B$68:'Occupancy'!$B$79,1)*12),"-",AE82/$B82/VLOOKUP(Occupancy!$B$65,Occupancy!$B$68:'Occupancy'!$B$79,1)*12)</f>
        <v>-</v>
      </c>
      <c r="AI82" s="105">
        <f>IF(ISERROR(SUM(AI5:AI80)),"-",SUM(AI5:AI80))</f>
        <v>0</v>
      </c>
      <c r="AJ82" s="104">
        <f>IF(ISERROR(AK82/12*Occupancy!$B$65),"-",AK82/12*Occupancy!$B$65)</f>
        <v>0</v>
      </c>
      <c r="AK82" s="105">
        <f>IF(ISERROR(SUM(AK5:AK80)),"-",SUM(AK5:AK80))</f>
        <v>0</v>
      </c>
      <c r="AL82" s="104" t="str">
        <f>IF(ISERROR(AI82/$B82/VLOOKUP(Occupancy!$B$65,Occupancy!$B$68:'Occupancy'!$B$79,1)*12),"-",AI82/$B82/VLOOKUP(Occupancy!$B$65,Occupancy!$B$68:'Occupancy'!$B$79,1)*12)</f>
        <v>-</v>
      </c>
      <c r="AM82" s="112" t="str">
        <f>IF(ISERROR(AJ82/$B82/VLOOKUP(Occupancy!$B$65,Occupancy!$B$68:'Occupancy'!$B$79,1)*12),"-",AJ82/$B82/VLOOKUP(Occupancy!$B$65,Occupancy!$B$68:'Occupancy'!$B$79,1)*12)</f>
        <v>-</v>
      </c>
      <c r="AN82" s="107">
        <f>IF(ISERROR(SUM(AN5:AN80)),"-",SUM(AN5:AN80))</f>
        <v>0</v>
      </c>
      <c r="AO82" s="107">
        <f>IF(ISERROR(AP82/12*Occupancy!$B$65),"-",AP82/12*Occupancy!$B$65)</f>
        <v>0</v>
      </c>
      <c r="AP82" s="108">
        <f>IF(ISERROR(SUM(AP5:AP80)),"-",SUM(AP5:AP80))</f>
        <v>0</v>
      </c>
      <c r="AQ82" s="107" t="str">
        <f>IF(ISERROR(AN82/$B82/VLOOKUP(Occupancy!$B$65,Occupancy!$B$68:'Occupancy'!$B$79,1)*12),"-",AN82/$B82/VLOOKUP(Occupancy!$B$65,Occupancy!$B$68:'Occupancy'!$B$79,1)*12)</f>
        <v>-</v>
      </c>
      <c r="AR82" s="109" t="str">
        <f>IF(ISERROR(AO82/$B82/VLOOKUP(Occupancy!$B$65,Occupancy!$B$68:'Occupancy'!$B$79,1)*12),"-",AO82/$B82/VLOOKUP(Occupancy!$B$65,Occupancy!$B$68:'Occupancy'!$B$79,1)*12)</f>
        <v>-</v>
      </c>
      <c r="AS82" s="113">
        <f>IF(ISERROR(SUM(AS5:AS80)),"-",SUM(AS5:AS80))</f>
        <v>0</v>
      </c>
      <c r="AT82" s="104">
        <f>IF(ISERROR(AU82/12*Occupancy!$B$65),"-",AU82/12*Occupancy!$B$65)</f>
        <v>0</v>
      </c>
      <c r="AU82" s="105">
        <f>IF(ISERROR(SUM(AU5:AU80)),"-",SUM(AU5:AU80))</f>
        <v>0</v>
      </c>
      <c r="AV82" s="104" t="str">
        <f>IF(ISERROR(AS82/$B82/VLOOKUP(Occupancy!$B$65,Occupancy!$B$68:'Occupancy'!$B$79,1)*12),"-",AS82/$B82/VLOOKUP(Occupancy!$B$65,Occupancy!$B$68:'Occupancy'!$B$79,1)*12)</f>
        <v>-</v>
      </c>
      <c r="AW82" s="110" t="str">
        <f>IF(ISERROR(AT82/$B82/VLOOKUP(Occupancy!$B$65,Occupancy!$B$68:'Occupancy'!$B$79,1)*12),"-",AT82/$B82/VLOOKUP(Occupancy!$B$65,Occupancy!$B$68:'Occupancy'!$B$79,1)*12)</f>
        <v>-</v>
      </c>
      <c r="AX82" s="107">
        <f>IF(ISERROR(SUM(AX5:AX80)),"-",SUM(AX5:AX80))</f>
        <v>0</v>
      </c>
      <c r="AY82" s="107">
        <f>IF(ISERROR(AZ82/12*Occupancy!$B$65),"-",AZ82/12*Occupancy!$B$65)</f>
        <v>0</v>
      </c>
      <c r="AZ82" s="108">
        <f>IF(ISERROR(SUM(AZ5:AZ80)),"-",SUM(AZ5:AZ80))</f>
        <v>0</v>
      </c>
      <c r="BA82" s="107" t="str">
        <f>IF(ISERROR(AX82/$B82/VLOOKUP(Occupancy!$B$65,Occupancy!$B$68:'Occupancy'!$B$79,1)*12),"-",AX82/$B82/VLOOKUP(Occupancy!$B$65,Occupancy!$B$68:'Occupancy'!$B$79,1)*12)</f>
        <v>-</v>
      </c>
      <c r="BB82" s="107" t="str">
        <f>IF(ISERROR(AY82/$B82/VLOOKUP(Occupancy!$B$65,Occupancy!$B$68:'Occupancy'!$B$79,1)*12),"-",AY82/$B82/VLOOKUP(Occupancy!$B$65,Occupancy!$B$68:'Occupancy'!$B$79,1)*12)</f>
        <v>-</v>
      </c>
      <c r="BC82" s="114">
        <f>IF(ISERROR(SUM(BC5:BC80)),"-",SUM(BC5:BC80))</f>
        <v>0</v>
      </c>
      <c r="BD82" s="115">
        <f>IF(ISERROR(SUM(BD5:BD80)),"-",SUM(BD5:BD80))</f>
        <v>0</v>
      </c>
      <c r="BE82" s="114">
        <f>IF(ISERROR(SUM(BE5:BE80)),"-",SUM(BE5:BE80))</f>
        <v>0</v>
      </c>
      <c r="BF82" s="115" t="str">
        <f>IF(ISERROR(BC82/$B82/VLOOKUP(Occupancy!$B$65,Occupancy!$B$68:'Occupancy'!$B$79,1)*12),"-",BC82/$B82/VLOOKUP(Occupancy!$B$65,Occupancy!$B$68:'Occupancy'!$B$79,1)*12)</f>
        <v>-</v>
      </c>
      <c r="BG82" s="116" t="str">
        <f>IF(ISERROR(BD82/$B82/VLOOKUP(Occupancy!$B$65,Occupancy!$B$68:'Occupancy'!$B$79,1)*12),"-",BD82/$B82/VLOOKUP(Occupancy!$B$65,Occupancy!$B$68:'Occupancy'!$B$79,1)*12)</f>
        <v>-</v>
      </c>
    </row>
    <row r="203" spans="6:59" x14ac:dyDescent="0.25">
      <c r="F203" t="str">
        <f>IF(ISERROR(G203/12*Occupancy!#REF!),"-",G203/12*Occupancy!#REF!)</f>
        <v>-</v>
      </c>
      <c r="H203" t="str">
        <f>IF(ISERROR(E203/$C203/VLOOKUP(Occupancy!#REF!,Occupancy!#REF!:Occupancy!#REF!,1)*12),"-",E203/$C203/VLOOKUP(Occupancy!#REF!,Occupancy!#REF!:Occupancy!#REF!,1)*12)</f>
        <v>-</v>
      </c>
      <c r="I203" t="str">
        <f>IF(ISERROR(F203/$C203/VLOOKUP(Occupancy!#REF!,Occupancy!#REF!:Occupancy!#REF!,1)*12),"-",F203/$C203/VLOOKUP(Occupancy!#REF!,Occupancy!#REF!:Occupancy!#REF!,1)*12)</f>
        <v>-</v>
      </c>
      <c r="K203" t="str">
        <f>IF(ISERROR(L203/12*Occupancy!#REF!),"-",L203/12*Occupancy!#REF!)</f>
        <v>-</v>
      </c>
      <c r="M203" t="str">
        <f>IF(ISERROR(J203/$C203/VLOOKUP(Occupancy!#REF!,Occupancy!#REF!:Occupancy!#REF!,1)*12),"-",J203/$C203/VLOOKUP(Occupancy!#REF!,Occupancy!#REF!:Occupancy!#REF!,1)*12)</f>
        <v>-</v>
      </c>
      <c r="N203" t="str">
        <f>IF(ISERROR(K203/$C203/VLOOKUP(Occupancy!#REF!,Occupancy!#REF!:Occupancy!#REF!,1)*12),"-",K203/$C203/VLOOKUP(Occupancy!#REF!,Occupancy!#REF!:Occupancy!#REF!,1)*12)</f>
        <v>-</v>
      </c>
      <c r="P203" t="str">
        <f>IF(ISERROR(Q203/12*Occupancy!#REF!),"-",Q203/12*Occupancy!#REF!)</f>
        <v>-</v>
      </c>
      <c r="R203" t="str">
        <f>IF(ISERROR(O203/$C203/VLOOKUP(Occupancy!#REF!,Occupancy!#REF!:Occupancy!#REF!,1)*12),"-",O203/$C203/VLOOKUP(Occupancy!#REF!,Occupancy!#REF!:Occupancy!#REF!,1)*12)</f>
        <v>-</v>
      </c>
      <c r="S203" t="str">
        <f>IF(ISERROR(P203/$C203/VLOOKUP(Occupancy!#REF!,Occupancy!#REF!:Occupancy!#REF!,1)*12),"-",P203/$C203/VLOOKUP(Occupancy!#REF!,Occupancy!#REF!:Occupancy!#REF!,1)*12)</f>
        <v>-</v>
      </c>
      <c r="U203" t="str">
        <f>IF(ISERROR(V203/12*Occupancy!#REF!),"-",V203/12*Occupancy!#REF!)</f>
        <v>-</v>
      </c>
      <c r="W203" t="str">
        <f>IF(ISERROR(T203/$C203/VLOOKUP(Occupancy!#REF!,Occupancy!#REF!:Occupancy!#REF!,1)*12),"-",T203/$C203/VLOOKUP(Occupancy!#REF!,Occupancy!#REF!:Occupancy!#REF!,1)*12)</f>
        <v>-</v>
      </c>
      <c r="X203" t="str">
        <f>IF(ISERROR(U203/$C203/VLOOKUP(Occupancy!#REF!,Occupancy!#REF!:Occupancy!#REF!,1)*12),"-",U203/$C203/VLOOKUP(Occupancy!#REF!,Occupancy!#REF!:Occupancy!#REF!,1)*12)</f>
        <v>-</v>
      </c>
      <c r="Z203" t="str">
        <f>IF(ISERROR(AA203/12*Occupancy!#REF!),"-",AA203/12*Occupancy!#REF!)</f>
        <v>-</v>
      </c>
      <c r="AB203" t="str">
        <f>IF(ISERROR(Y203/$C203/VLOOKUP(Occupancy!#REF!,Occupancy!#REF!:Occupancy!#REF!,1)*12),"-",Y203/$C203/VLOOKUP(Occupancy!#REF!,Occupancy!#REF!:Occupancy!#REF!,1)*12)</f>
        <v>-</v>
      </c>
      <c r="AC203" t="str">
        <f>IF(ISERROR(Z203/$C203/VLOOKUP(Occupancy!#REF!,Occupancy!#REF!:Occupancy!#REF!,1)*12),"-",Z203/$C203/VLOOKUP(Occupancy!#REF!,Occupancy!#REF!:Occupancy!#REF!,1)*12)</f>
        <v>-</v>
      </c>
      <c r="AE203" t="str">
        <f>IF(ISERROR(AF203/12*Occupancy!#REF!),"-",AF203/12*Occupancy!#REF!)</f>
        <v>-</v>
      </c>
      <c r="AG203" t="str">
        <f>IF(ISERROR(AD203/$C203/VLOOKUP(Occupancy!#REF!,Occupancy!#REF!:Occupancy!#REF!,1)*12),"-",AD203/$C203/VLOOKUP(Occupancy!#REF!,Occupancy!#REF!:Occupancy!#REF!,1)*12)</f>
        <v>-</v>
      </c>
      <c r="AH203" t="str">
        <f>IF(ISERROR(AE203/$C203/VLOOKUP(Occupancy!#REF!,Occupancy!#REF!:Occupancy!#REF!,1)*12),"-",AE203/$C203/VLOOKUP(Occupancy!#REF!,Occupancy!#REF!:Occupancy!#REF!,1)*12)</f>
        <v>-</v>
      </c>
      <c r="AJ203" t="str">
        <f>IF(ISERROR(AK203/12*Occupancy!#REF!),"-",AK203/12*Occupancy!#REF!)</f>
        <v>-</v>
      </c>
      <c r="AL203" t="str">
        <f>IF(ISERROR(AI203/$C203/VLOOKUP(Occupancy!#REF!,Occupancy!#REF!:Occupancy!#REF!,1)*12),"-",AI203/$C203/VLOOKUP(Occupancy!#REF!,Occupancy!#REF!:Occupancy!#REF!,1)*12)</f>
        <v>-</v>
      </c>
      <c r="AM203" t="str">
        <f>IF(ISERROR(AJ203/$C203/VLOOKUP(Occupancy!#REF!,Occupancy!#REF!:Occupancy!#REF!,1)*12),"-",AJ203/$C203/VLOOKUP(Occupancy!#REF!,Occupancy!#REF!:Occupancy!#REF!,1)*12)</f>
        <v>-</v>
      </c>
      <c r="AO203" t="str">
        <f>IF(ISERROR(AP203/12*Occupancy!#REF!),"-",AP203/12*Occupancy!#REF!)</f>
        <v>-</v>
      </c>
      <c r="AQ203" t="str">
        <f>IF(ISERROR(AN203/$C203/VLOOKUP(Occupancy!#REF!,Occupancy!#REF!:Occupancy!#REF!,1)*12),"-",AN203/$C203/VLOOKUP(Occupancy!#REF!,Occupancy!#REF!:Occupancy!#REF!,1)*12)</f>
        <v>-</v>
      </c>
      <c r="AR203" t="str">
        <f>IF(ISERROR(AO203/$C203/VLOOKUP(Occupancy!#REF!,Occupancy!#REF!:Occupancy!#REF!,1)*12),"-",AO203/$C203/VLOOKUP(Occupancy!#REF!,Occupancy!#REF!:Occupancy!#REF!,1)*12)</f>
        <v>-</v>
      </c>
      <c r="AT203" t="str">
        <f>IF(ISERROR(AU203/12*Occupancy!#REF!),"-",AU203/12*Occupancy!#REF!)</f>
        <v>-</v>
      </c>
      <c r="AV203" t="str">
        <f>IF(ISERROR(AS203/$C203/VLOOKUP(Occupancy!#REF!,Occupancy!#REF!:Occupancy!#REF!,1)*12),"-",AS203/$C203/VLOOKUP(Occupancy!#REF!,Occupancy!#REF!:Occupancy!#REF!,1)*12)</f>
        <v>-</v>
      </c>
      <c r="AW203" t="str">
        <f>IF(ISERROR(AT203/$C203/VLOOKUP(Occupancy!#REF!,Occupancy!#REF!:Occupancy!#REF!,1)*12),"-",AT203/$C203/VLOOKUP(Occupancy!#REF!,Occupancy!#REF!:Occupancy!#REF!,1)*12)</f>
        <v>-</v>
      </c>
      <c r="AY203" t="str">
        <f>IF(ISERROR(AZ203/12*Occupancy!#REF!),"-",AZ203/12*Occupancy!#REF!)</f>
        <v>-</v>
      </c>
      <c r="BA203" t="str">
        <f>IF(ISERROR(AX203/$C203/VLOOKUP(Occupancy!#REF!,Occupancy!#REF!:Occupancy!#REF!,1)*12),"-",AX203/$C203/VLOOKUP(Occupancy!#REF!,Occupancy!#REF!:Occupancy!#REF!,1)*12)</f>
        <v>-</v>
      </c>
      <c r="BB203" t="str">
        <f>IF(ISERROR(AY203/$C203/VLOOKUP(Occupancy!#REF!,Occupancy!#REF!:Occupancy!#REF!,1)*12),"-",AY203/$C203/VLOOKUP(Occupancy!#REF!,Occupancy!#REF!:Occupancy!#REF!,1)*12)</f>
        <v>-</v>
      </c>
      <c r="BF203" t="str">
        <f>IF(ISERROR(BC203/$C203/VLOOKUP(Occupancy!#REF!,Occupancy!#REF!:Occupancy!#REF!,1)*12),"-",BC203/$C203/VLOOKUP(Occupancy!#REF!,Occupancy!#REF!:Occupancy!#REF!,1)*12)</f>
        <v>-</v>
      </c>
      <c r="BG203" t="str">
        <f>IF(ISERROR(BD203/$C203/VLOOKUP(Occupancy!#REF!,Occupancy!#REF!:Occupancy!#REF!,1)*12),"-",BD203/$C203/VLOOKUP(Occupancy!#REF!,Occupancy!#REF!:Occupancy!#REF!,1)*12)</f>
        <v>-</v>
      </c>
    </row>
    <row r="2303" spans="1:59" s="117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</row>
    <row r="27512" spans="1:59" s="5" customFormat="1" ht="22.5" customHeight="1" x14ac:dyDescent="0.25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  <c r="P27512"/>
      <c r="Q27512"/>
      <c r="R27512"/>
      <c r="S27512"/>
      <c r="T27512"/>
      <c r="U27512"/>
      <c r="V27512"/>
      <c r="W27512"/>
      <c r="X27512"/>
      <c r="Y27512"/>
      <c r="Z27512"/>
      <c r="AA27512"/>
      <c r="AB27512"/>
      <c r="AC27512"/>
      <c r="AD27512"/>
      <c r="AE27512"/>
      <c r="AF27512"/>
      <c r="AG27512"/>
      <c r="AH27512"/>
      <c r="AI27512"/>
      <c r="AJ27512"/>
      <c r="AK27512"/>
      <c r="AL27512"/>
      <c r="AM27512"/>
      <c r="AN27512"/>
      <c r="AO27512"/>
      <c r="AP27512"/>
      <c r="AQ27512"/>
      <c r="AR27512"/>
      <c r="AS27512"/>
      <c r="AT27512"/>
      <c r="AU27512"/>
      <c r="AV27512"/>
      <c r="AW27512"/>
      <c r="AX27512"/>
      <c r="AY27512"/>
      <c r="AZ27512"/>
      <c r="BA27512"/>
      <c r="BB27512"/>
      <c r="BC27512"/>
      <c r="BD27512"/>
      <c r="BE27512"/>
      <c r="BF27512"/>
      <c r="BG27512"/>
    </row>
    <row r="27513" spans="1:59" s="14" customFormat="1" x14ac:dyDescent="0.25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  <c r="P27513"/>
      <c r="Q27513"/>
      <c r="R27513"/>
      <c r="S27513"/>
      <c r="T27513"/>
      <c r="U27513"/>
      <c r="V27513"/>
      <c r="W27513"/>
      <c r="X27513"/>
      <c r="Y27513"/>
      <c r="Z27513"/>
      <c r="AA27513"/>
      <c r="AB27513"/>
      <c r="AC27513"/>
      <c r="AD27513"/>
      <c r="AE27513"/>
      <c r="AF27513"/>
      <c r="AG27513"/>
      <c r="AH27513"/>
      <c r="AI27513"/>
      <c r="AJ27513"/>
      <c r="AK27513"/>
      <c r="AL27513"/>
      <c r="AM27513"/>
      <c r="AN27513"/>
      <c r="AO27513"/>
      <c r="AP27513"/>
      <c r="AQ27513"/>
      <c r="AR27513"/>
      <c r="AS27513"/>
      <c r="AT27513"/>
      <c r="AU27513"/>
      <c r="AV27513"/>
      <c r="AW27513"/>
      <c r="AX27513"/>
      <c r="AY27513"/>
      <c r="AZ27513"/>
      <c r="BA27513"/>
      <c r="BB27513"/>
      <c r="BC27513"/>
      <c r="BD27513"/>
      <c r="BE27513"/>
      <c r="BF27513"/>
      <c r="BG27513"/>
    </row>
    <row r="27514" spans="1:59" ht="16.5" customHeight="1" x14ac:dyDescent="0.25"/>
    <row r="27515" spans="1:59" ht="16.5" customHeight="1" x14ac:dyDescent="0.25"/>
    <row r="27516" spans="1:59" ht="16.5" customHeight="1" x14ac:dyDescent="0.25"/>
    <row r="27517" spans="1:59" ht="16.5" customHeight="1" x14ac:dyDescent="0.25"/>
    <row r="27518" spans="1:59" ht="16.5" customHeight="1" x14ac:dyDescent="0.25"/>
    <row r="27520" spans="1:59" s="5" customFormat="1" ht="20.25" customHeight="1" x14ac:dyDescent="0.25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  <c r="P27520"/>
      <c r="Q27520"/>
      <c r="R27520"/>
      <c r="S27520"/>
      <c r="T27520"/>
      <c r="U27520"/>
      <c r="V27520"/>
      <c r="W27520"/>
      <c r="X27520"/>
      <c r="Y27520"/>
      <c r="Z27520"/>
      <c r="AA27520"/>
      <c r="AB27520"/>
      <c r="AC27520"/>
      <c r="AD27520"/>
      <c r="AE27520"/>
      <c r="AF27520"/>
      <c r="AG27520"/>
      <c r="AH27520"/>
      <c r="AI27520"/>
      <c r="AJ27520"/>
      <c r="AK27520"/>
      <c r="AL27520"/>
      <c r="AM27520"/>
      <c r="AN27520"/>
      <c r="AO27520"/>
      <c r="AP27520"/>
      <c r="AQ27520"/>
      <c r="AR27520"/>
      <c r="AS27520"/>
      <c r="AT27520"/>
      <c r="AU27520"/>
      <c r="AV27520"/>
      <c r="AW27520"/>
      <c r="AX27520"/>
      <c r="AY27520"/>
      <c r="AZ27520"/>
      <c r="BA27520"/>
      <c r="BB27520"/>
      <c r="BC27520"/>
      <c r="BD27520"/>
      <c r="BE27520"/>
      <c r="BF27520"/>
      <c r="BG27520"/>
    </row>
  </sheetData>
  <sortState ref="A4:BG6">
    <sortCondition ref="A5"/>
  </sortState>
  <mergeCells count="13">
    <mergeCell ref="C4:C5"/>
    <mergeCell ref="D4:D5"/>
    <mergeCell ref="E4:I4"/>
    <mergeCell ref="J4:N4"/>
    <mergeCell ref="O4:S4"/>
    <mergeCell ref="AS4:AW4"/>
    <mergeCell ref="AX4:BB4"/>
    <mergeCell ref="BC4:BG4"/>
    <mergeCell ref="E3:AC3"/>
    <mergeCell ref="AI3:BG3"/>
    <mergeCell ref="T4:X4"/>
    <mergeCell ref="Y4:AC4"/>
    <mergeCell ref="AI4:AM4"/>
  </mergeCells>
  <pageMargins left="0.7" right="0.7" top="0.75" bottom="0.75" header="0.3" footer="0.3"/>
  <pageSetup scale="67" orientation="portrait" r:id="rId1"/>
  <rowBreaks count="1" manualBreakCount="1">
    <brk id="27017" max="16383" man="1"/>
  </rowBreaks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A79"/>
  <sheetViews>
    <sheetView zoomScale="60" zoomScaleNormal="60" workbookViewId="0">
      <selection activeCell="C57" sqref="C57:BY57"/>
    </sheetView>
  </sheetViews>
  <sheetFormatPr defaultRowHeight="15" x14ac:dyDescent="0.25"/>
  <cols>
    <col min="1" max="1" width="21.85546875" bestFit="1" customWidth="1"/>
    <col min="2" max="2" width="14.140625" bestFit="1" customWidth="1"/>
    <col min="3" max="77" width="14.140625" customWidth="1"/>
  </cols>
  <sheetData>
    <row r="1" spans="1:79" x14ac:dyDescent="0.25">
      <c r="A1" s="7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</row>
    <row r="2" spans="1:79" x14ac:dyDescent="0.25">
      <c r="A2" s="7" t="s">
        <v>68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</row>
    <row r="3" spans="1:79" x14ac:dyDescent="0.2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</row>
    <row r="4" spans="1:79" ht="36" customHeight="1" x14ac:dyDescent="0.25">
      <c r="A4" s="20"/>
      <c r="B4" s="147" t="s">
        <v>379</v>
      </c>
      <c r="C4" s="147" t="s">
        <v>381</v>
      </c>
      <c r="D4" s="147" t="s">
        <v>383</v>
      </c>
      <c r="E4" s="147" t="s">
        <v>385</v>
      </c>
      <c r="F4" s="147" t="s">
        <v>387</v>
      </c>
      <c r="G4" s="147" t="s">
        <v>389</v>
      </c>
      <c r="H4" s="147" t="s">
        <v>391</v>
      </c>
      <c r="I4" s="147" t="s">
        <v>393</v>
      </c>
      <c r="J4" s="147" t="s">
        <v>395</v>
      </c>
      <c r="K4" s="147" t="s">
        <v>397</v>
      </c>
      <c r="L4" s="147" t="s">
        <v>399</v>
      </c>
      <c r="M4" s="147" t="s">
        <v>239</v>
      </c>
      <c r="N4" s="147" t="s">
        <v>401</v>
      </c>
      <c r="O4" s="147" t="s">
        <v>403</v>
      </c>
      <c r="P4" s="147" t="s">
        <v>405</v>
      </c>
      <c r="Q4" s="147" t="s">
        <v>407</v>
      </c>
      <c r="R4" s="147" t="s">
        <v>409</v>
      </c>
      <c r="S4" s="147" t="s">
        <v>411</v>
      </c>
      <c r="T4" s="147" t="s">
        <v>413</v>
      </c>
      <c r="U4" s="147" t="s">
        <v>415</v>
      </c>
      <c r="V4" s="147" t="s">
        <v>417</v>
      </c>
      <c r="W4" s="147" t="s">
        <v>419</v>
      </c>
      <c r="X4" s="147" t="s">
        <v>421</v>
      </c>
      <c r="Y4" s="147" t="s">
        <v>423</v>
      </c>
      <c r="Z4" s="147" t="s">
        <v>425</v>
      </c>
      <c r="AA4" s="147" t="s">
        <v>427</v>
      </c>
      <c r="AB4" s="147" t="s">
        <v>429</v>
      </c>
      <c r="AC4" s="147" t="s">
        <v>431</v>
      </c>
      <c r="AD4" s="147" t="s">
        <v>433</v>
      </c>
      <c r="AE4" s="147" t="s">
        <v>435</v>
      </c>
      <c r="AF4" s="147" t="s">
        <v>437</v>
      </c>
      <c r="AG4" s="147" t="s">
        <v>439</v>
      </c>
      <c r="AH4" s="147" t="s">
        <v>441</v>
      </c>
      <c r="AI4" s="147" t="s">
        <v>443</v>
      </c>
      <c r="AJ4" s="147" t="s">
        <v>445</v>
      </c>
      <c r="AK4" s="147" t="s">
        <v>447</v>
      </c>
      <c r="AL4" s="147" t="s">
        <v>449</v>
      </c>
      <c r="AM4" s="147" t="s">
        <v>451</v>
      </c>
      <c r="AN4" s="147" t="s">
        <v>453</v>
      </c>
      <c r="AO4" s="147" t="s">
        <v>455</v>
      </c>
      <c r="AP4" s="147" t="s">
        <v>457</v>
      </c>
      <c r="AQ4" s="147" t="s">
        <v>459</v>
      </c>
      <c r="AR4" s="147" t="s">
        <v>461</v>
      </c>
      <c r="AS4" s="147" t="s">
        <v>463</v>
      </c>
      <c r="AT4" s="147" t="s">
        <v>465</v>
      </c>
      <c r="AU4" s="147" t="s">
        <v>467</v>
      </c>
      <c r="AV4" s="147" t="s">
        <v>469</v>
      </c>
      <c r="AW4" s="147" t="s">
        <v>471</v>
      </c>
      <c r="AX4" s="147" t="s">
        <v>473</v>
      </c>
      <c r="AY4" s="147" t="s">
        <v>475</v>
      </c>
      <c r="AZ4" s="147" t="s">
        <v>484</v>
      </c>
      <c r="BA4" s="147" t="s">
        <v>486</v>
      </c>
      <c r="BB4" s="147" t="s">
        <v>82</v>
      </c>
      <c r="BC4" s="147" t="s">
        <v>372</v>
      </c>
      <c r="BD4" s="147" t="s">
        <v>488</v>
      </c>
      <c r="BE4" s="147" t="s">
        <v>490</v>
      </c>
      <c r="BF4" s="147" t="s">
        <v>374</v>
      </c>
      <c r="BG4" s="147" t="s">
        <v>492</v>
      </c>
      <c r="BH4" s="147" t="s">
        <v>494</v>
      </c>
      <c r="BI4" s="147" t="s">
        <v>497</v>
      </c>
      <c r="BJ4" s="147" t="s">
        <v>499</v>
      </c>
      <c r="BK4" s="147" t="s">
        <v>501</v>
      </c>
      <c r="BL4" s="147" t="s">
        <v>503</v>
      </c>
      <c r="BM4" s="147" t="s">
        <v>505</v>
      </c>
      <c r="BN4" s="147" t="s">
        <v>507</v>
      </c>
      <c r="BO4" s="147" t="s">
        <v>509</v>
      </c>
      <c r="BP4" s="147" t="s">
        <v>511</v>
      </c>
      <c r="BQ4" s="147" t="s">
        <v>513</v>
      </c>
      <c r="BR4" s="147" t="s">
        <v>515</v>
      </c>
      <c r="BS4" s="147" t="s">
        <v>517</v>
      </c>
      <c r="BT4" s="147" t="s">
        <v>376</v>
      </c>
      <c r="BU4" s="147" t="s">
        <v>518</v>
      </c>
      <c r="BV4" s="147" t="s">
        <v>236</v>
      </c>
      <c r="BW4" s="147" t="s">
        <v>520</v>
      </c>
      <c r="BX4" s="147" t="s">
        <v>522</v>
      </c>
      <c r="BY4" s="147"/>
      <c r="BZ4" s="19" t="s">
        <v>75</v>
      </c>
      <c r="CA4" s="19" t="s">
        <v>77</v>
      </c>
    </row>
    <row r="5" spans="1:79" x14ac:dyDescent="0.25">
      <c r="A5" s="15">
        <v>43105</v>
      </c>
      <c r="B5" s="49">
        <v>0</v>
      </c>
      <c r="C5" s="49">
        <v>0</v>
      </c>
      <c r="D5" s="49">
        <v>0</v>
      </c>
      <c r="E5" s="49">
        <v>0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0.96</v>
      </c>
      <c r="O5" s="49">
        <v>0</v>
      </c>
      <c r="P5" s="49">
        <v>0.89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0.97</v>
      </c>
      <c r="AB5" s="49">
        <v>0</v>
      </c>
      <c r="AC5" s="49">
        <v>1</v>
      </c>
      <c r="AD5" s="49">
        <v>0.99</v>
      </c>
      <c r="AE5" s="49">
        <v>0.98</v>
      </c>
      <c r="AF5" s="49">
        <v>0</v>
      </c>
      <c r="AG5" s="49">
        <v>0.99</v>
      </c>
      <c r="AH5" s="49">
        <v>0.99</v>
      </c>
      <c r="AI5" s="49">
        <v>0.97</v>
      </c>
      <c r="AJ5" s="49">
        <v>0.98</v>
      </c>
      <c r="AK5" s="49">
        <v>0.96</v>
      </c>
      <c r="AL5" s="49">
        <v>0.99</v>
      </c>
      <c r="AM5" s="49">
        <v>0.94</v>
      </c>
      <c r="AN5" s="49">
        <v>1</v>
      </c>
      <c r="AO5" s="49">
        <v>0</v>
      </c>
      <c r="AP5" s="49">
        <v>0</v>
      </c>
      <c r="AQ5" s="49">
        <v>0</v>
      </c>
      <c r="AR5" s="49">
        <v>0</v>
      </c>
      <c r="AS5" s="49">
        <v>0</v>
      </c>
      <c r="AT5" s="49">
        <v>0</v>
      </c>
      <c r="AU5" s="49">
        <v>0</v>
      </c>
      <c r="AV5" s="49">
        <v>0</v>
      </c>
      <c r="AW5" s="49">
        <v>0</v>
      </c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17"/>
      <c r="CA5" s="18"/>
    </row>
    <row r="6" spans="1:79" x14ac:dyDescent="0.25">
      <c r="A6" s="15">
        <v>43112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  <c r="G6" s="50">
        <v>0</v>
      </c>
      <c r="H6" s="50">
        <v>0</v>
      </c>
      <c r="I6" s="50">
        <v>0</v>
      </c>
      <c r="J6" s="50">
        <v>0</v>
      </c>
      <c r="K6" s="50">
        <v>0</v>
      </c>
      <c r="L6" s="50">
        <v>0</v>
      </c>
      <c r="M6" s="50">
        <v>0</v>
      </c>
      <c r="N6" s="50">
        <v>0.96</v>
      </c>
      <c r="O6" s="50">
        <v>0</v>
      </c>
      <c r="P6" s="50">
        <v>0.89500000000000002</v>
      </c>
      <c r="Q6" s="50">
        <v>0</v>
      </c>
      <c r="R6" s="50">
        <v>0</v>
      </c>
      <c r="S6" s="50">
        <v>0</v>
      </c>
      <c r="T6" s="50">
        <v>0</v>
      </c>
      <c r="U6" s="50">
        <v>0</v>
      </c>
      <c r="V6" s="50">
        <v>0</v>
      </c>
      <c r="W6" s="50">
        <v>0</v>
      </c>
      <c r="X6" s="50">
        <v>0</v>
      </c>
      <c r="Y6" s="50">
        <v>0</v>
      </c>
      <c r="Z6" s="50">
        <v>0</v>
      </c>
      <c r="AA6" s="50">
        <v>0.97</v>
      </c>
      <c r="AB6" s="50">
        <v>0</v>
      </c>
      <c r="AC6" s="50">
        <v>1</v>
      </c>
      <c r="AD6" s="50">
        <v>0.99</v>
      </c>
      <c r="AE6" s="50">
        <v>0.98499999999999999</v>
      </c>
      <c r="AF6" s="50">
        <v>0</v>
      </c>
      <c r="AG6" s="50">
        <v>0.99</v>
      </c>
      <c r="AH6" s="50">
        <v>0.99</v>
      </c>
      <c r="AI6" s="50">
        <v>0.97</v>
      </c>
      <c r="AJ6" s="50">
        <v>0.98</v>
      </c>
      <c r="AK6" s="50">
        <v>0.96</v>
      </c>
      <c r="AL6" s="50">
        <v>0.99</v>
      </c>
      <c r="AM6" s="50">
        <v>0.95</v>
      </c>
      <c r="AN6" s="50">
        <v>1</v>
      </c>
      <c r="AO6" s="50">
        <v>0</v>
      </c>
      <c r="AP6" s="50">
        <v>0</v>
      </c>
      <c r="AQ6" s="50">
        <v>0</v>
      </c>
      <c r="AR6" s="50">
        <v>0</v>
      </c>
      <c r="AS6" s="50">
        <v>0</v>
      </c>
      <c r="AT6" s="50">
        <v>0</v>
      </c>
      <c r="AU6" s="50">
        <v>0</v>
      </c>
      <c r="AV6" s="50">
        <v>0</v>
      </c>
      <c r="AW6" s="50">
        <v>0</v>
      </c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17"/>
      <c r="CA6" s="18"/>
    </row>
    <row r="7" spans="1:79" x14ac:dyDescent="0.25">
      <c r="A7" s="15">
        <v>43119</v>
      </c>
      <c r="B7" s="49">
        <v>0</v>
      </c>
      <c r="C7" s="49">
        <v>0</v>
      </c>
      <c r="D7" s="49">
        <v>0</v>
      </c>
      <c r="E7" s="49">
        <v>0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</v>
      </c>
      <c r="N7" s="49">
        <v>0.96</v>
      </c>
      <c r="O7" s="49">
        <v>0</v>
      </c>
      <c r="P7" s="49">
        <v>0.9</v>
      </c>
      <c r="Q7" s="49">
        <v>0</v>
      </c>
      <c r="R7" s="49">
        <v>0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49">
        <v>0.97</v>
      </c>
      <c r="AB7" s="49">
        <v>0</v>
      </c>
      <c r="AC7" s="49">
        <v>1</v>
      </c>
      <c r="AD7" s="49">
        <v>0.99</v>
      </c>
      <c r="AE7" s="49">
        <v>0.98670000000000002</v>
      </c>
      <c r="AF7" s="49">
        <v>0</v>
      </c>
      <c r="AG7" s="49">
        <v>0.99</v>
      </c>
      <c r="AH7" s="49">
        <v>0.99</v>
      </c>
      <c r="AI7" s="49">
        <v>0.97</v>
      </c>
      <c r="AJ7" s="49">
        <v>0.98</v>
      </c>
      <c r="AK7" s="49">
        <v>0.95669999999999999</v>
      </c>
      <c r="AL7" s="49">
        <v>0.98670000000000002</v>
      </c>
      <c r="AM7" s="49">
        <v>0.95330000000000004</v>
      </c>
      <c r="AN7" s="49">
        <v>1</v>
      </c>
      <c r="AO7" s="49">
        <v>0</v>
      </c>
      <c r="AP7" s="49">
        <v>0</v>
      </c>
      <c r="AQ7" s="49">
        <v>0</v>
      </c>
      <c r="AR7" s="49">
        <v>0</v>
      </c>
      <c r="AS7" s="49">
        <v>0</v>
      </c>
      <c r="AT7" s="49">
        <v>0</v>
      </c>
      <c r="AU7" s="49">
        <v>0</v>
      </c>
      <c r="AV7" s="49">
        <v>0</v>
      </c>
      <c r="AW7" s="49">
        <v>0</v>
      </c>
      <c r="AX7" s="49">
        <v>0</v>
      </c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17"/>
      <c r="CA7" s="18"/>
    </row>
    <row r="8" spans="1:79" x14ac:dyDescent="0.25">
      <c r="A8" s="15">
        <v>43126</v>
      </c>
      <c r="B8" s="50">
        <v>0</v>
      </c>
      <c r="C8" s="50">
        <v>0</v>
      </c>
      <c r="D8" s="50">
        <v>0</v>
      </c>
      <c r="E8" s="50">
        <v>0</v>
      </c>
      <c r="F8" s="50">
        <v>0</v>
      </c>
      <c r="G8" s="50">
        <v>0</v>
      </c>
      <c r="H8" s="50">
        <v>0</v>
      </c>
      <c r="I8" s="50">
        <v>0</v>
      </c>
      <c r="J8" s="50">
        <v>0</v>
      </c>
      <c r="K8" s="50">
        <v>0</v>
      </c>
      <c r="L8" s="50">
        <v>0</v>
      </c>
      <c r="M8" s="50">
        <v>0</v>
      </c>
      <c r="N8" s="50">
        <v>0.96</v>
      </c>
      <c r="O8" s="50">
        <v>0</v>
      </c>
      <c r="P8" s="50">
        <v>0.89749999999999996</v>
      </c>
      <c r="Q8" s="50">
        <v>0</v>
      </c>
      <c r="R8" s="50">
        <v>0</v>
      </c>
      <c r="S8" s="50">
        <v>0.2475</v>
      </c>
      <c r="T8" s="50">
        <v>0</v>
      </c>
      <c r="U8" s="50">
        <v>0</v>
      </c>
      <c r="V8" s="50">
        <v>0</v>
      </c>
      <c r="W8" s="50">
        <v>0</v>
      </c>
      <c r="X8" s="50">
        <v>0</v>
      </c>
      <c r="Y8" s="50">
        <v>0</v>
      </c>
      <c r="Z8" s="50">
        <v>0</v>
      </c>
      <c r="AA8" s="50">
        <v>0.97</v>
      </c>
      <c r="AB8" s="50">
        <v>0</v>
      </c>
      <c r="AC8" s="50">
        <v>1</v>
      </c>
      <c r="AD8" s="50">
        <v>0.99</v>
      </c>
      <c r="AE8" s="50">
        <v>0.99</v>
      </c>
      <c r="AF8" s="50">
        <v>0</v>
      </c>
      <c r="AG8" s="50">
        <v>0.99</v>
      </c>
      <c r="AH8" s="50">
        <v>0.99</v>
      </c>
      <c r="AI8" s="50">
        <v>0.97</v>
      </c>
      <c r="AJ8" s="50">
        <v>0.98</v>
      </c>
      <c r="AK8" s="50">
        <v>0.95499999999999996</v>
      </c>
      <c r="AL8" s="50">
        <v>0.98499999999999999</v>
      </c>
      <c r="AM8" s="50">
        <v>0.95499999999999996</v>
      </c>
      <c r="AN8" s="50">
        <v>1</v>
      </c>
      <c r="AO8" s="50">
        <v>0</v>
      </c>
      <c r="AP8" s="50">
        <v>0</v>
      </c>
      <c r="AQ8" s="50">
        <v>0</v>
      </c>
      <c r="AR8" s="50">
        <v>0</v>
      </c>
      <c r="AS8" s="50">
        <v>0</v>
      </c>
      <c r="AT8" s="50">
        <v>0</v>
      </c>
      <c r="AU8" s="50">
        <v>0</v>
      </c>
      <c r="AV8" s="50">
        <v>0</v>
      </c>
      <c r="AW8" s="50">
        <v>0</v>
      </c>
      <c r="AX8" s="50">
        <v>0</v>
      </c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17"/>
      <c r="CA8" s="18"/>
    </row>
    <row r="9" spans="1:79" x14ac:dyDescent="0.25">
      <c r="A9" s="15">
        <v>43133</v>
      </c>
      <c r="B9" s="49">
        <v>0</v>
      </c>
      <c r="C9" s="49">
        <v>0</v>
      </c>
      <c r="D9" s="49">
        <v>0</v>
      </c>
      <c r="E9" s="49">
        <v>0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0</v>
      </c>
      <c r="N9" s="49">
        <v>0.96400000000000008</v>
      </c>
      <c r="O9" s="49">
        <v>0.18600000000000003</v>
      </c>
      <c r="P9" s="49">
        <v>0.90200000000000002</v>
      </c>
      <c r="Q9" s="49">
        <v>0.19800000000000001</v>
      </c>
      <c r="R9" s="49">
        <v>0.19399999999999998</v>
      </c>
      <c r="S9" s="49">
        <v>0.39600000000000002</v>
      </c>
      <c r="T9" s="49">
        <v>0</v>
      </c>
      <c r="U9" s="49">
        <v>0</v>
      </c>
      <c r="V9" s="49">
        <v>0</v>
      </c>
      <c r="W9" s="49">
        <v>0</v>
      </c>
      <c r="X9" s="49">
        <v>0</v>
      </c>
      <c r="Y9" s="49">
        <v>0.19600000000000001</v>
      </c>
      <c r="Z9" s="49">
        <v>0.2</v>
      </c>
      <c r="AA9" s="49">
        <v>0.97199999999999998</v>
      </c>
      <c r="AB9" s="49">
        <v>0.192</v>
      </c>
      <c r="AC9" s="49">
        <v>1</v>
      </c>
      <c r="AD9" s="49">
        <v>0.99199999999999999</v>
      </c>
      <c r="AE9" s="49">
        <v>0.99</v>
      </c>
      <c r="AF9" s="49">
        <v>0.192</v>
      </c>
      <c r="AG9" s="49">
        <v>0.99</v>
      </c>
      <c r="AH9" s="49">
        <v>0.98799999999999999</v>
      </c>
      <c r="AI9" s="49">
        <v>0.97199999999999998</v>
      </c>
      <c r="AJ9" s="49">
        <v>0.98</v>
      </c>
      <c r="AK9" s="49">
        <v>0.95400000000000007</v>
      </c>
      <c r="AL9" s="49">
        <v>0.98199999999999998</v>
      </c>
      <c r="AM9" s="49">
        <v>0.95799999999999996</v>
      </c>
      <c r="AN9" s="49">
        <v>1</v>
      </c>
      <c r="AO9" s="49">
        <v>0</v>
      </c>
      <c r="AP9" s="49">
        <v>0</v>
      </c>
      <c r="AQ9" s="49">
        <v>0</v>
      </c>
      <c r="AR9" s="49">
        <v>0</v>
      </c>
      <c r="AS9" s="49">
        <v>0</v>
      </c>
      <c r="AT9" s="49">
        <v>0</v>
      </c>
      <c r="AU9" s="49">
        <v>0</v>
      </c>
      <c r="AV9" s="49">
        <v>0</v>
      </c>
      <c r="AW9" s="49">
        <v>0</v>
      </c>
      <c r="AX9" s="49">
        <v>0</v>
      </c>
      <c r="AY9" s="49"/>
      <c r="AZ9" s="49"/>
      <c r="BA9" s="49"/>
      <c r="BB9" s="49"/>
      <c r="BC9" s="49"/>
      <c r="BD9" s="49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49"/>
      <c r="BT9" s="49"/>
      <c r="BU9" s="49"/>
      <c r="BV9" s="49"/>
      <c r="BW9" s="49"/>
      <c r="BX9" s="49"/>
      <c r="BY9" s="49"/>
      <c r="BZ9" s="17"/>
      <c r="CA9" s="18"/>
    </row>
    <row r="10" spans="1:79" x14ac:dyDescent="0.25">
      <c r="A10" s="15">
        <v>43140</v>
      </c>
      <c r="B10" s="50">
        <v>0</v>
      </c>
      <c r="C10" s="50">
        <v>0</v>
      </c>
      <c r="D10" s="50">
        <v>0</v>
      </c>
      <c r="E10" s="50">
        <v>0</v>
      </c>
      <c r="F10" s="50">
        <v>0</v>
      </c>
      <c r="G10" s="50">
        <v>0</v>
      </c>
      <c r="H10" s="50">
        <v>0</v>
      </c>
      <c r="I10" s="50">
        <v>0</v>
      </c>
      <c r="J10" s="50">
        <v>0</v>
      </c>
      <c r="K10" s="50">
        <v>0</v>
      </c>
      <c r="L10" s="50">
        <v>0</v>
      </c>
      <c r="M10" s="50">
        <v>0</v>
      </c>
      <c r="N10" s="50">
        <v>0.9667</v>
      </c>
      <c r="O10" s="50">
        <v>0.31</v>
      </c>
      <c r="P10" s="50">
        <v>0.90500000000000003</v>
      </c>
      <c r="Q10" s="50">
        <v>0.33</v>
      </c>
      <c r="R10" s="50">
        <v>0.32329999999999998</v>
      </c>
      <c r="S10" s="50">
        <v>0.48499999999999999</v>
      </c>
      <c r="T10" s="50">
        <v>0</v>
      </c>
      <c r="U10" s="50">
        <v>0</v>
      </c>
      <c r="V10" s="50">
        <v>0</v>
      </c>
      <c r="W10" s="50">
        <v>0</v>
      </c>
      <c r="X10" s="50">
        <v>0</v>
      </c>
      <c r="Y10" s="50">
        <v>0.32669999999999999</v>
      </c>
      <c r="Z10" s="50">
        <v>0.33329999999999999</v>
      </c>
      <c r="AA10" s="50">
        <v>0.97329999999999994</v>
      </c>
      <c r="AB10" s="50">
        <v>0.31670000000000004</v>
      </c>
      <c r="AC10" s="50">
        <v>1</v>
      </c>
      <c r="AD10" s="50">
        <v>0.99329999999999996</v>
      </c>
      <c r="AE10" s="50">
        <v>0.99</v>
      </c>
      <c r="AF10" s="50">
        <v>0.32</v>
      </c>
      <c r="AG10" s="50">
        <v>0.99</v>
      </c>
      <c r="AH10" s="50">
        <v>0.98670000000000002</v>
      </c>
      <c r="AI10" s="50">
        <v>0.97329999999999994</v>
      </c>
      <c r="AJ10" s="50">
        <v>0.98</v>
      </c>
      <c r="AK10" s="50">
        <v>0.95330000000000004</v>
      </c>
      <c r="AL10" s="50">
        <v>0.98</v>
      </c>
      <c r="AM10" s="50">
        <v>0.9617</v>
      </c>
      <c r="AN10" s="50">
        <v>1</v>
      </c>
      <c r="AO10" s="50">
        <v>0</v>
      </c>
      <c r="AP10" s="50">
        <v>0</v>
      </c>
      <c r="AQ10" s="50">
        <v>0</v>
      </c>
      <c r="AR10" s="50">
        <v>0</v>
      </c>
      <c r="AS10" s="50">
        <v>0</v>
      </c>
      <c r="AT10" s="50">
        <v>0</v>
      </c>
      <c r="AU10" s="50">
        <v>0</v>
      </c>
      <c r="AV10" s="50">
        <v>0</v>
      </c>
      <c r="AW10" s="50">
        <v>0</v>
      </c>
      <c r="AX10" s="50">
        <v>0</v>
      </c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17"/>
      <c r="CA10" s="18"/>
    </row>
    <row r="11" spans="1:79" x14ac:dyDescent="0.25">
      <c r="A11" s="15">
        <v>43147</v>
      </c>
      <c r="B11" s="49">
        <v>0</v>
      </c>
      <c r="C11" s="49">
        <v>0</v>
      </c>
      <c r="D11" s="49">
        <v>0</v>
      </c>
      <c r="E11" s="49">
        <v>0</v>
      </c>
      <c r="F11" s="49">
        <v>0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0</v>
      </c>
      <c r="M11" s="49">
        <v>0</v>
      </c>
      <c r="N11" s="49">
        <v>0.96709999999999996</v>
      </c>
      <c r="O11" s="49">
        <v>0.39860000000000001</v>
      </c>
      <c r="P11" s="49">
        <v>0.91139999999999999</v>
      </c>
      <c r="Q11" s="49">
        <v>0.42430000000000001</v>
      </c>
      <c r="R11" s="49">
        <v>0.4143</v>
      </c>
      <c r="S11" s="49">
        <v>0.55710000000000004</v>
      </c>
      <c r="T11" s="49">
        <v>0</v>
      </c>
      <c r="U11" s="49">
        <v>0</v>
      </c>
      <c r="V11" s="49">
        <v>0</v>
      </c>
      <c r="W11" s="49">
        <v>0</v>
      </c>
      <c r="X11" s="49">
        <v>0</v>
      </c>
      <c r="Y11" s="49">
        <v>0.42</v>
      </c>
      <c r="Z11" s="49">
        <v>0.42859999999999998</v>
      </c>
      <c r="AA11" s="49">
        <v>0.97430000000000005</v>
      </c>
      <c r="AB11" s="49">
        <v>0.40710000000000002</v>
      </c>
      <c r="AC11" s="49">
        <v>1</v>
      </c>
      <c r="AD11" s="49">
        <v>0.99290000000000012</v>
      </c>
      <c r="AE11" s="49">
        <v>0.99</v>
      </c>
      <c r="AF11" s="49">
        <v>0.4143</v>
      </c>
      <c r="AG11" s="49">
        <v>0.99</v>
      </c>
      <c r="AH11" s="49">
        <v>0.98569999999999991</v>
      </c>
      <c r="AI11" s="49">
        <v>0.97430000000000005</v>
      </c>
      <c r="AJ11" s="49">
        <v>0.98</v>
      </c>
      <c r="AK11" s="49">
        <v>0.95430000000000004</v>
      </c>
      <c r="AL11" s="49">
        <v>0.98</v>
      </c>
      <c r="AM11" s="49">
        <v>0.96430000000000005</v>
      </c>
      <c r="AN11" s="49">
        <v>1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0</v>
      </c>
      <c r="AV11" s="49">
        <v>0</v>
      </c>
      <c r="AW11" s="49">
        <v>0</v>
      </c>
      <c r="AX11" s="49">
        <v>0</v>
      </c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17"/>
      <c r="CA11" s="18"/>
    </row>
    <row r="12" spans="1:79" x14ac:dyDescent="0.25">
      <c r="A12" s="15">
        <v>43154</v>
      </c>
      <c r="B12" s="50">
        <v>0</v>
      </c>
      <c r="C12" s="50">
        <v>0</v>
      </c>
      <c r="D12" s="50">
        <v>0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0.96620000000000006</v>
      </c>
      <c r="O12" s="50">
        <v>0.46500000000000002</v>
      </c>
      <c r="P12" s="50">
        <v>0.91620000000000001</v>
      </c>
      <c r="Q12" s="50">
        <v>0.49619999999999997</v>
      </c>
      <c r="R12" s="50">
        <v>0.4788</v>
      </c>
      <c r="S12" s="50">
        <v>0.61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0.49</v>
      </c>
      <c r="Z12" s="50">
        <v>0.5</v>
      </c>
      <c r="AA12" s="50">
        <v>0.97499999999999998</v>
      </c>
      <c r="AB12" s="50">
        <v>0.47619999999999996</v>
      </c>
      <c r="AC12" s="50">
        <v>1</v>
      </c>
      <c r="AD12" s="50">
        <v>0.99250000000000005</v>
      </c>
      <c r="AE12" s="50">
        <v>0.99120000000000008</v>
      </c>
      <c r="AF12" s="50">
        <v>0.48749999999999999</v>
      </c>
      <c r="AG12" s="50">
        <v>0.99</v>
      </c>
      <c r="AH12" s="50">
        <v>0.98499999999999999</v>
      </c>
      <c r="AI12" s="50">
        <v>0.9738</v>
      </c>
      <c r="AJ12" s="50">
        <v>0.98</v>
      </c>
      <c r="AK12" s="50">
        <v>0.95250000000000001</v>
      </c>
      <c r="AL12" s="50">
        <v>0.98</v>
      </c>
      <c r="AM12" s="50">
        <v>0.96620000000000006</v>
      </c>
      <c r="AN12" s="50">
        <v>1</v>
      </c>
      <c r="AO12" s="50">
        <v>0</v>
      </c>
      <c r="AP12" s="50">
        <v>0</v>
      </c>
      <c r="AQ12" s="50">
        <v>0</v>
      </c>
      <c r="AR12" s="50">
        <v>0</v>
      </c>
      <c r="AS12" s="50">
        <v>0</v>
      </c>
      <c r="AT12" s="50">
        <v>0</v>
      </c>
      <c r="AU12" s="50">
        <v>0</v>
      </c>
      <c r="AV12" s="50">
        <v>0</v>
      </c>
      <c r="AW12" s="50">
        <v>0</v>
      </c>
      <c r="AX12" s="50">
        <v>0</v>
      </c>
      <c r="AY12" s="50">
        <v>0</v>
      </c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17"/>
      <c r="CA12" s="18"/>
    </row>
    <row r="13" spans="1:79" x14ac:dyDescent="0.25">
      <c r="A13" s="15">
        <v>43161</v>
      </c>
      <c r="B13" s="49">
        <v>0</v>
      </c>
      <c r="C13" s="49">
        <v>0</v>
      </c>
      <c r="D13" s="49">
        <v>0</v>
      </c>
      <c r="E13" s="49">
        <v>0</v>
      </c>
      <c r="F13" s="49">
        <v>0</v>
      </c>
      <c r="G13" s="49">
        <v>0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M13" s="49">
        <v>0</v>
      </c>
      <c r="N13" s="49">
        <v>0.9667</v>
      </c>
      <c r="O13" s="49">
        <v>0.51670000000000005</v>
      </c>
      <c r="P13" s="49">
        <v>0.92220000000000002</v>
      </c>
      <c r="Q13" s="49">
        <v>0.55110000000000003</v>
      </c>
      <c r="R13" s="49">
        <v>0.52890000000000004</v>
      </c>
      <c r="S13" s="49">
        <v>0.65</v>
      </c>
      <c r="T13" s="49">
        <v>0</v>
      </c>
      <c r="U13" s="49">
        <v>0</v>
      </c>
      <c r="V13" s="49">
        <v>0</v>
      </c>
      <c r="W13" s="49">
        <v>0</v>
      </c>
      <c r="X13" s="49">
        <v>0.94889999999999997</v>
      </c>
      <c r="Y13" s="49">
        <v>0.54330000000000001</v>
      </c>
      <c r="Z13" s="49">
        <v>0.55559999999999998</v>
      </c>
      <c r="AA13" s="49">
        <v>0.97560000000000002</v>
      </c>
      <c r="AB13" s="49">
        <v>0.52890000000000004</v>
      </c>
      <c r="AC13" s="49">
        <v>1</v>
      </c>
      <c r="AD13" s="49">
        <v>0.99219999999999997</v>
      </c>
      <c r="AE13" s="49">
        <v>0.99109999999999998</v>
      </c>
      <c r="AF13" s="49">
        <v>0.5444</v>
      </c>
      <c r="AG13" s="49">
        <v>0.99</v>
      </c>
      <c r="AH13" s="49">
        <v>0.98329999999999995</v>
      </c>
      <c r="AI13" s="49">
        <v>0.97329999999999994</v>
      </c>
      <c r="AJ13" s="49">
        <v>0.98</v>
      </c>
      <c r="AK13" s="49">
        <v>0.95109999999999995</v>
      </c>
      <c r="AL13" s="49">
        <v>0.98</v>
      </c>
      <c r="AM13" s="49">
        <v>0.96779999999999999</v>
      </c>
      <c r="AN13" s="49">
        <v>1</v>
      </c>
      <c r="AO13" s="49">
        <v>0</v>
      </c>
      <c r="AP13" s="49">
        <v>0</v>
      </c>
      <c r="AQ13" s="49">
        <v>0</v>
      </c>
      <c r="AR13" s="49">
        <v>0</v>
      </c>
      <c r="AS13" s="49">
        <v>0</v>
      </c>
      <c r="AT13" s="49">
        <v>0</v>
      </c>
      <c r="AU13" s="49">
        <v>0</v>
      </c>
      <c r="AV13" s="49">
        <v>0</v>
      </c>
      <c r="AW13" s="49">
        <v>0</v>
      </c>
      <c r="AX13" s="49">
        <v>0</v>
      </c>
      <c r="AY13" s="49">
        <v>0</v>
      </c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17"/>
      <c r="CA13" s="18"/>
    </row>
    <row r="14" spans="1:79" x14ac:dyDescent="0.25">
      <c r="A14" s="15">
        <v>43168</v>
      </c>
      <c r="B14" s="50">
        <v>0</v>
      </c>
      <c r="C14" s="50">
        <v>0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0</v>
      </c>
      <c r="M14" s="50">
        <v>0.1</v>
      </c>
      <c r="N14" s="50">
        <v>0.96700000000000008</v>
      </c>
      <c r="O14" s="50">
        <v>0.55799999999999994</v>
      </c>
      <c r="P14" s="50">
        <v>0.92700000000000005</v>
      </c>
      <c r="Q14" s="50">
        <v>0.59499999999999997</v>
      </c>
      <c r="R14" s="50">
        <v>0.57100000000000006</v>
      </c>
      <c r="S14" s="50">
        <v>0.68299999999999994</v>
      </c>
      <c r="T14" s="50">
        <v>0</v>
      </c>
      <c r="U14" s="50">
        <v>0</v>
      </c>
      <c r="V14" s="50">
        <v>0</v>
      </c>
      <c r="W14" s="50">
        <v>0</v>
      </c>
      <c r="X14" s="50">
        <v>0.95</v>
      </c>
      <c r="Y14" s="50">
        <v>0.58599999999999997</v>
      </c>
      <c r="Z14" s="50">
        <v>0.6</v>
      </c>
      <c r="AA14" s="50">
        <v>0.97599999999999998</v>
      </c>
      <c r="AB14" s="50">
        <v>0.57100000000000006</v>
      </c>
      <c r="AC14" s="50">
        <v>1</v>
      </c>
      <c r="AD14" s="50">
        <v>0.99199999999999999</v>
      </c>
      <c r="AE14" s="50">
        <v>0.99099999999999999</v>
      </c>
      <c r="AF14" s="50">
        <v>0.59</v>
      </c>
      <c r="AG14" s="50">
        <v>0.99</v>
      </c>
      <c r="AH14" s="50">
        <v>0.98199999999999998</v>
      </c>
      <c r="AI14" s="50">
        <v>0.97400000000000009</v>
      </c>
      <c r="AJ14" s="50">
        <v>0.98</v>
      </c>
      <c r="AK14" s="50">
        <v>0.95</v>
      </c>
      <c r="AL14" s="50">
        <v>0.98</v>
      </c>
      <c r="AM14" s="50">
        <v>0.96900000000000008</v>
      </c>
      <c r="AN14" s="50">
        <v>1</v>
      </c>
      <c r="AO14" s="50">
        <v>0</v>
      </c>
      <c r="AP14" s="50">
        <v>0</v>
      </c>
      <c r="AQ14" s="50">
        <v>0</v>
      </c>
      <c r="AR14" s="50">
        <v>0</v>
      </c>
      <c r="AS14" s="50">
        <v>0</v>
      </c>
      <c r="AT14" s="50">
        <v>0</v>
      </c>
      <c r="AU14" s="50">
        <v>0</v>
      </c>
      <c r="AV14" s="50">
        <v>0</v>
      </c>
      <c r="AW14" s="50">
        <v>0</v>
      </c>
      <c r="AX14" s="50">
        <v>0</v>
      </c>
      <c r="AY14" s="50">
        <v>0</v>
      </c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17"/>
      <c r="CA14" s="18"/>
    </row>
    <row r="15" spans="1:79" x14ac:dyDescent="0.25">
      <c r="A15" s="15">
        <v>43175</v>
      </c>
      <c r="B15" s="49">
        <v>0</v>
      </c>
      <c r="C15" s="49">
        <v>0</v>
      </c>
      <c r="D15" s="49">
        <v>0</v>
      </c>
      <c r="E15" s="49">
        <v>0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0.18179999999999999</v>
      </c>
      <c r="N15" s="49">
        <v>0.96640000000000004</v>
      </c>
      <c r="O15" s="49">
        <v>0.59179999999999999</v>
      </c>
      <c r="P15" s="49">
        <v>0.93180000000000007</v>
      </c>
      <c r="Q15" s="49">
        <v>0.63090000000000002</v>
      </c>
      <c r="R15" s="49">
        <v>0.60640000000000005</v>
      </c>
      <c r="S15" s="49">
        <v>0.71</v>
      </c>
      <c r="T15" s="49">
        <v>0</v>
      </c>
      <c r="U15" s="49">
        <v>0</v>
      </c>
      <c r="V15" s="49">
        <v>0</v>
      </c>
      <c r="W15" s="49">
        <v>0</v>
      </c>
      <c r="X15" s="49">
        <v>0.9536</v>
      </c>
      <c r="Y15" s="49">
        <v>0.62090000000000001</v>
      </c>
      <c r="Z15" s="49">
        <v>0.63639999999999997</v>
      </c>
      <c r="AA15" s="49">
        <v>0.97730000000000006</v>
      </c>
      <c r="AB15" s="49">
        <v>0.60640000000000005</v>
      </c>
      <c r="AC15" s="49">
        <v>1</v>
      </c>
      <c r="AD15" s="49">
        <v>0.99180000000000001</v>
      </c>
      <c r="AE15" s="49">
        <v>0.9909</v>
      </c>
      <c r="AF15" s="49">
        <v>0.62729999999999997</v>
      </c>
      <c r="AG15" s="49">
        <v>0.99</v>
      </c>
      <c r="AH15" s="49">
        <v>0.98089999999999999</v>
      </c>
      <c r="AI15" s="49">
        <v>0.97450000000000003</v>
      </c>
      <c r="AJ15" s="49">
        <v>0.98</v>
      </c>
      <c r="AK15" s="49">
        <v>0.94909999999999994</v>
      </c>
      <c r="AL15" s="49">
        <v>0.98</v>
      </c>
      <c r="AM15" s="49">
        <v>0.97</v>
      </c>
      <c r="AN15" s="49">
        <v>1</v>
      </c>
      <c r="AO15" s="49">
        <v>0</v>
      </c>
      <c r="AP15" s="49">
        <v>0</v>
      </c>
      <c r="AQ15" s="49">
        <v>0</v>
      </c>
      <c r="AR15" s="49">
        <v>0</v>
      </c>
      <c r="AS15" s="49">
        <v>0</v>
      </c>
      <c r="AT15" s="49">
        <v>0</v>
      </c>
      <c r="AU15" s="49">
        <v>0</v>
      </c>
      <c r="AV15" s="49">
        <v>0</v>
      </c>
      <c r="AW15" s="49">
        <v>0</v>
      </c>
      <c r="AX15" s="49">
        <v>0</v>
      </c>
      <c r="AY15" s="49">
        <v>0</v>
      </c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49"/>
      <c r="BP15" s="49"/>
      <c r="BQ15" s="49"/>
      <c r="BR15" s="49"/>
      <c r="BS15" s="49"/>
      <c r="BT15" s="49"/>
      <c r="BU15" s="49"/>
      <c r="BV15" s="49"/>
      <c r="BW15" s="49"/>
      <c r="BX15" s="49"/>
      <c r="BY15" s="49"/>
      <c r="BZ15" s="17"/>
      <c r="CA15" s="18"/>
    </row>
    <row r="16" spans="1:79" x14ac:dyDescent="0.25">
      <c r="A16" s="15">
        <v>43182</v>
      </c>
      <c r="B16" s="50">
        <v>0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0.2492</v>
      </c>
      <c r="N16" s="50">
        <v>0.96579999999999999</v>
      </c>
      <c r="O16" s="50">
        <v>0.62</v>
      </c>
      <c r="P16" s="50">
        <v>0.93500000000000005</v>
      </c>
      <c r="Q16" s="50">
        <v>0.65920000000000001</v>
      </c>
      <c r="R16" s="50">
        <v>0.63580000000000003</v>
      </c>
      <c r="S16" s="50">
        <v>0.73250000000000004</v>
      </c>
      <c r="T16" s="50">
        <v>0</v>
      </c>
      <c r="U16" s="50">
        <v>0</v>
      </c>
      <c r="V16" s="50">
        <v>0</v>
      </c>
      <c r="W16" s="50">
        <v>0</v>
      </c>
      <c r="X16" s="50">
        <v>0.95669999999999999</v>
      </c>
      <c r="Y16" s="50">
        <v>0.65</v>
      </c>
      <c r="Z16" s="50">
        <v>0.66670000000000007</v>
      </c>
      <c r="AA16" s="50">
        <v>0.97829999999999995</v>
      </c>
      <c r="AB16" s="50">
        <v>0.63670000000000004</v>
      </c>
      <c r="AC16" s="50">
        <v>1</v>
      </c>
      <c r="AD16" s="50">
        <v>0.99170000000000003</v>
      </c>
      <c r="AE16" s="50">
        <v>0.99080000000000001</v>
      </c>
      <c r="AF16" s="50">
        <v>0.6583</v>
      </c>
      <c r="AG16" s="50">
        <v>0.99</v>
      </c>
      <c r="AH16" s="50">
        <v>0.98080000000000001</v>
      </c>
      <c r="AI16" s="50">
        <v>0.97499999999999998</v>
      </c>
      <c r="AJ16" s="50">
        <v>0.98</v>
      </c>
      <c r="AK16" s="50">
        <v>0.94830000000000003</v>
      </c>
      <c r="AL16" s="50">
        <v>0.98</v>
      </c>
      <c r="AM16" s="50">
        <v>0.9708</v>
      </c>
      <c r="AN16" s="50">
        <v>1</v>
      </c>
      <c r="AO16" s="50">
        <v>0</v>
      </c>
      <c r="AP16" s="50">
        <v>0</v>
      </c>
      <c r="AQ16" s="50">
        <v>0</v>
      </c>
      <c r="AR16" s="50">
        <v>0</v>
      </c>
      <c r="AS16" s="50">
        <v>0</v>
      </c>
      <c r="AT16" s="50">
        <v>0</v>
      </c>
      <c r="AU16" s="50">
        <v>0</v>
      </c>
      <c r="AV16" s="50">
        <v>0</v>
      </c>
      <c r="AW16" s="50">
        <v>0</v>
      </c>
      <c r="AX16" s="50">
        <v>0</v>
      </c>
      <c r="AY16" s="50">
        <v>0</v>
      </c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17"/>
      <c r="CA16" s="18"/>
    </row>
    <row r="17" spans="1:79" x14ac:dyDescent="0.25">
      <c r="A17" s="15">
        <v>43189</v>
      </c>
      <c r="B17" s="49">
        <v>0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49">
        <v>0.30620000000000003</v>
      </c>
      <c r="N17" s="49">
        <v>0.89150000000000007</v>
      </c>
      <c r="O17" s="49">
        <v>0.64379999999999993</v>
      </c>
      <c r="P17" s="49">
        <v>0.86309999999999998</v>
      </c>
      <c r="Q17" s="49">
        <v>0.68310000000000004</v>
      </c>
      <c r="R17" s="49">
        <v>0.6623</v>
      </c>
      <c r="S17" s="49">
        <v>0.75309999999999999</v>
      </c>
      <c r="T17" s="49">
        <v>0</v>
      </c>
      <c r="U17" s="49">
        <v>0</v>
      </c>
      <c r="V17" s="49">
        <v>0</v>
      </c>
      <c r="W17" s="49">
        <v>0</v>
      </c>
      <c r="X17" s="49">
        <v>0.8831</v>
      </c>
      <c r="Y17" s="49">
        <v>0.67459999999999998</v>
      </c>
      <c r="Z17" s="49">
        <v>0.69230000000000003</v>
      </c>
      <c r="AA17" s="49">
        <v>0.90310000000000001</v>
      </c>
      <c r="AB17" s="49">
        <v>0.6623</v>
      </c>
      <c r="AC17" s="49">
        <v>0.92310000000000003</v>
      </c>
      <c r="AD17" s="49">
        <v>0.9154000000000001</v>
      </c>
      <c r="AE17" s="49">
        <v>0.91459999999999997</v>
      </c>
      <c r="AF17" s="49">
        <v>0.68459999999999999</v>
      </c>
      <c r="AG17" s="49">
        <v>0.91379999999999995</v>
      </c>
      <c r="AH17" s="49">
        <v>0.90540000000000009</v>
      </c>
      <c r="AI17" s="49">
        <v>0.9</v>
      </c>
      <c r="AJ17" s="49">
        <v>0.90459999999999996</v>
      </c>
      <c r="AK17" s="49">
        <v>0.87540000000000007</v>
      </c>
      <c r="AL17" s="49">
        <v>0.90459999999999996</v>
      </c>
      <c r="AM17" s="49">
        <v>0.8962</v>
      </c>
      <c r="AN17" s="49">
        <v>0.92310000000000003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49">
        <v>0</v>
      </c>
      <c r="AX17" s="49">
        <v>0</v>
      </c>
      <c r="AY17" s="49">
        <v>0</v>
      </c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49"/>
      <c r="BY17" s="49"/>
      <c r="BZ17" s="17"/>
      <c r="CA17" s="18"/>
    </row>
    <row r="18" spans="1:79" x14ac:dyDescent="0.25">
      <c r="A18" s="15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17"/>
      <c r="CA18" s="18"/>
    </row>
    <row r="19" spans="1:79" x14ac:dyDescent="0.25">
      <c r="A19" s="15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49"/>
      <c r="BQ19" s="49"/>
      <c r="BR19" s="49"/>
      <c r="BS19" s="49"/>
      <c r="BT19" s="49"/>
      <c r="BU19" s="49"/>
      <c r="BV19" s="49"/>
      <c r="BW19" s="49"/>
      <c r="BX19" s="49"/>
      <c r="BY19" s="49"/>
      <c r="BZ19" s="17"/>
      <c r="CA19" s="18"/>
    </row>
    <row r="20" spans="1:79" x14ac:dyDescent="0.25">
      <c r="A20" s="15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17"/>
      <c r="CA20" s="18"/>
    </row>
    <row r="21" spans="1:79" x14ac:dyDescent="0.25">
      <c r="A21" s="15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  <c r="BF21" s="49"/>
      <c r="BG21" s="49"/>
      <c r="BH21" s="49"/>
      <c r="BI21" s="49"/>
      <c r="BJ21" s="49"/>
      <c r="BK21" s="49"/>
      <c r="BL21" s="49"/>
      <c r="BM21" s="49"/>
      <c r="BN21" s="49"/>
      <c r="BO21" s="49"/>
      <c r="BP21" s="49"/>
      <c r="BQ21" s="49"/>
      <c r="BR21" s="49"/>
      <c r="BS21" s="49"/>
      <c r="BT21" s="49"/>
      <c r="BU21" s="49"/>
      <c r="BV21" s="49"/>
      <c r="BW21" s="49"/>
      <c r="BX21" s="49"/>
      <c r="BY21" s="49"/>
      <c r="BZ21" s="17"/>
      <c r="CA21" s="18"/>
    </row>
    <row r="22" spans="1:79" x14ac:dyDescent="0.25">
      <c r="A22" s="15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17"/>
      <c r="CA22" s="18"/>
    </row>
    <row r="23" spans="1:79" x14ac:dyDescent="0.25">
      <c r="A23" s="15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49"/>
      <c r="BG23" s="49"/>
      <c r="BH23" s="49"/>
      <c r="BI23" s="49"/>
      <c r="BJ23" s="49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9"/>
      <c r="BW23" s="49"/>
      <c r="BX23" s="49"/>
      <c r="BY23" s="49"/>
      <c r="BZ23" s="17"/>
      <c r="CA23" s="18"/>
    </row>
    <row r="24" spans="1:79" x14ac:dyDescent="0.25">
      <c r="A24" s="15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17"/>
      <c r="CA24" s="18"/>
    </row>
    <row r="25" spans="1:79" x14ac:dyDescent="0.25">
      <c r="A25" s="15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49"/>
      <c r="BE25" s="49"/>
      <c r="BF25" s="49"/>
      <c r="BG25" s="49"/>
      <c r="BH25" s="49"/>
      <c r="BI25" s="49"/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17"/>
      <c r="CA25" s="18"/>
    </row>
    <row r="26" spans="1:79" x14ac:dyDescent="0.25">
      <c r="A26" s="15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17"/>
      <c r="CA26" s="18"/>
    </row>
    <row r="27" spans="1:79" x14ac:dyDescent="0.25">
      <c r="A27" s="15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49"/>
      <c r="BE27" s="49"/>
      <c r="BF27" s="49"/>
      <c r="BG27" s="49"/>
      <c r="BH27" s="49"/>
      <c r="BI27" s="49"/>
      <c r="BJ27" s="49"/>
      <c r="BK27" s="49"/>
      <c r="BL27" s="49"/>
      <c r="BM27" s="49"/>
      <c r="BN27" s="49"/>
      <c r="BO27" s="49"/>
      <c r="BP27" s="49"/>
      <c r="BQ27" s="49"/>
      <c r="BR27" s="49"/>
      <c r="BS27" s="49"/>
      <c r="BT27" s="49"/>
      <c r="BU27" s="49"/>
      <c r="BV27" s="49"/>
      <c r="BW27" s="49"/>
      <c r="BX27" s="49"/>
      <c r="BY27" s="49"/>
      <c r="BZ27" s="17"/>
      <c r="CA27" s="18"/>
    </row>
    <row r="28" spans="1:79" x14ac:dyDescent="0.25">
      <c r="A28" s="15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17"/>
      <c r="CA28" s="18"/>
    </row>
    <row r="29" spans="1:79" x14ac:dyDescent="0.25">
      <c r="A29" s="15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  <c r="BT29" s="49"/>
      <c r="BU29" s="49"/>
      <c r="BV29" s="49"/>
      <c r="BW29" s="49"/>
      <c r="BX29" s="49"/>
      <c r="BY29" s="49"/>
      <c r="BZ29" s="17"/>
      <c r="CA29" s="18"/>
    </row>
    <row r="30" spans="1:79" x14ac:dyDescent="0.25">
      <c r="A30" s="15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17"/>
      <c r="CA30" s="18"/>
    </row>
    <row r="31" spans="1:79" x14ac:dyDescent="0.25">
      <c r="A31" s="15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49"/>
      <c r="BE31" s="49"/>
      <c r="BF31" s="49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49"/>
      <c r="BT31" s="49"/>
      <c r="BU31" s="49"/>
      <c r="BV31" s="49"/>
      <c r="BW31" s="49"/>
      <c r="BX31" s="49"/>
      <c r="BY31" s="49"/>
      <c r="BZ31" s="17"/>
      <c r="CA31" s="18"/>
    </row>
    <row r="32" spans="1:79" x14ac:dyDescent="0.25">
      <c r="A32" s="15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17"/>
      <c r="CA32" s="18"/>
    </row>
    <row r="33" spans="1:79" x14ac:dyDescent="0.25">
      <c r="A33" s="15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49"/>
      <c r="BE33" s="49"/>
      <c r="BF33" s="49"/>
      <c r="BG33" s="49"/>
      <c r="BH33" s="49"/>
      <c r="BI33" s="49"/>
      <c r="BJ33" s="49"/>
      <c r="BK33" s="49"/>
      <c r="BL33" s="49"/>
      <c r="BM33" s="49"/>
      <c r="BN33" s="49"/>
      <c r="BO33" s="49"/>
      <c r="BP33" s="49"/>
      <c r="BQ33" s="49"/>
      <c r="BR33" s="49"/>
      <c r="BS33" s="49"/>
      <c r="BT33" s="49"/>
      <c r="BU33" s="49"/>
      <c r="BV33" s="49"/>
      <c r="BW33" s="49"/>
      <c r="BX33" s="49"/>
      <c r="BY33" s="49"/>
      <c r="BZ33" s="17"/>
      <c r="CA33" s="18"/>
    </row>
    <row r="34" spans="1:79" x14ac:dyDescent="0.25">
      <c r="A34" s="15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17"/>
      <c r="CA34" s="18"/>
    </row>
    <row r="35" spans="1:79" x14ac:dyDescent="0.25">
      <c r="A35" s="15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49"/>
      <c r="BE35" s="49"/>
      <c r="BF35" s="49"/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17"/>
      <c r="CA35" s="18"/>
    </row>
    <row r="36" spans="1:79" x14ac:dyDescent="0.25">
      <c r="A36" s="15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17"/>
      <c r="CA36" s="18"/>
    </row>
    <row r="37" spans="1:79" x14ac:dyDescent="0.25">
      <c r="A37" s="15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9"/>
      <c r="BW37" s="49"/>
      <c r="BX37" s="49"/>
      <c r="BY37" s="49"/>
      <c r="BZ37" s="17"/>
      <c r="CA37" s="18"/>
    </row>
    <row r="38" spans="1:79" x14ac:dyDescent="0.25">
      <c r="A38" s="15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17"/>
      <c r="CA38" s="18"/>
    </row>
    <row r="39" spans="1:79" x14ac:dyDescent="0.25">
      <c r="A39" s="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17"/>
      <c r="CA39" s="18"/>
    </row>
    <row r="40" spans="1:79" x14ac:dyDescent="0.25">
      <c r="A40" s="9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17"/>
      <c r="CA40" s="18"/>
    </row>
    <row r="41" spans="1:79" x14ac:dyDescent="0.25">
      <c r="A41" s="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17"/>
      <c r="CA41" s="18"/>
    </row>
    <row r="42" spans="1:79" x14ac:dyDescent="0.25">
      <c r="A42" s="9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17"/>
      <c r="CA42" s="18"/>
    </row>
    <row r="43" spans="1:79" x14ac:dyDescent="0.25">
      <c r="A43" s="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17"/>
      <c r="CA43" s="18"/>
    </row>
    <row r="44" spans="1:79" x14ac:dyDescent="0.25">
      <c r="A44" s="9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17"/>
      <c r="CA44" s="18"/>
    </row>
    <row r="45" spans="1:79" x14ac:dyDescent="0.25">
      <c r="A45" s="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17"/>
      <c r="CA45" s="18"/>
    </row>
    <row r="46" spans="1:79" x14ac:dyDescent="0.25">
      <c r="A46" s="9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17"/>
      <c r="CA46" s="18"/>
    </row>
    <row r="47" spans="1:79" x14ac:dyDescent="0.25">
      <c r="A47" s="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17"/>
      <c r="CA47" s="18"/>
    </row>
    <row r="48" spans="1:79" x14ac:dyDescent="0.25">
      <c r="A48" s="9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17"/>
      <c r="CA48" s="18"/>
    </row>
    <row r="49" spans="1:79" x14ac:dyDescent="0.25">
      <c r="A49" s="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17"/>
      <c r="CA49" s="18"/>
    </row>
    <row r="50" spans="1:79" x14ac:dyDescent="0.25">
      <c r="A50" s="9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17"/>
      <c r="CA50" s="18"/>
    </row>
    <row r="51" spans="1:79" x14ac:dyDescent="0.25">
      <c r="A51" s="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/>
      <c r="BL51" s="49"/>
      <c r="BM51" s="49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17"/>
      <c r="CA51" s="18"/>
    </row>
    <row r="52" spans="1:79" x14ac:dyDescent="0.25">
      <c r="A52" s="9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17"/>
      <c r="CA52" s="18"/>
    </row>
    <row r="53" spans="1:79" x14ac:dyDescent="0.25">
      <c r="A53" s="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17"/>
      <c r="CA53" s="18"/>
    </row>
    <row r="54" spans="1:79" x14ac:dyDescent="0.25">
      <c r="A54" s="9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17"/>
      <c r="CA54" s="18"/>
    </row>
    <row r="55" spans="1:79" x14ac:dyDescent="0.25">
      <c r="A55" s="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17"/>
      <c r="CA55" s="18"/>
    </row>
    <row r="56" spans="1:79" x14ac:dyDescent="0.25">
      <c r="A56" s="9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17"/>
      <c r="CA56" s="18"/>
    </row>
    <row r="57" spans="1:79" x14ac:dyDescent="0.25">
      <c r="A57" s="10"/>
      <c r="B57" s="16">
        <f>IF(ISERROR(AVERAGE(B5:B56)),"-",AVERAGE(B5:B56))</f>
        <v>0</v>
      </c>
      <c r="C57" s="16">
        <f t="shared" ref="C57:BN57" si="0">IF(ISERROR(AVERAGE(C5:C56)),"-",AVERAGE(C5:C56))</f>
        <v>0</v>
      </c>
      <c r="D57" s="16">
        <f t="shared" si="0"/>
        <v>0</v>
      </c>
      <c r="E57" s="16">
        <f t="shared" si="0"/>
        <v>0</v>
      </c>
      <c r="F57" s="16">
        <f t="shared" si="0"/>
        <v>0</v>
      </c>
      <c r="G57" s="16">
        <f t="shared" si="0"/>
        <v>0</v>
      </c>
      <c r="H57" s="16">
        <f t="shared" si="0"/>
        <v>0</v>
      </c>
      <c r="I57" s="16">
        <f t="shared" si="0"/>
        <v>0</v>
      </c>
      <c r="J57" s="16">
        <f t="shared" si="0"/>
        <v>0</v>
      </c>
      <c r="K57" s="16">
        <f t="shared" si="0"/>
        <v>0</v>
      </c>
      <c r="L57" s="16">
        <f t="shared" si="0"/>
        <v>0</v>
      </c>
      <c r="M57" s="16">
        <f t="shared" si="0"/>
        <v>6.4399999999999999E-2</v>
      </c>
      <c r="N57" s="16">
        <f t="shared" si="0"/>
        <v>0.95856923076923084</v>
      </c>
      <c r="O57" s="16">
        <f t="shared" si="0"/>
        <v>0.3299923076923077</v>
      </c>
      <c r="P57" s="16">
        <f t="shared" si="0"/>
        <v>0.9074000000000001</v>
      </c>
      <c r="Q57" s="16">
        <f t="shared" si="0"/>
        <v>0.35136923076923077</v>
      </c>
      <c r="R57" s="16">
        <f t="shared" si="0"/>
        <v>0.33960000000000001</v>
      </c>
      <c r="S57" s="16">
        <f t="shared" si="0"/>
        <v>0.44801538461538459</v>
      </c>
      <c r="T57" s="16">
        <f t="shared" si="0"/>
        <v>0</v>
      </c>
      <c r="U57" s="16">
        <f t="shared" si="0"/>
        <v>0</v>
      </c>
      <c r="V57" s="16">
        <f t="shared" si="0"/>
        <v>0</v>
      </c>
      <c r="W57" s="16">
        <f t="shared" si="0"/>
        <v>0</v>
      </c>
      <c r="X57" s="16">
        <f t="shared" si="0"/>
        <v>0.36094615384615386</v>
      </c>
      <c r="Y57" s="16">
        <f t="shared" si="0"/>
        <v>0.34673076923076923</v>
      </c>
      <c r="Z57" s="16">
        <f t="shared" si="0"/>
        <v>0.3548384615384616</v>
      </c>
      <c r="AA57" s="16">
        <f t="shared" si="0"/>
        <v>0.96806923076923068</v>
      </c>
      <c r="AB57" s="16">
        <f t="shared" si="0"/>
        <v>0.33825384615384618</v>
      </c>
      <c r="AC57" s="16">
        <f t="shared" si="0"/>
        <v>0.99408461538461534</v>
      </c>
      <c r="AD57" s="16">
        <f t="shared" si="0"/>
        <v>0.98567692307692301</v>
      </c>
      <c r="AE57" s="16">
        <f t="shared" si="0"/>
        <v>0.98317692307692306</v>
      </c>
      <c r="AF57" s="16">
        <f t="shared" si="0"/>
        <v>0.34756923076923074</v>
      </c>
      <c r="AG57" s="16">
        <f t="shared" si="0"/>
        <v>0.98413846153846163</v>
      </c>
      <c r="AH57" s="16">
        <f t="shared" si="0"/>
        <v>0.97983076923076928</v>
      </c>
      <c r="AI57" s="16">
        <f t="shared" si="0"/>
        <v>0.96693846153846164</v>
      </c>
      <c r="AJ57" s="16">
        <f t="shared" si="0"/>
        <v>0.97420000000000029</v>
      </c>
      <c r="AK57" s="16">
        <f t="shared" si="0"/>
        <v>0.94766923076923071</v>
      </c>
      <c r="AL57" s="16">
        <f t="shared" si="0"/>
        <v>0.97679230769230796</v>
      </c>
      <c r="AM57" s="16">
        <f t="shared" si="0"/>
        <v>0.95556153846153846</v>
      </c>
      <c r="AN57" s="16">
        <f t="shared" si="0"/>
        <v>0.99408461538461534</v>
      </c>
      <c r="AO57" s="16">
        <f t="shared" si="0"/>
        <v>0</v>
      </c>
      <c r="AP57" s="16">
        <f t="shared" si="0"/>
        <v>0</v>
      </c>
      <c r="AQ57" s="16">
        <f t="shared" si="0"/>
        <v>0</v>
      </c>
      <c r="AR57" s="16">
        <f t="shared" si="0"/>
        <v>0</v>
      </c>
      <c r="AS57" s="16">
        <f t="shared" si="0"/>
        <v>0</v>
      </c>
      <c r="AT57" s="16">
        <f t="shared" si="0"/>
        <v>0</v>
      </c>
      <c r="AU57" s="16">
        <f t="shared" si="0"/>
        <v>0</v>
      </c>
      <c r="AV57" s="16">
        <f t="shared" si="0"/>
        <v>0</v>
      </c>
      <c r="AW57" s="16">
        <f t="shared" si="0"/>
        <v>0</v>
      </c>
      <c r="AX57" s="16">
        <f t="shared" si="0"/>
        <v>0</v>
      </c>
      <c r="AY57" s="16">
        <f t="shared" si="0"/>
        <v>0</v>
      </c>
      <c r="AZ57" s="16" t="str">
        <f t="shared" si="0"/>
        <v>-</v>
      </c>
      <c r="BA57" s="16" t="str">
        <f t="shared" si="0"/>
        <v>-</v>
      </c>
      <c r="BB57" s="16" t="str">
        <f t="shared" si="0"/>
        <v>-</v>
      </c>
      <c r="BC57" s="16" t="str">
        <f t="shared" si="0"/>
        <v>-</v>
      </c>
      <c r="BD57" s="16" t="str">
        <f t="shared" si="0"/>
        <v>-</v>
      </c>
      <c r="BE57" s="16" t="str">
        <f t="shared" si="0"/>
        <v>-</v>
      </c>
      <c r="BF57" s="16" t="str">
        <f t="shared" si="0"/>
        <v>-</v>
      </c>
      <c r="BG57" s="16" t="str">
        <f t="shared" si="0"/>
        <v>-</v>
      </c>
      <c r="BH57" s="16" t="str">
        <f t="shared" si="0"/>
        <v>-</v>
      </c>
      <c r="BI57" s="16" t="str">
        <f t="shared" si="0"/>
        <v>-</v>
      </c>
      <c r="BJ57" s="16" t="str">
        <f t="shared" si="0"/>
        <v>-</v>
      </c>
      <c r="BK57" s="16" t="str">
        <f t="shared" si="0"/>
        <v>-</v>
      </c>
      <c r="BL57" s="16" t="str">
        <f t="shared" si="0"/>
        <v>-</v>
      </c>
      <c r="BM57" s="16" t="str">
        <f t="shared" si="0"/>
        <v>-</v>
      </c>
      <c r="BN57" s="16" t="str">
        <f t="shared" si="0"/>
        <v>-</v>
      </c>
      <c r="BO57" s="16" t="str">
        <f t="shared" ref="BO57:BY57" si="1">IF(ISERROR(AVERAGE(BO5:BO56)),"-",AVERAGE(BO5:BO56))</f>
        <v>-</v>
      </c>
      <c r="BP57" s="16" t="str">
        <f t="shared" si="1"/>
        <v>-</v>
      </c>
      <c r="BQ57" s="16" t="str">
        <f t="shared" si="1"/>
        <v>-</v>
      </c>
      <c r="BR57" s="16" t="str">
        <f t="shared" si="1"/>
        <v>-</v>
      </c>
      <c r="BS57" s="16" t="str">
        <f t="shared" si="1"/>
        <v>-</v>
      </c>
      <c r="BT57" s="16" t="str">
        <f t="shared" si="1"/>
        <v>-</v>
      </c>
      <c r="BU57" s="16" t="str">
        <f t="shared" si="1"/>
        <v>-</v>
      </c>
      <c r="BV57" s="16" t="str">
        <f t="shared" si="1"/>
        <v>-</v>
      </c>
      <c r="BW57" s="16" t="str">
        <f t="shared" si="1"/>
        <v>-</v>
      </c>
      <c r="BX57" s="16" t="str">
        <f t="shared" si="1"/>
        <v>-</v>
      </c>
      <c r="BY57" s="16" t="str">
        <f t="shared" si="1"/>
        <v>-</v>
      </c>
      <c r="BZ57" s="11"/>
      <c r="CA57" s="8"/>
    </row>
    <row r="58" spans="1:79" x14ac:dyDescent="0.25">
      <c r="A58" s="10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8"/>
    </row>
    <row r="59" spans="1:79" x14ac:dyDescent="0.25">
      <c r="A59" s="13"/>
    </row>
    <row r="60" spans="1:79" x14ac:dyDescent="0.25">
      <c r="A60" s="13"/>
    </row>
    <row r="61" spans="1:79" x14ac:dyDescent="0.25">
      <c r="A61" s="13"/>
    </row>
    <row r="62" spans="1:79" x14ac:dyDescent="0.25">
      <c r="A62" s="13"/>
    </row>
    <row r="63" spans="1:79" x14ac:dyDescent="0.25">
      <c r="A63" s="13"/>
    </row>
    <row r="64" spans="1:79" ht="15.75" thickBot="1" x14ac:dyDescent="0.3">
      <c r="A64" s="13"/>
    </row>
    <row r="65" spans="1:77" ht="15.75" thickBot="1" x14ac:dyDescent="0.3">
      <c r="A65" s="13"/>
      <c r="B65" s="21">
        <v>6</v>
      </c>
      <c r="C65" s="220"/>
      <c r="D65" s="220"/>
      <c r="E65" s="220"/>
      <c r="F65" s="220"/>
      <c r="G65" s="220"/>
      <c r="H65" s="220"/>
      <c r="I65" s="220"/>
      <c r="J65" s="220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  <c r="Z65" s="220"/>
      <c r="AA65" s="220"/>
      <c r="AB65" s="220"/>
      <c r="AC65" s="220"/>
      <c r="AD65" s="220"/>
      <c r="AE65" s="220"/>
      <c r="AF65" s="220"/>
      <c r="AG65" s="220"/>
      <c r="AH65" s="220"/>
      <c r="AI65" s="220"/>
      <c r="AJ65" s="220"/>
      <c r="AK65" s="220"/>
      <c r="AL65" s="220"/>
      <c r="AM65" s="220"/>
      <c r="AN65" s="220"/>
      <c r="AO65" s="220"/>
      <c r="AP65" s="220"/>
      <c r="AQ65" s="220"/>
      <c r="AR65" s="220"/>
      <c r="AS65" s="220"/>
      <c r="AT65" s="220"/>
      <c r="AU65" s="220"/>
      <c r="AV65" s="220"/>
      <c r="AW65" s="220"/>
      <c r="AX65" s="220"/>
      <c r="AY65" s="220"/>
      <c r="AZ65" s="220"/>
      <c r="BA65" s="220"/>
      <c r="BB65" s="220"/>
      <c r="BC65" s="220"/>
      <c r="BD65" s="220"/>
      <c r="BE65" s="220"/>
      <c r="BF65" s="220"/>
      <c r="BG65" s="220"/>
      <c r="BH65" s="220"/>
      <c r="BI65" s="220"/>
      <c r="BJ65" s="220"/>
      <c r="BK65" s="220"/>
      <c r="BL65" s="220"/>
      <c r="BM65" s="220"/>
      <c r="BN65" s="220"/>
      <c r="BO65" s="220"/>
      <c r="BP65" s="220"/>
      <c r="BQ65" s="220"/>
      <c r="BR65" s="220"/>
      <c r="BS65" s="220"/>
      <c r="BT65" s="220"/>
      <c r="BU65" s="220"/>
      <c r="BV65" s="220"/>
      <c r="BW65" s="220"/>
      <c r="BX65" s="220"/>
      <c r="BY65" s="220"/>
    </row>
    <row r="66" spans="1:77" ht="15.75" thickBot="1" x14ac:dyDescent="0.3">
      <c r="A66" s="13"/>
    </row>
    <row r="67" spans="1:77" ht="15.75" thickBot="1" x14ac:dyDescent="0.3">
      <c r="A67" s="13"/>
      <c r="B67" s="6" t="s">
        <v>52</v>
      </c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  <c r="Z67" s="220"/>
      <c r="AA67" s="220"/>
      <c r="AB67" s="220"/>
      <c r="AC67" s="220"/>
      <c r="AD67" s="220"/>
      <c r="AE67" s="220"/>
      <c r="AF67" s="220"/>
      <c r="AG67" s="220"/>
      <c r="AH67" s="220"/>
      <c r="AI67" s="220"/>
      <c r="AJ67" s="220"/>
      <c r="AK67" s="220"/>
      <c r="AL67" s="220"/>
      <c r="AM67" s="220"/>
      <c r="AN67" s="220"/>
      <c r="AO67" s="220"/>
      <c r="AP67" s="220"/>
      <c r="AQ67" s="220"/>
      <c r="AR67" s="220"/>
      <c r="AS67" s="220"/>
      <c r="AT67" s="220"/>
      <c r="AU67" s="220"/>
      <c r="AV67" s="220"/>
      <c r="AW67" s="220"/>
      <c r="AX67" s="220"/>
      <c r="AY67" s="220"/>
      <c r="AZ67" s="220"/>
      <c r="BA67" s="220"/>
      <c r="BB67" s="220"/>
      <c r="BC67" s="220"/>
      <c r="BD67" s="220"/>
      <c r="BE67" s="220"/>
      <c r="BF67" s="220"/>
      <c r="BG67" s="220"/>
      <c r="BH67" s="220"/>
      <c r="BI67" s="220"/>
      <c r="BJ67" s="220"/>
      <c r="BK67" s="220"/>
      <c r="BL67" s="220"/>
      <c r="BM67" s="220"/>
      <c r="BN67" s="220"/>
      <c r="BO67" s="220"/>
      <c r="BP67" s="220"/>
      <c r="BQ67" s="220"/>
      <c r="BR67" s="220"/>
      <c r="BS67" s="220"/>
      <c r="BT67" s="220"/>
      <c r="BU67" s="220"/>
      <c r="BV67" s="220"/>
      <c r="BW67" s="220"/>
      <c r="BX67" s="220"/>
      <c r="BY67" s="220"/>
    </row>
    <row r="68" spans="1:77" ht="15.75" thickBot="1" x14ac:dyDescent="0.3">
      <c r="A68" s="13"/>
      <c r="B68" s="6">
        <v>1</v>
      </c>
      <c r="C68" s="220"/>
      <c r="D68" s="220"/>
      <c r="E68" s="220"/>
      <c r="F68" s="220"/>
      <c r="G68" s="220"/>
      <c r="H68" s="220"/>
      <c r="I68" s="220"/>
      <c r="J68" s="220"/>
      <c r="K68" s="220"/>
      <c r="L68" s="220"/>
      <c r="M68" s="220"/>
      <c r="N68" s="220"/>
      <c r="O68" s="220"/>
      <c r="P68" s="220"/>
      <c r="Q68" s="220"/>
      <c r="R68" s="220"/>
      <c r="S68" s="220"/>
      <c r="T68" s="220"/>
      <c r="U68" s="220"/>
      <c r="V68" s="220"/>
      <c r="W68" s="220"/>
      <c r="X68" s="220"/>
      <c r="Y68" s="220"/>
      <c r="Z68" s="220"/>
      <c r="AA68" s="220"/>
      <c r="AB68" s="220"/>
      <c r="AC68" s="220"/>
      <c r="AD68" s="220"/>
      <c r="AE68" s="220"/>
      <c r="AF68" s="220"/>
      <c r="AG68" s="220"/>
      <c r="AH68" s="220"/>
      <c r="AI68" s="220"/>
      <c r="AJ68" s="220"/>
      <c r="AK68" s="220"/>
      <c r="AL68" s="220"/>
      <c r="AM68" s="220"/>
      <c r="AN68" s="220"/>
      <c r="AO68" s="220"/>
      <c r="AP68" s="220"/>
      <c r="AQ68" s="220"/>
      <c r="AR68" s="220"/>
      <c r="AS68" s="220"/>
      <c r="AT68" s="220"/>
      <c r="AU68" s="220"/>
      <c r="AV68" s="220"/>
      <c r="AW68" s="220"/>
      <c r="AX68" s="220"/>
      <c r="AY68" s="220"/>
      <c r="AZ68" s="220"/>
      <c r="BA68" s="220"/>
      <c r="BB68" s="220"/>
      <c r="BC68" s="220"/>
      <c r="BD68" s="220"/>
      <c r="BE68" s="220"/>
      <c r="BF68" s="220"/>
      <c r="BG68" s="220"/>
      <c r="BH68" s="220"/>
      <c r="BI68" s="220"/>
      <c r="BJ68" s="220"/>
      <c r="BK68" s="220"/>
      <c r="BL68" s="220"/>
      <c r="BM68" s="220"/>
      <c r="BN68" s="220"/>
      <c r="BO68" s="220"/>
      <c r="BP68" s="220"/>
      <c r="BQ68" s="220"/>
      <c r="BR68" s="220"/>
      <c r="BS68" s="220"/>
      <c r="BT68" s="220"/>
      <c r="BU68" s="220"/>
      <c r="BV68" s="220"/>
      <c r="BW68" s="220"/>
      <c r="BX68" s="220"/>
      <c r="BY68" s="220"/>
    </row>
    <row r="69" spans="1:77" ht="15.75" thickBot="1" x14ac:dyDescent="0.3">
      <c r="B69" s="6">
        <v>2</v>
      </c>
      <c r="C69" s="220"/>
      <c r="D69" s="220"/>
      <c r="E69" s="220"/>
      <c r="F69" s="220"/>
      <c r="G69" s="220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220"/>
      <c r="AC69" s="220"/>
      <c r="AD69" s="220"/>
      <c r="AE69" s="220"/>
      <c r="AF69" s="220"/>
      <c r="AG69" s="220"/>
      <c r="AH69" s="220"/>
      <c r="AI69" s="220"/>
      <c r="AJ69" s="220"/>
      <c r="AK69" s="220"/>
      <c r="AL69" s="220"/>
      <c r="AM69" s="220"/>
      <c r="AN69" s="220"/>
      <c r="AO69" s="220"/>
      <c r="AP69" s="220"/>
      <c r="AQ69" s="220"/>
      <c r="AR69" s="220"/>
      <c r="AS69" s="220"/>
      <c r="AT69" s="220"/>
      <c r="AU69" s="220"/>
      <c r="AV69" s="220"/>
      <c r="AW69" s="220"/>
      <c r="AX69" s="220"/>
      <c r="AY69" s="220"/>
      <c r="AZ69" s="220"/>
      <c r="BA69" s="220"/>
      <c r="BB69" s="220"/>
      <c r="BC69" s="220"/>
      <c r="BD69" s="220"/>
      <c r="BE69" s="220"/>
      <c r="BF69" s="220"/>
      <c r="BG69" s="220"/>
      <c r="BH69" s="220"/>
      <c r="BI69" s="220"/>
      <c r="BJ69" s="220"/>
      <c r="BK69" s="220"/>
      <c r="BL69" s="220"/>
      <c r="BM69" s="220"/>
      <c r="BN69" s="220"/>
      <c r="BO69" s="220"/>
      <c r="BP69" s="220"/>
      <c r="BQ69" s="220"/>
      <c r="BR69" s="220"/>
      <c r="BS69" s="220"/>
      <c r="BT69" s="220"/>
      <c r="BU69" s="220"/>
      <c r="BV69" s="220"/>
      <c r="BW69" s="220"/>
      <c r="BX69" s="220"/>
      <c r="BY69" s="220"/>
    </row>
    <row r="70" spans="1:77" ht="15.75" thickBot="1" x14ac:dyDescent="0.3">
      <c r="B70" s="6">
        <v>3</v>
      </c>
      <c r="C70" s="220"/>
      <c r="D70" s="220"/>
      <c r="E70" s="220"/>
      <c r="F70" s="220"/>
      <c r="G70" s="220"/>
      <c r="H70" s="220"/>
      <c r="I70" s="220"/>
      <c r="J70" s="220"/>
      <c r="K70" s="220"/>
      <c r="L70" s="220"/>
      <c r="M70" s="220"/>
      <c r="N70" s="220"/>
      <c r="O70" s="220"/>
      <c r="P70" s="220"/>
      <c r="Q70" s="220"/>
      <c r="R70" s="220"/>
      <c r="S70" s="220"/>
      <c r="T70" s="220"/>
      <c r="U70" s="220"/>
      <c r="V70" s="220"/>
      <c r="W70" s="220"/>
      <c r="X70" s="220"/>
      <c r="Y70" s="220"/>
      <c r="Z70" s="220"/>
      <c r="AA70" s="220"/>
      <c r="AB70" s="220"/>
      <c r="AC70" s="220"/>
      <c r="AD70" s="220"/>
      <c r="AE70" s="220"/>
      <c r="AF70" s="220"/>
      <c r="AG70" s="220"/>
      <c r="AH70" s="220"/>
      <c r="AI70" s="220"/>
      <c r="AJ70" s="220"/>
      <c r="AK70" s="220"/>
      <c r="AL70" s="220"/>
      <c r="AM70" s="220"/>
      <c r="AN70" s="220"/>
      <c r="AO70" s="220"/>
      <c r="AP70" s="220"/>
      <c r="AQ70" s="220"/>
      <c r="AR70" s="220"/>
      <c r="AS70" s="220"/>
      <c r="AT70" s="220"/>
      <c r="AU70" s="220"/>
      <c r="AV70" s="220"/>
      <c r="AW70" s="220"/>
      <c r="AX70" s="220"/>
      <c r="AY70" s="220"/>
      <c r="AZ70" s="220"/>
      <c r="BA70" s="220"/>
      <c r="BB70" s="220"/>
      <c r="BC70" s="220"/>
      <c r="BD70" s="220"/>
      <c r="BE70" s="220"/>
      <c r="BF70" s="220"/>
      <c r="BG70" s="220"/>
      <c r="BH70" s="220"/>
      <c r="BI70" s="220"/>
      <c r="BJ70" s="220"/>
      <c r="BK70" s="220"/>
      <c r="BL70" s="220"/>
      <c r="BM70" s="220"/>
      <c r="BN70" s="220"/>
      <c r="BO70" s="220"/>
      <c r="BP70" s="220"/>
      <c r="BQ70" s="220"/>
      <c r="BR70" s="220"/>
      <c r="BS70" s="220"/>
      <c r="BT70" s="220"/>
      <c r="BU70" s="220"/>
      <c r="BV70" s="220"/>
      <c r="BW70" s="220"/>
      <c r="BX70" s="220"/>
      <c r="BY70" s="220"/>
    </row>
    <row r="71" spans="1:77" ht="15.75" thickBot="1" x14ac:dyDescent="0.3">
      <c r="B71" s="6">
        <v>4</v>
      </c>
      <c r="C71" s="220"/>
      <c r="D71" s="220"/>
      <c r="E71" s="220"/>
      <c r="F71" s="220"/>
      <c r="G71" s="220"/>
      <c r="H71" s="220"/>
      <c r="I71" s="220"/>
      <c r="J71" s="220"/>
      <c r="K71" s="220"/>
      <c r="L71" s="220"/>
      <c r="M71" s="220"/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220"/>
      <c r="AC71" s="220"/>
      <c r="AD71" s="220"/>
      <c r="AE71" s="220"/>
      <c r="AF71" s="220"/>
      <c r="AG71" s="220"/>
      <c r="AH71" s="220"/>
      <c r="AI71" s="220"/>
      <c r="AJ71" s="220"/>
      <c r="AK71" s="220"/>
      <c r="AL71" s="220"/>
      <c r="AM71" s="220"/>
      <c r="AN71" s="220"/>
      <c r="AO71" s="220"/>
      <c r="AP71" s="220"/>
      <c r="AQ71" s="220"/>
      <c r="AR71" s="220"/>
      <c r="AS71" s="220"/>
      <c r="AT71" s="220"/>
      <c r="AU71" s="220"/>
      <c r="AV71" s="220"/>
      <c r="AW71" s="220"/>
      <c r="AX71" s="220"/>
      <c r="AY71" s="220"/>
      <c r="AZ71" s="220"/>
      <c r="BA71" s="220"/>
      <c r="BB71" s="220"/>
      <c r="BC71" s="220"/>
      <c r="BD71" s="220"/>
      <c r="BE71" s="220"/>
      <c r="BF71" s="220"/>
      <c r="BG71" s="220"/>
      <c r="BH71" s="220"/>
      <c r="BI71" s="220"/>
      <c r="BJ71" s="220"/>
      <c r="BK71" s="220"/>
      <c r="BL71" s="220"/>
      <c r="BM71" s="220"/>
      <c r="BN71" s="220"/>
      <c r="BO71" s="220"/>
      <c r="BP71" s="220"/>
      <c r="BQ71" s="220"/>
      <c r="BR71" s="220"/>
      <c r="BS71" s="220"/>
      <c r="BT71" s="220"/>
      <c r="BU71" s="220"/>
      <c r="BV71" s="220"/>
      <c r="BW71" s="220"/>
      <c r="BX71" s="220"/>
      <c r="BY71" s="220"/>
    </row>
    <row r="72" spans="1:77" ht="15.75" thickBot="1" x14ac:dyDescent="0.3">
      <c r="B72" s="6">
        <v>5</v>
      </c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220"/>
      <c r="AL72" s="220"/>
      <c r="AM72" s="220"/>
      <c r="AN72" s="220"/>
      <c r="AO72" s="220"/>
      <c r="AP72" s="220"/>
      <c r="AQ72" s="220"/>
      <c r="AR72" s="220"/>
      <c r="AS72" s="220"/>
      <c r="AT72" s="220"/>
      <c r="AU72" s="220"/>
      <c r="AV72" s="220"/>
      <c r="AW72" s="220"/>
      <c r="AX72" s="220"/>
      <c r="AY72" s="220"/>
      <c r="AZ72" s="220"/>
      <c r="BA72" s="220"/>
      <c r="BB72" s="220"/>
      <c r="BC72" s="220"/>
      <c r="BD72" s="220"/>
      <c r="BE72" s="220"/>
      <c r="BF72" s="220"/>
      <c r="BG72" s="220"/>
      <c r="BH72" s="220"/>
      <c r="BI72" s="220"/>
      <c r="BJ72" s="220"/>
      <c r="BK72" s="220"/>
      <c r="BL72" s="220"/>
      <c r="BM72" s="220"/>
      <c r="BN72" s="220"/>
      <c r="BO72" s="220"/>
      <c r="BP72" s="220"/>
      <c r="BQ72" s="220"/>
      <c r="BR72" s="220"/>
      <c r="BS72" s="220"/>
      <c r="BT72" s="220"/>
      <c r="BU72" s="220"/>
      <c r="BV72" s="220"/>
      <c r="BW72" s="220"/>
      <c r="BX72" s="220"/>
      <c r="BY72" s="220"/>
    </row>
    <row r="73" spans="1:77" ht="15.75" thickBot="1" x14ac:dyDescent="0.3">
      <c r="B73" s="6">
        <v>6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D73" s="220"/>
      <c r="BE73" s="220"/>
      <c r="BF73" s="220"/>
      <c r="BG73" s="220"/>
      <c r="BH73" s="220"/>
      <c r="BI73" s="220"/>
      <c r="BJ73" s="220"/>
      <c r="BK73" s="220"/>
      <c r="BL73" s="220"/>
      <c r="BM73" s="220"/>
      <c r="BN73" s="220"/>
      <c r="BO73" s="220"/>
      <c r="BP73" s="220"/>
      <c r="BQ73" s="220"/>
      <c r="BR73" s="220"/>
      <c r="BS73" s="220"/>
      <c r="BT73" s="220"/>
      <c r="BU73" s="220"/>
      <c r="BV73" s="220"/>
      <c r="BW73" s="220"/>
      <c r="BX73" s="220"/>
      <c r="BY73" s="220"/>
    </row>
    <row r="74" spans="1:77" ht="15.75" thickBot="1" x14ac:dyDescent="0.3">
      <c r="B74" s="6">
        <v>7</v>
      </c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  <c r="Z74" s="220"/>
      <c r="AA74" s="220"/>
      <c r="AB74" s="220"/>
      <c r="AC74" s="220"/>
      <c r="AD74" s="220"/>
      <c r="AE74" s="220"/>
      <c r="AF74" s="220"/>
      <c r="AG74" s="220"/>
      <c r="AH74" s="220"/>
      <c r="AI74" s="220"/>
      <c r="AJ74" s="220"/>
      <c r="AK74" s="220"/>
      <c r="AL74" s="220"/>
      <c r="AM74" s="220"/>
      <c r="AN74" s="220"/>
      <c r="AO74" s="220"/>
      <c r="AP74" s="220"/>
      <c r="AQ74" s="220"/>
      <c r="AR74" s="220"/>
      <c r="AS74" s="220"/>
      <c r="AT74" s="220"/>
      <c r="AU74" s="220"/>
      <c r="AV74" s="220"/>
      <c r="AW74" s="220"/>
      <c r="AX74" s="220"/>
      <c r="AY74" s="220"/>
      <c r="AZ74" s="220"/>
      <c r="BA74" s="220"/>
      <c r="BB74" s="220"/>
      <c r="BC74" s="220"/>
      <c r="BD74" s="220"/>
      <c r="BE74" s="220"/>
      <c r="BF74" s="220"/>
      <c r="BG74" s="220"/>
      <c r="BH74" s="220"/>
      <c r="BI74" s="220"/>
      <c r="BJ74" s="220"/>
      <c r="BK74" s="220"/>
      <c r="BL74" s="220"/>
      <c r="BM74" s="220"/>
      <c r="BN74" s="220"/>
      <c r="BO74" s="220"/>
      <c r="BP74" s="220"/>
      <c r="BQ74" s="220"/>
      <c r="BR74" s="220"/>
      <c r="BS74" s="220"/>
      <c r="BT74" s="220"/>
      <c r="BU74" s="220"/>
      <c r="BV74" s="220"/>
      <c r="BW74" s="220"/>
      <c r="BX74" s="220"/>
      <c r="BY74" s="220"/>
    </row>
    <row r="75" spans="1:77" ht="15.75" thickBot="1" x14ac:dyDescent="0.3">
      <c r="B75" s="6">
        <v>8</v>
      </c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0"/>
      <c r="AZ75" s="220"/>
      <c r="BA75" s="220"/>
      <c r="BB75" s="220"/>
      <c r="BC75" s="220"/>
      <c r="BD75" s="220"/>
      <c r="BE75" s="220"/>
      <c r="BF75" s="220"/>
      <c r="BG75" s="220"/>
      <c r="BH75" s="220"/>
      <c r="BI75" s="220"/>
      <c r="BJ75" s="220"/>
      <c r="BK75" s="220"/>
      <c r="BL75" s="220"/>
      <c r="BM75" s="220"/>
      <c r="BN75" s="220"/>
      <c r="BO75" s="220"/>
      <c r="BP75" s="220"/>
      <c r="BQ75" s="220"/>
      <c r="BR75" s="220"/>
      <c r="BS75" s="220"/>
      <c r="BT75" s="220"/>
      <c r="BU75" s="220"/>
      <c r="BV75" s="220"/>
      <c r="BW75" s="220"/>
      <c r="BX75" s="220"/>
      <c r="BY75" s="220"/>
    </row>
    <row r="76" spans="1:77" ht="15.75" thickBot="1" x14ac:dyDescent="0.3">
      <c r="B76" s="6">
        <v>9</v>
      </c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  <c r="Z76" s="220"/>
      <c r="AA76" s="220"/>
      <c r="AB76" s="220"/>
      <c r="AC76" s="220"/>
      <c r="AD76" s="220"/>
      <c r="AE76" s="220"/>
      <c r="AF76" s="220"/>
      <c r="AG76" s="220"/>
      <c r="AH76" s="220"/>
      <c r="AI76" s="220"/>
      <c r="AJ76" s="220"/>
      <c r="AK76" s="220"/>
      <c r="AL76" s="220"/>
      <c r="AM76" s="220"/>
      <c r="AN76" s="220"/>
      <c r="AO76" s="220"/>
      <c r="AP76" s="220"/>
      <c r="AQ76" s="220"/>
      <c r="AR76" s="220"/>
      <c r="AS76" s="220"/>
      <c r="AT76" s="220"/>
      <c r="AU76" s="220"/>
      <c r="AV76" s="220"/>
      <c r="AW76" s="220"/>
      <c r="AX76" s="220"/>
      <c r="AY76" s="220"/>
      <c r="AZ76" s="220"/>
      <c r="BA76" s="220"/>
      <c r="BB76" s="220"/>
      <c r="BC76" s="220"/>
      <c r="BD76" s="220"/>
      <c r="BE76" s="220"/>
      <c r="BF76" s="220"/>
      <c r="BG76" s="220"/>
      <c r="BH76" s="220"/>
      <c r="BI76" s="220"/>
      <c r="BJ76" s="220"/>
      <c r="BK76" s="220"/>
      <c r="BL76" s="220"/>
      <c r="BM76" s="220"/>
      <c r="BN76" s="220"/>
      <c r="BO76" s="220"/>
      <c r="BP76" s="220"/>
      <c r="BQ76" s="220"/>
      <c r="BR76" s="220"/>
      <c r="BS76" s="220"/>
      <c r="BT76" s="220"/>
      <c r="BU76" s="220"/>
      <c r="BV76" s="220"/>
      <c r="BW76" s="220"/>
      <c r="BX76" s="220"/>
      <c r="BY76" s="220"/>
    </row>
    <row r="77" spans="1:77" ht="15.75" thickBot="1" x14ac:dyDescent="0.3">
      <c r="B77" s="6">
        <v>10</v>
      </c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N77" s="220"/>
      <c r="O77" s="220"/>
      <c r="P77" s="220"/>
      <c r="Q77" s="220"/>
      <c r="R77" s="220"/>
      <c r="S77" s="220"/>
      <c r="T77" s="220"/>
      <c r="U77" s="220"/>
      <c r="V77" s="220"/>
      <c r="W77" s="220"/>
      <c r="X77" s="220"/>
      <c r="Y77" s="220"/>
      <c r="Z77" s="220"/>
      <c r="AA77" s="220"/>
      <c r="AB77" s="220"/>
      <c r="AC77" s="220"/>
      <c r="AD77" s="220"/>
      <c r="AE77" s="220"/>
      <c r="AF77" s="220"/>
      <c r="AG77" s="220"/>
      <c r="AH77" s="220"/>
      <c r="AI77" s="220"/>
      <c r="AJ77" s="220"/>
      <c r="AK77" s="220"/>
      <c r="AL77" s="220"/>
      <c r="AM77" s="220"/>
      <c r="AN77" s="220"/>
      <c r="AO77" s="220"/>
      <c r="AP77" s="220"/>
      <c r="AQ77" s="220"/>
      <c r="AR77" s="220"/>
      <c r="AS77" s="220"/>
      <c r="AT77" s="220"/>
      <c r="AU77" s="220"/>
      <c r="AV77" s="220"/>
      <c r="AW77" s="220"/>
      <c r="AX77" s="220"/>
      <c r="AY77" s="220"/>
      <c r="AZ77" s="220"/>
      <c r="BA77" s="220"/>
      <c r="BB77" s="220"/>
      <c r="BC77" s="220"/>
      <c r="BD77" s="220"/>
      <c r="BE77" s="220"/>
      <c r="BF77" s="220"/>
      <c r="BG77" s="220"/>
      <c r="BH77" s="220"/>
      <c r="BI77" s="220"/>
      <c r="BJ77" s="220"/>
      <c r="BK77" s="220"/>
      <c r="BL77" s="220"/>
      <c r="BM77" s="220"/>
      <c r="BN77" s="220"/>
      <c r="BO77" s="220"/>
      <c r="BP77" s="220"/>
      <c r="BQ77" s="220"/>
      <c r="BR77" s="220"/>
      <c r="BS77" s="220"/>
      <c r="BT77" s="220"/>
      <c r="BU77" s="220"/>
      <c r="BV77" s="220"/>
      <c r="BW77" s="220"/>
      <c r="BX77" s="220"/>
      <c r="BY77" s="220"/>
    </row>
    <row r="78" spans="1:77" ht="15.75" thickBot="1" x14ac:dyDescent="0.3">
      <c r="B78" s="6">
        <v>11</v>
      </c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  <c r="AF78" s="220"/>
      <c r="AG78" s="220"/>
      <c r="AH78" s="220"/>
      <c r="AI78" s="220"/>
      <c r="AJ78" s="220"/>
      <c r="AK78" s="220"/>
      <c r="AL78" s="220"/>
      <c r="AM78" s="220"/>
      <c r="AN78" s="220"/>
      <c r="AO78" s="220"/>
      <c r="AP78" s="220"/>
      <c r="AQ78" s="220"/>
      <c r="AR78" s="220"/>
      <c r="AS78" s="220"/>
      <c r="AT78" s="220"/>
      <c r="AU78" s="220"/>
      <c r="AV78" s="220"/>
      <c r="AW78" s="220"/>
      <c r="AX78" s="220"/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  <c r="BJ78" s="220"/>
      <c r="BK78" s="220"/>
      <c r="BL78" s="220"/>
      <c r="BM78" s="220"/>
      <c r="BN78" s="220"/>
      <c r="BO78" s="220"/>
      <c r="BP78" s="220"/>
      <c r="BQ78" s="220"/>
      <c r="BR78" s="220"/>
      <c r="BS78" s="220"/>
      <c r="BT78" s="220"/>
      <c r="BU78" s="220"/>
      <c r="BV78" s="220"/>
      <c r="BW78" s="220"/>
      <c r="BX78" s="220"/>
      <c r="BY78" s="220"/>
    </row>
    <row r="79" spans="1:77" ht="15.75" thickBot="1" x14ac:dyDescent="0.3">
      <c r="B79" s="21">
        <v>12</v>
      </c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220"/>
      <c r="AK79" s="220"/>
      <c r="AL79" s="220"/>
      <c r="AM79" s="220"/>
      <c r="AN79" s="220"/>
      <c r="AO79" s="220"/>
      <c r="AP79" s="220"/>
      <c r="AQ79" s="220"/>
      <c r="AR79" s="220"/>
      <c r="AS79" s="220"/>
      <c r="AT79" s="220"/>
      <c r="AU79" s="220"/>
      <c r="AV79" s="220"/>
      <c r="AW79" s="220"/>
      <c r="AX79" s="220"/>
      <c r="AY79" s="220"/>
      <c r="AZ79" s="220"/>
      <c r="BA79" s="220"/>
      <c r="BB79" s="220"/>
      <c r="BC79" s="220"/>
      <c r="BD79" s="220"/>
      <c r="BE79" s="220"/>
      <c r="BF79" s="220"/>
      <c r="BG79" s="220"/>
      <c r="BH79" s="220"/>
      <c r="BI79" s="220"/>
      <c r="BJ79" s="220"/>
      <c r="BK79" s="220"/>
      <c r="BL79" s="220"/>
      <c r="BM79" s="220"/>
      <c r="BN79" s="220"/>
      <c r="BO79" s="220"/>
      <c r="BP79" s="220"/>
      <c r="BQ79" s="220"/>
      <c r="BR79" s="220"/>
      <c r="BS79" s="220"/>
      <c r="BT79" s="220"/>
      <c r="BU79" s="220"/>
      <c r="BV79" s="220"/>
      <c r="BW79" s="220"/>
      <c r="BX79" s="220"/>
      <c r="BY79" s="220"/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47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7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  <row r="2" spans="1:17" x14ac:dyDescent="0.25">
      <c r="A2" t="s">
        <v>81</v>
      </c>
      <c r="B2" t="s">
        <v>82</v>
      </c>
      <c r="C2" t="s">
        <v>83</v>
      </c>
      <c r="D2">
        <v>35</v>
      </c>
      <c r="E2" t="s">
        <v>84</v>
      </c>
      <c r="F2" t="s">
        <v>85</v>
      </c>
      <c r="G2" t="s">
        <v>86</v>
      </c>
      <c r="H2" t="s">
        <v>87</v>
      </c>
      <c r="I2" t="s">
        <v>88</v>
      </c>
      <c r="J2" t="s">
        <v>89</v>
      </c>
      <c r="K2" t="s">
        <v>90</v>
      </c>
      <c r="L2">
        <v>0</v>
      </c>
      <c r="M2">
        <v>100</v>
      </c>
      <c r="N2">
        <v>0</v>
      </c>
      <c r="O2">
        <v>0</v>
      </c>
      <c r="P2">
        <v>0</v>
      </c>
      <c r="Q2" t="s">
        <v>80</v>
      </c>
    </row>
    <row r="3" spans="1:17" x14ac:dyDescent="0.25">
      <c r="A3" t="s">
        <v>81</v>
      </c>
      <c r="B3" t="s">
        <v>82</v>
      </c>
      <c r="C3" t="s">
        <v>83</v>
      </c>
      <c r="D3">
        <v>35</v>
      </c>
      <c r="E3" t="s">
        <v>84</v>
      </c>
      <c r="F3" t="s">
        <v>85</v>
      </c>
      <c r="G3" t="s">
        <v>86</v>
      </c>
      <c r="H3" t="s">
        <v>87</v>
      </c>
      <c r="I3" t="s">
        <v>91</v>
      </c>
      <c r="J3" t="s">
        <v>89</v>
      </c>
      <c r="K3" t="s">
        <v>92</v>
      </c>
      <c r="L3">
        <v>0</v>
      </c>
      <c r="M3">
        <v>100</v>
      </c>
      <c r="N3">
        <v>0</v>
      </c>
      <c r="O3">
        <v>0</v>
      </c>
      <c r="P3">
        <v>0</v>
      </c>
      <c r="Q3" t="s">
        <v>80</v>
      </c>
    </row>
    <row r="4" spans="1:17" x14ac:dyDescent="0.25">
      <c r="A4" t="s">
        <v>81</v>
      </c>
      <c r="B4" t="s">
        <v>82</v>
      </c>
      <c r="C4" t="s">
        <v>83</v>
      </c>
      <c r="D4">
        <v>35</v>
      </c>
      <c r="E4" t="s">
        <v>84</v>
      </c>
      <c r="F4" t="s">
        <v>85</v>
      </c>
      <c r="G4" t="s">
        <v>86</v>
      </c>
      <c r="H4" t="s">
        <v>87</v>
      </c>
      <c r="I4" t="s">
        <v>93</v>
      </c>
      <c r="J4" t="s">
        <v>89</v>
      </c>
      <c r="K4" t="s">
        <v>94</v>
      </c>
      <c r="L4">
        <v>0</v>
      </c>
      <c r="M4">
        <v>100</v>
      </c>
      <c r="N4">
        <v>0</v>
      </c>
      <c r="O4">
        <v>0</v>
      </c>
      <c r="P4">
        <v>0</v>
      </c>
      <c r="Q4" t="s">
        <v>80</v>
      </c>
    </row>
    <row r="5" spans="1:17" x14ac:dyDescent="0.25">
      <c r="A5" t="s">
        <v>81</v>
      </c>
      <c r="B5" t="s">
        <v>82</v>
      </c>
      <c r="C5" t="s">
        <v>83</v>
      </c>
      <c r="D5">
        <v>35</v>
      </c>
      <c r="E5" t="s">
        <v>84</v>
      </c>
      <c r="F5" t="s">
        <v>85</v>
      </c>
      <c r="G5" t="s">
        <v>86</v>
      </c>
      <c r="H5" t="s">
        <v>87</v>
      </c>
      <c r="I5" t="s">
        <v>95</v>
      </c>
      <c r="J5" t="s">
        <v>89</v>
      </c>
      <c r="K5" t="s">
        <v>96</v>
      </c>
      <c r="L5">
        <v>0</v>
      </c>
      <c r="M5">
        <v>100</v>
      </c>
      <c r="N5">
        <v>0</v>
      </c>
      <c r="O5">
        <v>0</v>
      </c>
      <c r="P5">
        <v>0</v>
      </c>
      <c r="Q5" t="s">
        <v>80</v>
      </c>
    </row>
    <row r="6" spans="1:17" x14ac:dyDescent="0.25">
      <c r="A6" t="s">
        <v>81</v>
      </c>
      <c r="B6" t="s">
        <v>82</v>
      </c>
      <c r="C6" t="s">
        <v>83</v>
      </c>
      <c r="D6">
        <v>35</v>
      </c>
      <c r="E6" t="s">
        <v>84</v>
      </c>
      <c r="F6" t="s">
        <v>85</v>
      </c>
      <c r="G6" t="s">
        <v>86</v>
      </c>
      <c r="H6" t="s">
        <v>87</v>
      </c>
      <c r="I6" t="s">
        <v>97</v>
      </c>
      <c r="J6" t="s">
        <v>89</v>
      </c>
      <c r="K6" t="s">
        <v>98</v>
      </c>
      <c r="L6">
        <v>0</v>
      </c>
      <c r="M6">
        <v>100</v>
      </c>
      <c r="N6">
        <v>0</v>
      </c>
      <c r="O6">
        <v>0</v>
      </c>
      <c r="P6">
        <v>0</v>
      </c>
      <c r="Q6" t="s">
        <v>80</v>
      </c>
    </row>
    <row r="7" spans="1:17" x14ac:dyDescent="0.25">
      <c r="A7" t="s">
        <v>81</v>
      </c>
      <c r="B7" t="s">
        <v>82</v>
      </c>
      <c r="C7" t="s">
        <v>83</v>
      </c>
      <c r="D7">
        <v>35</v>
      </c>
      <c r="E7" t="s">
        <v>84</v>
      </c>
      <c r="F7" t="s">
        <v>85</v>
      </c>
      <c r="G7" t="s">
        <v>86</v>
      </c>
      <c r="H7" t="s">
        <v>87</v>
      </c>
      <c r="I7" t="s">
        <v>99</v>
      </c>
      <c r="J7" t="s">
        <v>89</v>
      </c>
      <c r="K7" t="s">
        <v>100</v>
      </c>
      <c r="L7">
        <v>0</v>
      </c>
      <c r="M7">
        <v>100</v>
      </c>
      <c r="N7">
        <v>0</v>
      </c>
      <c r="O7">
        <v>0</v>
      </c>
      <c r="P7">
        <v>0</v>
      </c>
      <c r="Q7" t="s">
        <v>80</v>
      </c>
    </row>
    <row r="8" spans="1:17" x14ac:dyDescent="0.25">
      <c r="A8" t="s">
        <v>81</v>
      </c>
      <c r="B8" t="s">
        <v>82</v>
      </c>
      <c r="C8" t="s">
        <v>83</v>
      </c>
      <c r="D8">
        <v>35</v>
      </c>
      <c r="E8" t="s">
        <v>84</v>
      </c>
      <c r="F8" t="s">
        <v>85</v>
      </c>
      <c r="G8" t="s">
        <v>86</v>
      </c>
      <c r="H8" t="s">
        <v>87</v>
      </c>
      <c r="I8" t="s">
        <v>101</v>
      </c>
      <c r="J8" t="s">
        <v>89</v>
      </c>
      <c r="K8" t="s">
        <v>102</v>
      </c>
      <c r="L8">
        <v>0</v>
      </c>
      <c r="M8">
        <v>100</v>
      </c>
      <c r="N8">
        <v>0</v>
      </c>
      <c r="O8">
        <v>0</v>
      </c>
      <c r="P8">
        <v>0</v>
      </c>
      <c r="Q8" t="s">
        <v>80</v>
      </c>
    </row>
    <row r="9" spans="1:17" x14ac:dyDescent="0.25">
      <c r="A9" t="s">
        <v>81</v>
      </c>
      <c r="B9" t="s">
        <v>82</v>
      </c>
      <c r="C9" t="s">
        <v>83</v>
      </c>
      <c r="D9">
        <v>35</v>
      </c>
      <c r="E9" t="s">
        <v>84</v>
      </c>
      <c r="F9" t="s">
        <v>85</v>
      </c>
      <c r="G9" t="s">
        <v>86</v>
      </c>
      <c r="H9" t="s">
        <v>87</v>
      </c>
      <c r="I9" t="s">
        <v>103</v>
      </c>
      <c r="J9" t="s">
        <v>89</v>
      </c>
      <c r="K9" t="s">
        <v>104</v>
      </c>
      <c r="L9">
        <v>0</v>
      </c>
      <c r="M9">
        <v>100</v>
      </c>
      <c r="N9">
        <v>0</v>
      </c>
      <c r="O9">
        <v>0</v>
      </c>
      <c r="P9">
        <v>0</v>
      </c>
      <c r="Q9" t="s">
        <v>80</v>
      </c>
    </row>
    <row r="10" spans="1:17" x14ac:dyDescent="0.25">
      <c r="A10" t="s">
        <v>81</v>
      </c>
      <c r="B10" t="s">
        <v>82</v>
      </c>
      <c r="C10" t="s">
        <v>83</v>
      </c>
      <c r="D10">
        <v>35</v>
      </c>
      <c r="E10" t="s">
        <v>84</v>
      </c>
      <c r="F10" t="s">
        <v>85</v>
      </c>
      <c r="G10" t="s">
        <v>86</v>
      </c>
      <c r="H10" t="s">
        <v>87</v>
      </c>
      <c r="I10" t="s">
        <v>105</v>
      </c>
      <c r="J10" t="s">
        <v>89</v>
      </c>
      <c r="K10" t="s">
        <v>106</v>
      </c>
      <c r="L10">
        <v>0</v>
      </c>
      <c r="M10">
        <v>100</v>
      </c>
      <c r="N10">
        <v>0</v>
      </c>
      <c r="O10">
        <v>0</v>
      </c>
      <c r="P10">
        <v>0</v>
      </c>
      <c r="Q10" t="s">
        <v>80</v>
      </c>
    </row>
    <row r="11" spans="1:17" x14ac:dyDescent="0.25">
      <c r="A11" t="s">
        <v>81</v>
      </c>
      <c r="B11" t="s">
        <v>82</v>
      </c>
      <c r="C11" t="s">
        <v>83</v>
      </c>
      <c r="D11">
        <v>35</v>
      </c>
      <c r="E11" t="s">
        <v>84</v>
      </c>
      <c r="F11" t="s">
        <v>85</v>
      </c>
      <c r="G11" t="s">
        <v>86</v>
      </c>
      <c r="H11" t="s">
        <v>87</v>
      </c>
      <c r="I11" t="s">
        <v>107</v>
      </c>
      <c r="J11" t="s">
        <v>89</v>
      </c>
      <c r="K11" t="s">
        <v>108</v>
      </c>
      <c r="L11">
        <v>0</v>
      </c>
      <c r="M11">
        <v>100</v>
      </c>
      <c r="N11">
        <v>0</v>
      </c>
      <c r="O11">
        <v>0</v>
      </c>
      <c r="P11">
        <v>0</v>
      </c>
      <c r="Q11" t="s">
        <v>80</v>
      </c>
    </row>
    <row r="12" spans="1:17" x14ac:dyDescent="0.25">
      <c r="A12" t="s">
        <v>81</v>
      </c>
      <c r="B12" t="s">
        <v>82</v>
      </c>
      <c r="C12" t="s">
        <v>83</v>
      </c>
      <c r="D12">
        <v>35</v>
      </c>
      <c r="E12" t="s">
        <v>84</v>
      </c>
      <c r="F12" t="s">
        <v>85</v>
      </c>
      <c r="G12" t="s">
        <v>86</v>
      </c>
      <c r="H12" t="s">
        <v>87</v>
      </c>
      <c r="I12" t="s">
        <v>109</v>
      </c>
      <c r="J12" t="s">
        <v>89</v>
      </c>
      <c r="K12" t="s">
        <v>110</v>
      </c>
      <c r="L12">
        <v>0</v>
      </c>
      <c r="M12">
        <v>100</v>
      </c>
      <c r="N12">
        <v>0</v>
      </c>
      <c r="O12">
        <v>0</v>
      </c>
      <c r="P12">
        <v>0</v>
      </c>
      <c r="Q12" t="s">
        <v>80</v>
      </c>
    </row>
    <row r="13" spans="1:17" x14ac:dyDescent="0.25">
      <c r="A13" t="s">
        <v>81</v>
      </c>
      <c r="B13" t="s">
        <v>82</v>
      </c>
      <c r="C13" t="s">
        <v>83</v>
      </c>
      <c r="D13">
        <v>35</v>
      </c>
      <c r="E13" t="s">
        <v>84</v>
      </c>
      <c r="F13" t="s">
        <v>85</v>
      </c>
      <c r="G13" t="s">
        <v>86</v>
      </c>
      <c r="H13" t="s">
        <v>87</v>
      </c>
      <c r="I13" t="s">
        <v>111</v>
      </c>
      <c r="J13" t="s">
        <v>89</v>
      </c>
      <c r="K13" t="s">
        <v>112</v>
      </c>
      <c r="L13">
        <v>0</v>
      </c>
      <c r="M13">
        <v>100</v>
      </c>
      <c r="N13">
        <v>0</v>
      </c>
      <c r="O13">
        <v>0</v>
      </c>
      <c r="P13">
        <v>0</v>
      </c>
      <c r="Q13" t="s">
        <v>80</v>
      </c>
    </row>
    <row r="14" spans="1:17" x14ac:dyDescent="0.25">
      <c r="A14" t="s">
        <v>81</v>
      </c>
      <c r="B14" t="s">
        <v>82</v>
      </c>
      <c r="C14" t="s">
        <v>83</v>
      </c>
      <c r="D14">
        <v>35</v>
      </c>
      <c r="E14" t="s">
        <v>84</v>
      </c>
      <c r="F14" t="s">
        <v>85</v>
      </c>
      <c r="G14" t="s">
        <v>86</v>
      </c>
      <c r="H14" t="s">
        <v>87</v>
      </c>
      <c r="I14" t="s">
        <v>113</v>
      </c>
      <c r="J14" t="s">
        <v>89</v>
      </c>
      <c r="K14" t="s">
        <v>114</v>
      </c>
      <c r="L14">
        <v>0</v>
      </c>
      <c r="M14">
        <v>100</v>
      </c>
      <c r="N14">
        <v>0</v>
      </c>
      <c r="O14">
        <v>0</v>
      </c>
      <c r="P14">
        <v>0</v>
      </c>
      <c r="Q14" t="s">
        <v>80</v>
      </c>
    </row>
    <row r="15" spans="1:17" x14ac:dyDescent="0.25">
      <c r="A15" t="s">
        <v>81</v>
      </c>
      <c r="B15" t="s">
        <v>82</v>
      </c>
      <c r="C15" t="s">
        <v>83</v>
      </c>
      <c r="D15">
        <v>35</v>
      </c>
      <c r="E15" t="s">
        <v>84</v>
      </c>
      <c r="F15" t="s">
        <v>85</v>
      </c>
      <c r="G15" t="s">
        <v>86</v>
      </c>
      <c r="H15" t="s">
        <v>87</v>
      </c>
      <c r="I15" t="s">
        <v>115</v>
      </c>
      <c r="J15" t="s">
        <v>89</v>
      </c>
      <c r="K15" t="s">
        <v>116</v>
      </c>
      <c r="L15">
        <v>0</v>
      </c>
      <c r="M15">
        <v>100</v>
      </c>
      <c r="N15">
        <v>0</v>
      </c>
      <c r="O15">
        <v>0</v>
      </c>
      <c r="P15">
        <v>0</v>
      </c>
      <c r="Q15" t="s">
        <v>80</v>
      </c>
    </row>
    <row r="16" spans="1:17" x14ac:dyDescent="0.25">
      <c r="A16" t="s">
        <v>81</v>
      </c>
      <c r="B16" t="s">
        <v>82</v>
      </c>
      <c r="C16" t="s">
        <v>83</v>
      </c>
      <c r="D16">
        <v>35</v>
      </c>
      <c r="E16" t="s">
        <v>84</v>
      </c>
      <c r="F16" t="s">
        <v>85</v>
      </c>
      <c r="G16" t="s">
        <v>86</v>
      </c>
      <c r="H16" t="s">
        <v>87</v>
      </c>
      <c r="I16" t="s">
        <v>117</v>
      </c>
      <c r="J16" t="s">
        <v>89</v>
      </c>
      <c r="K16" t="s">
        <v>118</v>
      </c>
      <c r="L16">
        <v>0</v>
      </c>
      <c r="M16">
        <v>100</v>
      </c>
      <c r="N16">
        <v>0</v>
      </c>
      <c r="O16">
        <v>0</v>
      </c>
      <c r="P16">
        <v>0</v>
      </c>
      <c r="Q16" t="s">
        <v>80</v>
      </c>
    </row>
    <row r="17" spans="1:17" x14ac:dyDescent="0.25">
      <c r="A17" t="s">
        <v>81</v>
      </c>
      <c r="B17" t="s">
        <v>82</v>
      </c>
      <c r="C17" t="s">
        <v>83</v>
      </c>
      <c r="D17">
        <v>35</v>
      </c>
      <c r="E17" t="s">
        <v>84</v>
      </c>
      <c r="F17" t="s">
        <v>85</v>
      </c>
      <c r="G17" t="s">
        <v>86</v>
      </c>
      <c r="H17" t="s">
        <v>87</v>
      </c>
      <c r="I17" t="s">
        <v>119</v>
      </c>
      <c r="J17" t="s">
        <v>89</v>
      </c>
      <c r="K17" t="s">
        <v>120</v>
      </c>
      <c r="L17">
        <v>0</v>
      </c>
      <c r="M17">
        <v>100</v>
      </c>
      <c r="N17">
        <v>0</v>
      </c>
      <c r="O17">
        <v>0</v>
      </c>
      <c r="P17">
        <v>0</v>
      </c>
      <c r="Q17" t="s">
        <v>80</v>
      </c>
    </row>
    <row r="18" spans="1:17" x14ac:dyDescent="0.25">
      <c r="A18" t="s">
        <v>81</v>
      </c>
      <c r="B18" t="s">
        <v>82</v>
      </c>
      <c r="C18" t="s">
        <v>83</v>
      </c>
      <c r="D18">
        <v>35</v>
      </c>
      <c r="E18" t="s">
        <v>84</v>
      </c>
      <c r="F18" t="s">
        <v>85</v>
      </c>
      <c r="G18" t="s">
        <v>86</v>
      </c>
      <c r="H18" t="s">
        <v>87</v>
      </c>
      <c r="I18" t="s">
        <v>121</v>
      </c>
      <c r="J18" t="s">
        <v>89</v>
      </c>
      <c r="K18" t="s">
        <v>122</v>
      </c>
      <c r="L18">
        <v>0</v>
      </c>
      <c r="M18">
        <v>100</v>
      </c>
      <c r="N18">
        <v>0</v>
      </c>
      <c r="O18">
        <v>0</v>
      </c>
      <c r="P18">
        <v>0</v>
      </c>
      <c r="Q18" t="s">
        <v>80</v>
      </c>
    </row>
    <row r="19" spans="1:17" x14ac:dyDescent="0.25">
      <c r="A19" t="s">
        <v>81</v>
      </c>
      <c r="B19" t="s">
        <v>82</v>
      </c>
      <c r="C19" t="s">
        <v>83</v>
      </c>
      <c r="D19">
        <v>35</v>
      </c>
      <c r="E19" t="s">
        <v>84</v>
      </c>
      <c r="F19" t="s">
        <v>85</v>
      </c>
      <c r="G19" t="s">
        <v>86</v>
      </c>
      <c r="H19" t="s">
        <v>87</v>
      </c>
      <c r="I19" t="s">
        <v>123</v>
      </c>
      <c r="J19" t="s">
        <v>89</v>
      </c>
      <c r="K19" t="s">
        <v>124</v>
      </c>
      <c r="L19">
        <v>0</v>
      </c>
      <c r="M19">
        <v>100</v>
      </c>
      <c r="N19">
        <v>0</v>
      </c>
      <c r="O19">
        <v>0</v>
      </c>
      <c r="P19">
        <v>0</v>
      </c>
      <c r="Q19" t="s">
        <v>80</v>
      </c>
    </row>
    <row r="20" spans="1:17" x14ac:dyDescent="0.25">
      <c r="A20" t="s">
        <v>81</v>
      </c>
      <c r="B20" t="s">
        <v>82</v>
      </c>
      <c r="C20" t="s">
        <v>83</v>
      </c>
      <c r="D20">
        <v>35</v>
      </c>
      <c r="E20" t="s">
        <v>84</v>
      </c>
      <c r="F20" t="s">
        <v>85</v>
      </c>
      <c r="G20" t="s">
        <v>86</v>
      </c>
      <c r="H20" t="s">
        <v>87</v>
      </c>
      <c r="I20" t="s">
        <v>125</v>
      </c>
      <c r="J20" t="s">
        <v>89</v>
      </c>
      <c r="K20" t="s">
        <v>126</v>
      </c>
      <c r="L20">
        <v>0</v>
      </c>
      <c r="M20">
        <v>100</v>
      </c>
      <c r="N20">
        <v>0</v>
      </c>
      <c r="O20">
        <v>0</v>
      </c>
      <c r="P20">
        <v>0</v>
      </c>
      <c r="Q20" t="s">
        <v>80</v>
      </c>
    </row>
    <row r="21" spans="1:17" x14ac:dyDescent="0.25">
      <c r="A21" t="s">
        <v>81</v>
      </c>
      <c r="B21" t="s">
        <v>82</v>
      </c>
      <c r="C21" t="s">
        <v>83</v>
      </c>
      <c r="D21">
        <v>35</v>
      </c>
      <c r="E21" t="s">
        <v>84</v>
      </c>
      <c r="F21" t="s">
        <v>85</v>
      </c>
      <c r="G21" t="s">
        <v>86</v>
      </c>
      <c r="H21" t="s">
        <v>87</v>
      </c>
      <c r="I21" t="s">
        <v>127</v>
      </c>
      <c r="J21" t="s">
        <v>89</v>
      </c>
      <c r="K21" t="s">
        <v>128</v>
      </c>
      <c r="L21">
        <v>0</v>
      </c>
      <c r="M21">
        <v>100</v>
      </c>
      <c r="N21">
        <v>0</v>
      </c>
      <c r="O21">
        <v>0</v>
      </c>
      <c r="P21">
        <v>0</v>
      </c>
      <c r="Q21" t="s">
        <v>80</v>
      </c>
    </row>
    <row r="22" spans="1:17" x14ac:dyDescent="0.25">
      <c r="A22" t="s">
        <v>81</v>
      </c>
      <c r="B22" t="s">
        <v>82</v>
      </c>
      <c r="C22" t="s">
        <v>83</v>
      </c>
      <c r="D22">
        <v>35</v>
      </c>
      <c r="E22" t="s">
        <v>84</v>
      </c>
      <c r="F22" t="s">
        <v>85</v>
      </c>
      <c r="G22" t="s">
        <v>86</v>
      </c>
      <c r="H22" t="s">
        <v>87</v>
      </c>
      <c r="I22" t="s">
        <v>129</v>
      </c>
      <c r="J22" t="s">
        <v>89</v>
      </c>
      <c r="K22" t="s">
        <v>130</v>
      </c>
      <c r="L22">
        <v>0</v>
      </c>
      <c r="M22">
        <v>100</v>
      </c>
      <c r="N22">
        <v>0</v>
      </c>
      <c r="O22">
        <v>0</v>
      </c>
      <c r="P22">
        <v>0</v>
      </c>
      <c r="Q22" t="s">
        <v>80</v>
      </c>
    </row>
    <row r="23" spans="1:17" x14ac:dyDescent="0.25">
      <c r="A23" t="s">
        <v>81</v>
      </c>
      <c r="B23" t="s">
        <v>82</v>
      </c>
      <c r="C23" t="s">
        <v>83</v>
      </c>
      <c r="D23">
        <v>35</v>
      </c>
      <c r="E23" t="s">
        <v>84</v>
      </c>
      <c r="F23" t="s">
        <v>85</v>
      </c>
      <c r="G23" t="s">
        <v>86</v>
      </c>
      <c r="H23" t="s">
        <v>87</v>
      </c>
      <c r="I23" t="s">
        <v>131</v>
      </c>
      <c r="J23" t="s">
        <v>89</v>
      </c>
      <c r="K23" t="s">
        <v>132</v>
      </c>
      <c r="L23">
        <v>0</v>
      </c>
      <c r="M23">
        <v>100</v>
      </c>
      <c r="N23">
        <v>0</v>
      </c>
      <c r="O23">
        <v>0</v>
      </c>
      <c r="P23">
        <v>0</v>
      </c>
      <c r="Q23" t="s">
        <v>80</v>
      </c>
    </row>
    <row r="24" spans="1:17" x14ac:dyDescent="0.25">
      <c r="A24" t="s">
        <v>81</v>
      </c>
      <c r="B24" t="s">
        <v>82</v>
      </c>
      <c r="C24" t="s">
        <v>83</v>
      </c>
      <c r="D24">
        <v>35</v>
      </c>
      <c r="E24" t="s">
        <v>84</v>
      </c>
      <c r="F24" t="s">
        <v>85</v>
      </c>
      <c r="G24" t="s">
        <v>86</v>
      </c>
      <c r="H24" t="s">
        <v>87</v>
      </c>
      <c r="I24" t="s">
        <v>133</v>
      </c>
      <c r="J24" t="s">
        <v>89</v>
      </c>
      <c r="K24" t="s">
        <v>134</v>
      </c>
      <c r="L24">
        <v>0</v>
      </c>
      <c r="M24">
        <v>100</v>
      </c>
      <c r="N24">
        <v>0</v>
      </c>
      <c r="O24">
        <v>0</v>
      </c>
      <c r="P24">
        <v>0</v>
      </c>
      <c r="Q24" t="s">
        <v>80</v>
      </c>
    </row>
    <row r="25" spans="1:17" x14ac:dyDescent="0.25">
      <c r="A25" t="s">
        <v>81</v>
      </c>
      <c r="B25" t="s">
        <v>82</v>
      </c>
      <c r="C25" t="s">
        <v>83</v>
      </c>
      <c r="D25">
        <v>35</v>
      </c>
      <c r="E25" t="s">
        <v>84</v>
      </c>
      <c r="F25" t="s">
        <v>85</v>
      </c>
      <c r="G25" t="s">
        <v>86</v>
      </c>
      <c r="H25" t="s">
        <v>87</v>
      </c>
      <c r="I25" t="s">
        <v>135</v>
      </c>
      <c r="J25" t="s">
        <v>89</v>
      </c>
      <c r="K25" t="s">
        <v>136</v>
      </c>
      <c r="L25">
        <v>0</v>
      </c>
      <c r="M25">
        <v>100</v>
      </c>
      <c r="N25">
        <v>0</v>
      </c>
      <c r="O25">
        <v>0</v>
      </c>
      <c r="P25">
        <v>0</v>
      </c>
      <c r="Q25" t="s">
        <v>80</v>
      </c>
    </row>
    <row r="26" spans="1:17" x14ac:dyDescent="0.25">
      <c r="A26" t="s">
        <v>81</v>
      </c>
      <c r="B26" t="s">
        <v>82</v>
      </c>
      <c r="C26" t="s">
        <v>83</v>
      </c>
      <c r="D26">
        <v>35</v>
      </c>
      <c r="E26" t="s">
        <v>84</v>
      </c>
      <c r="F26" t="s">
        <v>85</v>
      </c>
      <c r="G26" t="s">
        <v>86</v>
      </c>
      <c r="H26" t="s">
        <v>87</v>
      </c>
      <c r="I26" t="s">
        <v>137</v>
      </c>
      <c r="J26" t="s">
        <v>89</v>
      </c>
      <c r="K26" t="s">
        <v>138</v>
      </c>
      <c r="L26">
        <v>0</v>
      </c>
      <c r="M26">
        <v>100</v>
      </c>
      <c r="N26">
        <v>0</v>
      </c>
      <c r="O26">
        <v>0</v>
      </c>
      <c r="P26">
        <v>0</v>
      </c>
      <c r="Q26" t="s">
        <v>80</v>
      </c>
    </row>
    <row r="27" spans="1:17" x14ac:dyDescent="0.25">
      <c r="A27" t="s">
        <v>81</v>
      </c>
      <c r="B27" t="s">
        <v>82</v>
      </c>
      <c r="C27" t="s">
        <v>83</v>
      </c>
      <c r="D27">
        <v>35</v>
      </c>
      <c r="E27" t="s">
        <v>84</v>
      </c>
      <c r="F27" t="s">
        <v>85</v>
      </c>
      <c r="G27" t="s">
        <v>86</v>
      </c>
      <c r="H27" t="s">
        <v>87</v>
      </c>
      <c r="I27" t="s">
        <v>139</v>
      </c>
      <c r="J27" t="s">
        <v>89</v>
      </c>
      <c r="K27" t="s">
        <v>140</v>
      </c>
      <c r="L27">
        <v>0</v>
      </c>
      <c r="M27">
        <v>100</v>
      </c>
      <c r="N27">
        <v>0</v>
      </c>
      <c r="O27">
        <v>0</v>
      </c>
      <c r="P27">
        <v>0</v>
      </c>
      <c r="Q27" t="s">
        <v>80</v>
      </c>
    </row>
    <row r="28" spans="1:17" x14ac:dyDescent="0.25">
      <c r="A28" t="s">
        <v>81</v>
      </c>
      <c r="B28" t="s">
        <v>82</v>
      </c>
      <c r="C28" t="s">
        <v>83</v>
      </c>
      <c r="D28">
        <v>35</v>
      </c>
      <c r="E28" t="s">
        <v>84</v>
      </c>
      <c r="F28" t="s">
        <v>85</v>
      </c>
      <c r="G28" t="s">
        <v>86</v>
      </c>
      <c r="H28" t="s">
        <v>87</v>
      </c>
      <c r="I28" t="s">
        <v>141</v>
      </c>
      <c r="J28" t="s">
        <v>89</v>
      </c>
      <c r="K28" t="s">
        <v>142</v>
      </c>
      <c r="L28">
        <v>0</v>
      </c>
      <c r="M28">
        <v>100</v>
      </c>
      <c r="N28">
        <v>0</v>
      </c>
      <c r="O28">
        <v>0</v>
      </c>
      <c r="P28">
        <v>0</v>
      </c>
      <c r="Q28" t="s">
        <v>80</v>
      </c>
    </row>
    <row r="29" spans="1:17" x14ac:dyDescent="0.25">
      <c r="A29" t="s">
        <v>81</v>
      </c>
      <c r="B29" t="s">
        <v>82</v>
      </c>
      <c r="C29" t="s">
        <v>83</v>
      </c>
      <c r="D29">
        <v>35</v>
      </c>
      <c r="E29" t="s">
        <v>84</v>
      </c>
      <c r="F29" t="s">
        <v>85</v>
      </c>
      <c r="G29" t="s">
        <v>86</v>
      </c>
      <c r="H29" t="s">
        <v>87</v>
      </c>
      <c r="I29" t="s">
        <v>143</v>
      </c>
      <c r="J29" t="s">
        <v>89</v>
      </c>
      <c r="K29" t="s">
        <v>144</v>
      </c>
      <c r="L29">
        <v>0</v>
      </c>
      <c r="M29">
        <v>100</v>
      </c>
      <c r="N29">
        <v>0</v>
      </c>
      <c r="O29">
        <v>0</v>
      </c>
      <c r="P29">
        <v>0</v>
      </c>
      <c r="Q29" t="s">
        <v>80</v>
      </c>
    </row>
    <row r="30" spans="1:17" x14ac:dyDescent="0.25">
      <c r="A30" t="s">
        <v>81</v>
      </c>
      <c r="B30" t="s">
        <v>82</v>
      </c>
      <c r="C30" t="s">
        <v>83</v>
      </c>
      <c r="D30">
        <v>35</v>
      </c>
      <c r="E30" t="s">
        <v>84</v>
      </c>
      <c r="F30" t="s">
        <v>85</v>
      </c>
      <c r="G30" t="s">
        <v>86</v>
      </c>
      <c r="H30" t="s">
        <v>87</v>
      </c>
      <c r="I30" t="s">
        <v>145</v>
      </c>
      <c r="J30" t="s">
        <v>89</v>
      </c>
      <c r="K30" t="s">
        <v>146</v>
      </c>
      <c r="L30">
        <v>0</v>
      </c>
      <c r="M30">
        <v>100</v>
      </c>
      <c r="N30">
        <v>0</v>
      </c>
      <c r="O30">
        <v>0</v>
      </c>
      <c r="P30">
        <v>0</v>
      </c>
      <c r="Q30" t="s">
        <v>80</v>
      </c>
    </row>
    <row r="31" spans="1:17" x14ac:dyDescent="0.25">
      <c r="A31" t="s">
        <v>81</v>
      </c>
      <c r="B31" t="s">
        <v>82</v>
      </c>
      <c r="C31" t="s">
        <v>83</v>
      </c>
      <c r="D31">
        <v>35</v>
      </c>
      <c r="E31" t="s">
        <v>84</v>
      </c>
      <c r="F31" t="s">
        <v>85</v>
      </c>
      <c r="G31" t="s">
        <v>86</v>
      </c>
      <c r="H31" t="s">
        <v>87</v>
      </c>
      <c r="I31" t="s">
        <v>147</v>
      </c>
      <c r="J31" t="s">
        <v>89</v>
      </c>
      <c r="K31" t="s">
        <v>148</v>
      </c>
      <c r="L31">
        <v>0</v>
      </c>
      <c r="M31">
        <v>100</v>
      </c>
      <c r="N31">
        <v>0</v>
      </c>
      <c r="O31">
        <v>0</v>
      </c>
      <c r="P31">
        <v>0</v>
      </c>
      <c r="Q31" t="s">
        <v>80</v>
      </c>
    </row>
    <row r="32" spans="1:17" x14ac:dyDescent="0.25">
      <c r="A32" t="s">
        <v>81</v>
      </c>
      <c r="B32" t="s">
        <v>82</v>
      </c>
      <c r="C32" t="s">
        <v>83</v>
      </c>
      <c r="D32">
        <v>35</v>
      </c>
      <c r="E32" t="s">
        <v>84</v>
      </c>
      <c r="F32" t="s">
        <v>85</v>
      </c>
      <c r="G32" t="s">
        <v>86</v>
      </c>
      <c r="H32" t="s">
        <v>87</v>
      </c>
      <c r="I32" t="s">
        <v>149</v>
      </c>
      <c r="J32" t="s">
        <v>89</v>
      </c>
      <c r="K32" t="s">
        <v>150</v>
      </c>
      <c r="L32">
        <v>0</v>
      </c>
      <c r="M32">
        <v>100</v>
      </c>
      <c r="N32">
        <v>0</v>
      </c>
      <c r="O32">
        <v>0</v>
      </c>
      <c r="P32">
        <v>0</v>
      </c>
      <c r="Q32" t="s">
        <v>80</v>
      </c>
    </row>
    <row r="33" spans="1:17" x14ac:dyDescent="0.25">
      <c r="A33" t="s">
        <v>81</v>
      </c>
      <c r="B33" t="s">
        <v>82</v>
      </c>
      <c r="C33" t="s">
        <v>83</v>
      </c>
      <c r="D33">
        <v>35</v>
      </c>
      <c r="E33" t="s">
        <v>84</v>
      </c>
      <c r="F33" t="s">
        <v>85</v>
      </c>
      <c r="G33" t="s">
        <v>86</v>
      </c>
      <c r="H33" t="s">
        <v>87</v>
      </c>
      <c r="I33" t="s">
        <v>151</v>
      </c>
      <c r="J33" t="s">
        <v>89</v>
      </c>
      <c r="K33" t="s">
        <v>152</v>
      </c>
      <c r="L33">
        <v>0</v>
      </c>
      <c r="M33">
        <v>100</v>
      </c>
      <c r="N33">
        <v>0</v>
      </c>
      <c r="O33">
        <v>0</v>
      </c>
      <c r="P33">
        <v>0</v>
      </c>
      <c r="Q33" t="s">
        <v>80</v>
      </c>
    </row>
    <row r="34" spans="1:17" x14ac:dyDescent="0.25">
      <c r="A34" t="s">
        <v>81</v>
      </c>
      <c r="B34" t="s">
        <v>82</v>
      </c>
      <c r="C34" t="s">
        <v>83</v>
      </c>
      <c r="D34">
        <v>35</v>
      </c>
      <c r="E34" t="s">
        <v>84</v>
      </c>
      <c r="F34" t="s">
        <v>85</v>
      </c>
      <c r="G34" t="s">
        <v>86</v>
      </c>
      <c r="H34" t="s">
        <v>87</v>
      </c>
      <c r="I34" t="s">
        <v>153</v>
      </c>
      <c r="J34" t="s">
        <v>89</v>
      </c>
      <c r="K34" t="s">
        <v>154</v>
      </c>
      <c r="L34">
        <v>0</v>
      </c>
      <c r="M34">
        <v>100</v>
      </c>
      <c r="N34">
        <v>0</v>
      </c>
      <c r="O34">
        <v>0</v>
      </c>
      <c r="P34">
        <v>0</v>
      </c>
      <c r="Q34" t="s">
        <v>80</v>
      </c>
    </row>
    <row r="35" spans="1:17" x14ac:dyDescent="0.25">
      <c r="A35" t="s">
        <v>81</v>
      </c>
      <c r="B35" t="s">
        <v>82</v>
      </c>
      <c r="C35" t="s">
        <v>83</v>
      </c>
      <c r="D35">
        <v>35</v>
      </c>
      <c r="E35" t="s">
        <v>84</v>
      </c>
      <c r="F35" t="s">
        <v>85</v>
      </c>
      <c r="G35" t="s">
        <v>86</v>
      </c>
      <c r="H35" t="s">
        <v>87</v>
      </c>
      <c r="I35" t="s">
        <v>155</v>
      </c>
      <c r="J35" t="s">
        <v>89</v>
      </c>
      <c r="K35" t="s">
        <v>156</v>
      </c>
      <c r="L35">
        <v>0</v>
      </c>
      <c r="M35">
        <v>100</v>
      </c>
      <c r="N35">
        <v>0</v>
      </c>
      <c r="O35">
        <v>0</v>
      </c>
      <c r="P35">
        <v>0</v>
      </c>
      <c r="Q35" t="s">
        <v>80</v>
      </c>
    </row>
    <row r="36" spans="1:17" x14ac:dyDescent="0.25">
      <c r="A36" t="s">
        <v>81</v>
      </c>
      <c r="B36" t="s">
        <v>82</v>
      </c>
      <c r="C36" t="s">
        <v>83</v>
      </c>
      <c r="D36">
        <v>35</v>
      </c>
      <c r="E36" t="s">
        <v>84</v>
      </c>
      <c r="F36" t="s">
        <v>85</v>
      </c>
      <c r="G36" t="s">
        <v>86</v>
      </c>
      <c r="H36" t="s">
        <v>87</v>
      </c>
      <c r="I36" t="s">
        <v>157</v>
      </c>
      <c r="J36" t="s">
        <v>89</v>
      </c>
      <c r="K36" t="s">
        <v>158</v>
      </c>
      <c r="L36">
        <v>0</v>
      </c>
      <c r="M36">
        <v>100</v>
      </c>
      <c r="N36">
        <v>0</v>
      </c>
      <c r="O36">
        <v>0</v>
      </c>
      <c r="P36">
        <v>0</v>
      </c>
      <c r="Q36" t="s">
        <v>80</v>
      </c>
    </row>
    <row r="37" spans="1:17" x14ac:dyDescent="0.25">
      <c r="A37" t="s">
        <v>81</v>
      </c>
      <c r="B37" t="s">
        <v>82</v>
      </c>
      <c r="C37" t="s">
        <v>83</v>
      </c>
      <c r="D37">
        <v>35</v>
      </c>
      <c r="E37" t="s">
        <v>84</v>
      </c>
      <c r="F37" t="s">
        <v>85</v>
      </c>
      <c r="G37" t="s">
        <v>86</v>
      </c>
      <c r="H37" t="s">
        <v>87</v>
      </c>
      <c r="I37" t="s">
        <v>159</v>
      </c>
      <c r="J37" t="s">
        <v>89</v>
      </c>
      <c r="K37" t="s">
        <v>160</v>
      </c>
      <c r="L37">
        <v>0</v>
      </c>
      <c r="M37">
        <v>100</v>
      </c>
      <c r="N37">
        <v>0</v>
      </c>
      <c r="O37">
        <v>0</v>
      </c>
      <c r="P37">
        <v>0</v>
      </c>
      <c r="Q37" t="s">
        <v>80</v>
      </c>
    </row>
    <row r="38" spans="1:17" x14ac:dyDescent="0.25">
      <c r="A38" t="s">
        <v>81</v>
      </c>
      <c r="B38" t="s">
        <v>82</v>
      </c>
      <c r="C38" t="s">
        <v>83</v>
      </c>
      <c r="D38">
        <v>35</v>
      </c>
      <c r="E38" t="s">
        <v>84</v>
      </c>
      <c r="F38" t="s">
        <v>85</v>
      </c>
      <c r="G38" t="s">
        <v>86</v>
      </c>
      <c r="H38" t="s">
        <v>87</v>
      </c>
      <c r="I38" t="s">
        <v>161</v>
      </c>
      <c r="J38" t="s">
        <v>89</v>
      </c>
      <c r="K38" t="s">
        <v>162</v>
      </c>
      <c r="L38">
        <v>0</v>
      </c>
      <c r="M38">
        <v>100</v>
      </c>
      <c r="N38">
        <v>0</v>
      </c>
      <c r="O38">
        <v>0</v>
      </c>
      <c r="P38">
        <v>0</v>
      </c>
      <c r="Q38" t="s">
        <v>80</v>
      </c>
    </row>
    <row r="39" spans="1:17" x14ac:dyDescent="0.25">
      <c r="A39" t="s">
        <v>81</v>
      </c>
      <c r="B39" t="s">
        <v>82</v>
      </c>
      <c r="C39" t="s">
        <v>83</v>
      </c>
      <c r="D39">
        <v>35</v>
      </c>
      <c r="E39" t="s">
        <v>84</v>
      </c>
      <c r="F39" t="s">
        <v>85</v>
      </c>
      <c r="G39" t="s">
        <v>86</v>
      </c>
      <c r="H39" t="s">
        <v>87</v>
      </c>
      <c r="I39" t="s">
        <v>163</v>
      </c>
      <c r="J39" t="s">
        <v>89</v>
      </c>
      <c r="K39" t="s">
        <v>164</v>
      </c>
      <c r="L39">
        <v>0</v>
      </c>
      <c r="M39">
        <v>100</v>
      </c>
      <c r="N39">
        <v>0</v>
      </c>
      <c r="O39">
        <v>0</v>
      </c>
      <c r="P39">
        <v>0</v>
      </c>
      <c r="Q39" t="s">
        <v>80</v>
      </c>
    </row>
    <row r="40" spans="1:17" x14ac:dyDescent="0.25">
      <c r="A40" t="s">
        <v>81</v>
      </c>
      <c r="B40" t="s">
        <v>82</v>
      </c>
      <c r="C40" t="s">
        <v>83</v>
      </c>
      <c r="D40">
        <v>35</v>
      </c>
      <c r="E40" t="s">
        <v>84</v>
      </c>
      <c r="F40" t="s">
        <v>85</v>
      </c>
      <c r="G40" t="s">
        <v>86</v>
      </c>
      <c r="H40" t="s">
        <v>87</v>
      </c>
      <c r="I40" t="s">
        <v>165</v>
      </c>
      <c r="J40" t="s">
        <v>89</v>
      </c>
      <c r="K40" t="s">
        <v>166</v>
      </c>
      <c r="L40">
        <v>0</v>
      </c>
      <c r="M40">
        <v>100</v>
      </c>
      <c r="N40">
        <v>0</v>
      </c>
      <c r="O40">
        <v>0</v>
      </c>
      <c r="P40">
        <v>0</v>
      </c>
      <c r="Q40" t="s">
        <v>80</v>
      </c>
    </row>
    <row r="41" spans="1:17" x14ac:dyDescent="0.25">
      <c r="A41" t="s">
        <v>81</v>
      </c>
      <c r="B41" t="s">
        <v>82</v>
      </c>
      <c r="C41" t="s">
        <v>83</v>
      </c>
      <c r="D41">
        <v>35</v>
      </c>
      <c r="E41" t="s">
        <v>84</v>
      </c>
      <c r="F41" t="s">
        <v>85</v>
      </c>
      <c r="G41" t="s">
        <v>86</v>
      </c>
      <c r="H41" t="s">
        <v>87</v>
      </c>
      <c r="I41" t="s">
        <v>167</v>
      </c>
      <c r="J41" t="s">
        <v>89</v>
      </c>
      <c r="K41" t="s">
        <v>168</v>
      </c>
      <c r="L41">
        <v>0</v>
      </c>
      <c r="M41">
        <v>100</v>
      </c>
      <c r="N41">
        <v>0</v>
      </c>
      <c r="O41">
        <v>0</v>
      </c>
      <c r="P41">
        <v>0</v>
      </c>
      <c r="Q41" t="s">
        <v>80</v>
      </c>
    </row>
    <row r="42" spans="1:17" x14ac:dyDescent="0.25">
      <c r="A42" t="s">
        <v>81</v>
      </c>
      <c r="B42" t="s">
        <v>82</v>
      </c>
      <c r="C42" t="s">
        <v>83</v>
      </c>
      <c r="D42">
        <v>35</v>
      </c>
      <c r="E42" t="s">
        <v>84</v>
      </c>
      <c r="F42" t="s">
        <v>85</v>
      </c>
      <c r="G42" t="s">
        <v>86</v>
      </c>
      <c r="H42" t="s">
        <v>87</v>
      </c>
      <c r="I42" t="s">
        <v>169</v>
      </c>
      <c r="J42" t="s">
        <v>89</v>
      </c>
      <c r="K42" t="s">
        <v>170</v>
      </c>
      <c r="L42">
        <v>0</v>
      </c>
      <c r="M42">
        <v>100</v>
      </c>
      <c r="N42">
        <v>0</v>
      </c>
      <c r="O42">
        <v>0</v>
      </c>
      <c r="P42">
        <v>0</v>
      </c>
      <c r="Q42" t="s">
        <v>80</v>
      </c>
    </row>
    <row r="43" spans="1:17" x14ac:dyDescent="0.25">
      <c r="A43" t="s">
        <v>81</v>
      </c>
      <c r="B43" t="s">
        <v>82</v>
      </c>
      <c r="C43" t="s">
        <v>83</v>
      </c>
      <c r="D43">
        <v>35</v>
      </c>
      <c r="E43" t="s">
        <v>84</v>
      </c>
      <c r="F43" t="s">
        <v>85</v>
      </c>
      <c r="G43" t="s">
        <v>86</v>
      </c>
      <c r="H43" t="s">
        <v>87</v>
      </c>
      <c r="I43" t="s">
        <v>171</v>
      </c>
      <c r="J43" t="s">
        <v>89</v>
      </c>
      <c r="K43" t="s">
        <v>172</v>
      </c>
      <c r="L43">
        <v>0</v>
      </c>
      <c r="M43">
        <v>100</v>
      </c>
      <c r="N43">
        <v>0</v>
      </c>
      <c r="O43">
        <v>0</v>
      </c>
      <c r="P43">
        <v>0</v>
      </c>
      <c r="Q43" t="s">
        <v>80</v>
      </c>
    </row>
    <row r="44" spans="1:17" x14ac:dyDescent="0.25">
      <c r="A44" t="s">
        <v>81</v>
      </c>
      <c r="B44" t="s">
        <v>82</v>
      </c>
      <c r="C44" t="s">
        <v>83</v>
      </c>
      <c r="D44">
        <v>35</v>
      </c>
      <c r="E44" t="s">
        <v>84</v>
      </c>
      <c r="F44" t="s">
        <v>85</v>
      </c>
      <c r="G44" t="s">
        <v>86</v>
      </c>
      <c r="H44" t="s">
        <v>87</v>
      </c>
      <c r="I44" t="s">
        <v>173</v>
      </c>
      <c r="J44" t="s">
        <v>89</v>
      </c>
      <c r="K44" t="s">
        <v>174</v>
      </c>
      <c r="L44">
        <v>0</v>
      </c>
      <c r="M44">
        <v>100</v>
      </c>
      <c r="N44">
        <v>0</v>
      </c>
      <c r="O44">
        <v>0</v>
      </c>
      <c r="P44">
        <v>0</v>
      </c>
      <c r="Q44" t="s">
        <v>80</v>
      </c>
    </row>
    <row r="45" spans="1:17" x14ac:dyDescent="0.25">
      <c r="A45" t="s">
        <v>81</v>
      </c>
      <c r="B45" t="s">
        <v>82</v>
      </c>
      <c r="C45" t="s">
        <v>83</v>
      </c>
      <c r="D45">
        <v>35</v>
      </c>
      <c r="E45" t="s">
        <v>84</v>
      </c>
      <c r="F45" t="s">
        <v>85</v>
      </c>
      <c r="G45" t="s">
        <v>86</v>
      </c>
      <c r="H45" t="s">
        <v>87</v>
      </c>
      <c r="I45" t="s">
        <v>175</v>
      </c>
      <c r="J45" t="s">
        <v>89</v>
      </c>
      <c r="K45" t="s">
        <v>176</v>
      </c>
      <c r="L45">
        <v>0</v>
      </c>
      <c r="M45">
        <v>100</v>
      </c>
      <c r="N45">
        <v>0</v>
      </c>
      <c r="O45">
        <v>0</v>
      </c>
      <c r="P45">
        <v>0</v>
      </c>
      <c r="Q45" t="s">
        <v>80</v>
      </c>
    </row>
    <row r="46" spans="1:17" x14ac:dyDescent="0.25">
      <c r="A46" t="s">
        <v>81</v>
      </c>
      <c r="B46" t="s">
        <v>82</v>
      </c>
      <c r="C46" t="s">
        <v>83</v>
      </c>
      <c r="D46">
        <v>35</v>
      </c>
      <c r="E46" t="s">
        <v>84</v>
      </c>
      <c r="F46" t="s">
        <v>85</v>
      </c>
      <c r="G46" t="s">
        <v>86</v>
      </c>
      <c r="H46" t="s">
        <v>87</v>
      </c>
      <c r="I46" t="s">
        <v>177</v>
      </c>
      <c r="J46" t="s">
        <v>89</v>
      </c>
      <c r="K46" t="s">
        <v>178</v>
      </c>
      <c r="L46">
        <v>0</v>
      </c>
      <c r="M46">
        <v>100</v>
      </c>
      <c r="N46">
        <v>0</v>
      </c>
      <c r="O46">
        <v>0</v>
      </c>
      <c r="P46">
        <v>0</v>
      </c>
      <c r="Q46" t="s">
        <v>80</v>
      </c>
    </row>
    <row r="47" spans="1:17" x14ac:dyDescent="0.25">
      <c r="A47" t="s">
        <v>81</v>
      </c>
      <c r="B47" t="s">
        <v>82</v>
      </c>
      <c r="C47" t="s">
        <v>83</v>
      </c>
      <c r="D47">
        <v>35</v>
      </c>
      <c r="E47" t="s">
        <v>84</v>
      </c>
      <c r="F47" t="s">
        <v>85</v>
      </c>
      <c r="G47" t="s">
        <v>86</v>
      </c>
      <c r="H47" t="s">
        <v>87</v>
      </c>
      <c r="I47" t="s">
        <v>179</v>
      </c>
      <c r="J47" t="s">
        <v>89</v>
      </c>
      <c r="K47" t="s">
        <v>180</v>
      </c>
      <c r="L47">
        <v>0</v>
      </c>
      <c r="M47">
        <v>100</v>
      </c>
      <c r="N47">
        <v>0</v>
      </c>
      <c r="O47">
        <v>0</v>
      </c>
      <c r="P47">
        <v>0</v>
      </c>
      <c r="Q47" t="s">
        <v>80</v>
      </c>
    </row>
    <row r="48" spans="1:17" x14ac:dyDescent="0.25">
      <c r="A48" t="s">
        <v>81</v>
      </c>
      <c r="B48" t="s">
        <v>82</v>
      </c>
      <c r="C48" t="s">
        <v>83</v>
      </c>
      <c r="D48">
        <v>35</v>
      </c>
      <c r="E48" t="s">
        <v>84</v>
      </c>
      <c r="F48" t="s">
        <v>85</v>
      </c>
      <c r="G48" t="s">
        <v>86</v>
      </c>
      <c r="H48" t="s">
        <v>87</v>
      </c>
      <c r="I48" t="s">
        <v>181</v>
      </c>
      <c r="J48" t="s">
        <v>89</v>
      </c>
      <c r="K48" t="s">
        <v>182</v>
      </c>
      <c r="L48">
        <v>0</v>
      </c>
      <c r="M48">
        <v>100</v>
      </c>
      <c r="N48">
        <v>0</v>
      </c>
      <c r="O48">
        <v>0</v>
      </c>
      <c r="P48">
        <v>0</v>
      </c>
      <c r="Q48" t="s">
        <v>80</v>
      </c>
    </row>
    <row r="49" spans="1:17" x14ac:dyDescent="0.25">
      <c r="A49" t="s">
        <v>81</v>
      </c>
      <c r="B49" t="s">
        <v>82</v>
      </c>
      <c r="C49" t="s">
        <v>83</v>
      </c>
      <c r="D49">
        <v>35</v>
      </c>
      <c r="E49" t="s">
        <v>84</v>
      </c>
      <c r="F49" t="s">
        <v>85</v>
      </c>
      <c r="G49" t="s">
        <v>86</v>
      </c>
      <c r="H49" t="s">
        <v>87</v>
      </c>
      <c r="I49" t="s">
        <v>183</v>
      </c>
      <c r="J49" t="s">
        <v>89</v>
      </c>
      <c r="K49" t="s">
        <v>184</v>
      </c>
      <c r="L49">
        <v>0</v>
      </c>
      <c r="M49">
        <v>100</v>
      </c>
      <c r="N49">
        <v>0</v>
      </c>
      <c r="O49">
        <v>0</v>
      </c>
      <c r="P49">
        <v>0</v>
      </c>
      <c r="Q49" t="s">
        <v>80</v>
      </c>
    </row>
    <row r="50" spans="1:17" x14ac:dyDescent="0.25">
      <c r="A50" t="s">
        <v>81</v>
      </c>
      <c r="B50" t="s">
        <v>82</v>
      </c>
      <c r="C50" t="s">
        <v>83</v>
      </c>
      <c r="D50">
        <v>35</v>
      </c>
      <c r="E50" t="s">
        <v>84</v>
      </c>
      <c r="F50" t="s">
        <v>85</v>
      </c>
      <c r="G50" t="s">
        <v>86</v>
      </c>
      <c r="H50" t="s">
        <v>87</v>
      </c>
      <c r="I50" t="s">
        <v>185</v>
      </c>
      <c r="J50" t="s">
        <v>89</v>
      </c>
      <c r="K50" t="s">
        <v>186</v>
      </c>
      <c r="L50">
        <v>0</v>
      </c>
      <c r="M50">
        <v>100</v>
      </c>
      <c r="N50">
        <v>0</v>
      </c>
      <c r="O50">
        <v>0</v>
      </c>
      <c r="P50">
        <v>0</v>
      </c>
      <c r="Q50" t="s">
        <v>80</v>
      </c>
    </row>
    <row r="51" spans="1:17" x14ac:dyDescent="0.25">
      <c r="A51" t="s">
        <v>81</v>
      </c>
      <c r="B51" t="s">
        <v>82</v>
      </c>
      <c r="C51" t="s">
        <v>83</v>
      </c>
      <c r="D51">
        <v>35</v>
      </c>
      <c r="E51" t="s">
        <v>84</v>
      </c>
      <c r="F51" t="s">
        <v>85</v>
      </c>
      <c r="G51" t="s">
        <v>86</v>
      </c>
      <c r="H51" t="s">
        <v>87</v>
      </c>
      <c r="I51" t="s">
        <v>187</v>
      </c>
      <c r="J51" t="s">
        <v>89</v>
      </c>
      <c r="K51" t="s">
        <v>188</v>
      </c>
      <c r="L51">
        <v>0</v>
      </c>
      <c r="M51">
        <v>100</v>
      </c>
      <c r="N51">
        <v>0</v>
      </c>
      <c r="O51">
        <v>0</v>
      </c>
      <c r="P51">
        <v>0</v>
      </c>
      <c r="Q51" t="s">
        <v>80</v>
      </c>
    </row>
    <row r="52" spans="1:17" x14ac:dyDescent="0.25">
      <c r="A52" t="s">
        <v>81</v>
      </c>
      <c r="B52" t="s">
        <v>82</v>
      </c>
      <c r="C52" t="s">
        <v>83</v>
      </c>
      <c r="D52">
        <v>35</v>
      </c>
      <c r="E52" t="s">
        <v>84</v>
      </c>
      <c r="F52" t="s">
        <v>85</v>
      </c>
      <c r="G52" t="s">
        <v>86</v>
      </c>
      <c r="H52" t="s">
        <v>87</v>
      </c>
      <c r="I52" t="s">
        <v>189</v>
      </c>
      <c r="J52" t="s">
        <v>89</v>
      </c>
      <c r="K52" t="s">
        <v>190</v>
      </c>
      <c r="L52">
        <v>0</v>
      </c>
      <c r="M52">
        <v>100</v>
      </c>
      <c r="N52">
        <v>0</v>
      </c>
      <c r="O52">
        <v>0</v>
      </c>
      <c r="P52">
        <v>0</v>
      </c>
      <c r="Q52" t="s">
        <v>80</v>
      </c>
    </row>
    <row r="53" spans="1:17" x14ac:dyDescent="0.25">
      <c r="A53" t="s">
        <v>81</v>
      </c>
      <c r="B53" t="s">
        <v>82</v>
      </c>
      <c r="C53" t="s">
        <v>83</v>
      </c>
      <c r="D53">
        <v>35</v>
      </c>
      <c r="E53" t="s">
        <v>84</v>
      </c>
      <c r="F53" t="s">
        <v>85</v>
      </c>
      <c r="G53" t="s">
        <v>86</v>
      </c>
      <c r="H53" t="s">
        <v>87</v>
      </c>
      <c r="I53" t="s">
        <v>191</v>
      </c>
      <c r="J53" t="s">
        <v>89</v>
      </c>
      <c r="K53" t="s">
        <v>192</v>
      </c>
      <c r="L53">
        <v>0</v>
      </c>
      <c r="M53">
        <v>100</v>
      </c>
      <c r="N53">
        <v>0</v>
      </c>
      <c r="O53">
        <v>0</v>
      </c>
      <c r="P53">
        <v>0</v>
      </c>
      <c r="Q53" t="s">
        <v>80</v>
      </c>
    </row>
    <row r="54" spans="1:17" x14ac:dyDescent="0.25">
      <c r="A54" t="s">
        <v>81</v>
      </c>
      <c r="B54" t="s">
        <v>82</v>
      </c>
      <c r="C54" t="s">
        <v>83</v>
      </c>
      <c r="D54">
        <v>35</v>
      </c>
      <c r="E54" t="s">
        <v>84</v>
      </c>
      <c r="F54" t="s">
        <v>85</v>
      </c>
      <c r="G54" t="s">
        <v>86</v>
      </c>
      <c r="H54" t="s">
        <v>87</v>
      </c>
      <c r="I54" t="s">
        <v>193</v>
      </c>
      <c r="J54" t="s">
        <v>89</v>
      </c>
      <c r="K54" t="s">
        <v>194</v>
      </c>
      <c r="L54">
        <v>0</v>
      </c>
      <c r="M54">
        <v>100</v>
      </c>
      <c r="N54">
        <v>0</v>
      </c>
      <c r="O54">
        <v>0</v>
      </c>
      <c r="P54">
        <v>0</v>
      </c>
      <c r="Q54" t="s">
        <v>80</v>
      </c>
    </row>
    <row r="55" spans="1:17" x14ac:dyDescent="0.25">
      <c r="A55" t="s">
        <v>81</v>
      </c>
      <c r="B55" t="s">
        <v>82</v>
      </c>
      <c r="C55" t="s">
        <v>83</v>
      </c>
      <c r="D55">
        <v>35</v>
      </c>
      <c r="E55" t="s">
        <v>84</v>
      </c>
      <c r="F55" t="s">
        <v>85</v>
      </c>
      <c r="G55" t="s">
        <v>86</v>
      </c>
      <c r="H55" t="s">
        <v>87</v>
      </c>
      <c r="I55" t="s">
        <v>195</v>
      </c>
      <c r="J55" t="s">
        <v>89</v>
      </c>
      <c r="K55" t="s">
        <v>196</v>
      </c>
      <c r="L55">
        <v>0</v>
      </c>
      <c r="M55">
        <v>100</v>
      </c>
      <c r="N55">
        <v>0</v>
      </c>
      <c r="O55">
        <v>0</v>
      </c>
      <c r="P55">
        <v>0</v>
      </c>
      <c r="Q55" t="s">
        <v>80</v>
      </c>
    </row>
    <row r="56" spans="1:17" x14ac:dyDescent="0.25">
      <c r="A56" t="s">
        <v>81</v>
      </c>
      <c r="B56" t="s">
        <v>82</v>
      </c>
      <c r="C56" t="s">
        <v>83</v>
      </c>
      <c r="D56">
        <v>35</v>
      </c>
      <c r="E56" t="s">
        <v>84</v>
      </c>
      <c r="F56" t="s">
        <v>85</v>
      </c>
      <c r="G56" t="s">
        <v>86</v>
      </c>
      <c r="H56" t="s">
        <v>87</v>
      </c>
      <c r="I56" t="s">
        <v>197</v>
      </c>
      <c r="J56" t="s">
        <v>89</v>
      </c>
      <c r="K56" t="s">
        <v>198</v>
      </c>
      <c r="L56">
        <v>100</v>
      </c>
      <c r="M56">
        <v>100</v>
      </c>
      <c r="N56">
        <v>0</v>
      </c>
      <c r="O56">
        <v>0</v>
      </c>
      <c r="P56">
        <v>0</v>
      </c>
      <c r="Q56" t="s">
        <v>80</v>
      </c>
    </row>
    <row r="57" spans="1:17" x14ac:dyDescent="0.25">
      <c r="A57" t="s">
        <v>81</v>
      </c>
      <c r="B57" t="s">
        <v>82</v>
      </c>
      <c r="C57" t="s">
        <v>83</v>
      </c>
      <c r="D57">
        <v>35</v>
      </c>
      <c r="E57" t="s">
        <v>84</v>
      </c>
      <c r="F57" t="s">
        <v>85</v>
      </c>
      <c r="G57" t="s">
        <v>86</v>
      </c>
      <c r="H57" t="s">
        <v>87</v>
      </c>
      <c r="I57" t="s">
        <v>199</v>
      </c>
      <c r="J57" t="s">
        <v>89</v>
      </c>
      <c r="K57" t="s">
        <v>200</v>
      </c>
      <c r="L57">
        <v>0</v>
      </c>
      <c r="M57">
        <v>100</v>
      </c>
      <c r="N57">
        <v>0</v>
      </c>
      <c r="O57">
        <v>0</v>
      </c>
      <c r="P57">
        <v>0</v>
      </c>
      <c r="Q57" t="s">
        <v>80</v>
      </c>
    </row>
    <row r="58" spans="1:17" x14ac:dyDescent="0.25">
      <c r="A58" t="s">
        <v>81</v>
      </c>
      <c r="B58" t="s">
        <v>82</v>
      </c>
      <c r="C58" t="s">
        <v>83</v>
      </c>
      <c r="D58">
        <v>35</v>
      </c>
      <c r="E58" t="s">
        <v>84</v>
      </c>
      <c r="F58" t="s">
        <v>85</v>
      </c>
      <c r="G58" t="s">
        <v>86</v>
      </c>
      <c r="H58" t="s">
        <v>87</v>
      </c>
      <c r="I58" t="s">
        <v>201</v>
      </c>
      <c r="J58" t="s">
        <v>89</v>
      </c>
      <c r="K58" t="s">
        <v>202</v>
      </c>
      <c r="L58">
        <v>0</v>
      </c>
      <c r="M58">
        <v>100</v>
      </c>
      <c r="N58">
        <v>0</v>
      </c>
      <c r="O58">
        <v>0</v>
      </c>
      <c r="P58">
        <v>0</v>
      </c>
      <c r="Q58" t="s">
        <v>80</v>
      </c>
    </row>
    <row r="59" spans="1:17" x14ac:dyDescent="0.25">
      <c r="A59" t="s">
        <v>81</v>
      </c>
      <c r="B59" t="s">
        <v>82</v>
      </c>
      <c r="C59" t="s">
        <v>83</v>
      </c>
      <c r="D59">
        <v>35</v>
      </c>
      <c r="E59" t="s">
        <v>84</v>
      </c>
      <c r="F59" t="s">
        <v>85</v>
      </c>
      <c r="G59" t="s">
        <v>86</v>
      </c>
      <c r="H59" t="s">
        <v>87</v>
      </c>
      <c r="I59" t="s">
        <v>203</v>
      </c>
      <c r="J59" t="s">
        <v>89</v>
      </c>
      <c r="K59" t="s">
        <v>204</v>
      </c>
      <c r="L59">
        <v>0</v>
      </c>
      <c r="M59">
        <v>100</v>
      </c>
      <c r="N59">
        <v>0</v>
      </c>
      <c r="O59">
        <v>0</v>
      </c>
      <c r="P59">
        <v>0</v>
      </c>
      <c r="Q59" t="s">
        <v>80</v>
      </c>
    </row>
    <row r="60" spans="1:17" x14ac:dyDescent="0.25">
      <c r="A60" t="s">
        <v>81</v>
      </c>
      <c r="B60" t="s">
        <v>82</v>
      </c>
      <c r="C60" t="s">
        <v>83</v>
      </c>
      <c r="D60">
        <v>35</v>
      </c>
      <c r="E60" t="s">
        <v>84</v>
      </c>
      <c r="F60" t="s">
        <v>85</v>
      </c>
      <c r="G60" t="s">
        <v>86</v>
      </c>
      <c r="H60" t="s">
        <v>87</v>
      </c>
      <c r="I60" t="s">
        <v>205</v>
      </c>
      <c r="J60" t="s">
        <v>89</v>
      </c>
      <c r="K60" t="s">
        <v>206</v>
      </c>
      <c r="L60">
        <v>0</v>
      </c>
      <c r="M60">
        <v>100</v>
      </c>
      <c r="N60">
        <v>0</v>
      </c>
      <c r="O60">
        <v>0</v>
      </c>
      <c r="P60">
        <v>0</v>
      </c>
      <c r="Q60" t="s">
        <v>80</v>
      </c>
    </row>
    <row r="61" spans="1:17" x14ac:dyDescent="0.25">
      <c r="A61" t="s">
        <v>81</v>
      </c>
      <c r="B61" t="s">
        <v>82</v>
      </c>
      <c r="C61" t="s">
        <v>83</v>
      </c>
      <c r="D61">
        <v>35</v>
      </c>
      <c r="E61" t="s">
        <v>84</v>
      </c>
      <c r="F61" t="s">
        <v>85</v>
      </c>
      <c r="G61" t="s">
        <v>86</v>
      </c>
      <c r="H61" t="s">
        <v>87</v>
      </c>
      <c r="I61" t="s">
        <v>207</v>
      </c>
      <c r="J61" t="s">
        <v>89</v>
      </c>
      <c r="K61" t="s">
        <v>208</v>
      </c>
      <c r="L61">
        <v>0</v>
      </c>
      <c r="M61">
        <v>100</v>
      </c>
      <c r="N61">
        <v>0</v>
      </c>
      <c r="O61">
        <v>0</v>
      </c>
      <c r="P61">
        <v>0</v>
      </c>
      <c r="Q61" t="s">
        <v>80</v>
      </c>
    </row>
    <row r="62" spans="1:17" x14ac:dyDescent="0.25">
      <c r="A62" t="s">
        <v>81</v>
      </c>
      <c r="B62" t="s">
        <v>82</v>
      </c>
      <c r="C62" t="s">
        <v>83</v>
      </c>
      <c r="D62">
        <v>35</v>
      </c>
      <c r="E62" t="s">
        <v>84</v>
      </c>
      <c r="F62" t="s">
        <v>85</v>
      </c>
      <c r="G62" t="s">
        <v>86</v>
      </c>
      <c r="H62" t="s">
        <v>87</v>
      </c>
      <c r="I62" t="s">
        <v>209</v>
      </c>
      <c r="J62" t="s">
        <v>89</v>
      </c>
      <c r="K62" t="s">
        <v>210</v>
      </c>
      <c r="L62">
        <v>0</v>
      </c>
      <c r="M62">
        <v>100</v>
      </c>
      <c r="N62">
        <v>0</v>
      </c>
      <c r="O62">
        <v>0</v>
      </c>
      <c r="P62">
        <v>0</v>
      </c>
      <c r="Q62" t="s">
        <v>80</v>
      </c>
    </row>
    <row r="63" spans="1:17" x14ac:dyDescent="0.25">
      <c r="A63" t="s">
        <v>81</v>
      </c>
      <c r="B63" t="s">
        <v>82</v>
      </c>
      <c r="C63" t="s">
        <v>83</v>
      </c>
      <c r="D63">
        <v>35</v>
      </c>
      <c r="E63" t="s">
        <v>84</v>
      </c>
      <c r="F63" t="s">
        <v>85</v>
      </c>
      <c r="G63" t="s">
        <v>86</v>
      </c>
      <c r="H63" t="s">
        <v>87</v>
      </c>
      <c r="I63" t="s">
        <v>211</v>
      </c>
      <c r="J63" t="s">
        <v>89</v>
      </c>
      <c r="K63" t="s">
        <v>212</v>
      </c>
      <c r="L63">
        <v>0</v>
      </c>
      <c r="M63">
        <v>100</v>
      </c>
      <c r="N63">
        <v>0</v>
      </c>
      <c r="O63">
        <v>0</v>
      </c>
      <c r="P63">
        <v>0</v>
      </c>
      <c r="Q63" t="s">
        <v>80</v>
      </c>
    </row>
    <row r="64" spans="1:17" x14ac:dyDescent="0.25">
      <c r="A64" t="s">
        <v>81</v>
      </c>
      <c r="B64" t="s">
        <v>82</v>
      </c>
      <c r="C64" t="s">
        <v>83</v>
      </c>
      <c r="D64">
        <v>35</v>
      </c>
      <c r="E64" t="s">
        <v>84</v>
      </c>
      <c r="F64" t="s">
        <v>85</v>
      </c>
      <c r="G64" t="s">
        <v>86</v>
      </c>
      <c r="H64" t="s">
        <v>87</v>
      </c>
      <c r="I64" t="s">
        <v>213</v>
      </c>
      <c r="J64" t="s">
        <v>89</v>
      </c>
      <c r="K64" t="s">
        <v>214</v>
      </c>
      <c r="L64">
        <v>0</v>
      </c>
      <c r="M64">
        <v>100</v>
      </c>
      <c r="N64">
        <v>0</v>
      </c>
      <c r="O64">
        <v>0</v>
      </c>
      <c r="P64">
        <v>0</v>
      </c>
      <c r="Q64" t="s">
        <v>80</v>
      </c>
    </row>
    <row r="65" spans="1:17" x14ac:dyDescent="0.25">
      <c r="A65" t="s">
        <v>81</v>
      </c>
      <c r="B65" t="s">
        <v>82</v>
      </c>
      <c r="C65" t="s">
        <v>83</v>
      </c>
      <c r="D65">
        <v>35</v>
      </c>
      <c r="E65" t="s">
        <v>84</v>
      </c>
      <c r="F65" t="s">
        <v>85</v>
      </c>
      <c r="G65" t="s">
        <v>86</v>
      </c>
      <c r="H65" t="s">
        <v>87</v>
      </c>
      <c r="I65" t="s">
        <v>215</v>
      </c>
      <c r="J65" t="s">
        <v>89</v>
      </c>
      <c r="K65" t="s">
        <v>216</v>
      </c>
      <c r="L65">
        <v>0</v>
      </c>
      <c r="M65">
        <v>100</v>
      </c>
      <c r="N65">
        <v>0</v>
      </c>
      <c r="O65">
        <v>0</v>
      </c>
      <c r="P65">
        <v>0</v>
      </c>
      <c r="Q65" t="s">
        <v>80</v>
      </c>
    </row>
    <row r="66" spans="1:17" x14ac:dyDescent="0.25">
      <c r="A66" t="s">
        <v>81</v>
      </c>
      <c r="B66" t="s">
        <v>82</v>
      </c>
      <c r="C66" t="s">
        <v>83</v>
      </c>
      <c r="D66">
        <v>35</v>
      </c>
      <c r="E66" t="s">
        <v>84</v>
      </c>
      <c r="F66" t="s">
        <v>85</v>
      </c>
      <c r="G66" t="s">
        <v>86</v>
      </c>
      <c r="H66" t="s">
        <v>87</v>
      </c>
      <c r="I66" t="s">
        <v>217</v>
      </c>
      <c r="J66" t="s">
        <v>89</v>
      </c>
      <c r="K66" t="s">
        <v>218</v>
      </c>
      <c r="L66">
        <v>0</v>
      </c>
      <c r="M66">
        <v>100</v>
      </c>
      <c r="N66">
        <v>0</v>
      </c>
      <c r="O66">
        <v>0</v>
      </c>
      <c r="P66">
        <v>0</v>
      </c>
      <c r="Q66" t="s">
        <v>80</v>
      </c>
    </row>
    <row r="67" spans="1:17" x14ac:dyDescent="0.25">
      <c r="A67" t="s">
        <v>81</v>
      </c>
      <c r="B67" t="s">
        <v>82</v>
      </c>
      <c r="C67" t="s">
        <v>83</v>
      </c>
      <c r="D67">
        <v>35</v>
      </c>
      <c r="E67" t="s">
        <v>84</v>
      </c>
      <c r="F67" t="s">
        <v>85</v>
      </c>
      <c r="G67" t="s">
        <v>86</v>
      </c>
      <c r="H67" t="s">
        <v>87</v>
      </c>
      <c r="I67" t="s">
        <v>219</v>
      </c>
      <c r="J67" t="s">
        <v>89</v>
      </c>
      <c r="K67" t="s">
        <v>220</v>
      </c>
      <c r="L67">
        <v>0</v>
      </c>
      <c r="M67">
        <v>100</v>
      </c>
      <c r="N67">
        <v>0</v>
      </c>
      <c r="O67">
        <v>0</v>
      </c>
      <c r="P67">
        <v>0</v>
      </c>
      <c r="Q67" t="s">
        <v>80</v>
      </c>
    </row>
    <row r="68" spans="1:17" x14ac:dyDescent="0.25">
      <c r="A68" t="s">
        <v>81</v>
      </c>
      <c r="B68" t="s">
        <v>82</v>
      </c>
      <c r="C68" t="s">
        <v>83</v>
      </c>
      <c r="D68">
        <v>35</v>
      </c>
      <c r="E68" t="s">
        <v>84</v>
      </c>
      <c r="F68" t="s">
        <v>85</v>
      </c>
      <c r="G68" t="s">
        <v>86</v>
      </c>
      <c r="H68" t="s">
        <v>87</v>
      </c>
      <c r="I68" t="s">
        <v>221</v>
      </c>
      <c r="J68" t="s">
        <v>89</v>
      </c>
      <c r="K68" t="s">
        <v>222</v>
      </c>
      <c r="L68">
        <v>0</v>
      </c>
      <c r="M68">
        <v>100</v>
      </c>
      <c r="N68">
        <v>0</v>
      </c>
      <c r="O68">
        <v>0</v>
      </c>
      <c r="P68">
        <v>0</v>
      </c>
      <c r="Q68" t="s">
        <v>80</v>
      </c>
    </row>
    <row r="69" spans="1:17" x14ac:dyDescent="0.25">
      <c r="A69" t="s">
        <v>81</v>
      </c>
      <c r="B69" t="s">
        <v>82</v>
      </c>
      <c r="C69" t="s">
        <v>83</v>
      </c>
      <c r="D69">
        <v>35</v>
      </c>
      <c r="E69" t="s">
        <v>84</v>
      </c>
      <c r="F69" t="s">
        <v>85</v>
      </c>
      <c r="G69" t="s">
        <v>86</v>
      </c>
      <c r="H69" t="s">
        <v>87</v>
      </c>
      <c r="I69" t="s">
        <v>223</v>
      </c>
      <c r="J69" t="s">
        <v>89</v>
      </c>
      <c r="K69" t="s">
        <v>224</v>
      </c>
      <c r="L69">
        <v>0</v>
      </c>
      <c r="M69">
        <v>100</v>
      </c>
      <c r="N69">
        <v>0</v>
      </c>
      <c r="O69">
        <v>0</v>
      </c>
      <c r="P69">
        <v>0</v>
      </c>
      <c r="Q69" t="s">
        <v>80</v>
      </c>
    </row>
    <row r="70" spans="1:17" x14ac:dyDescent="0.25">
      <c r="A70" t="s">
        <v>81</v>
      </c>
      <c r="B70" t="s">
        <v>82</v>
      </c>
      <c r="C70" t="s">
        <v>83</v>
      </c>
      <c r="D70">
        <v>35</v>
      </c>
      <c r="E70" t="s">
        <v>84</v>
      </c>
      <c r="F70" t="s">
        <v>85</v>
      </c>
      <c r="G70" t="s">
        <v>86</v>
      </c>
      <c r="H70" t="s">
        <v>87</v>
      </c>
      <c r="I70" t="s">
        <v>225</v>
      </c>
      <c r="J70" t="s">
        <v>89</v>
      </c>
      <c r="K70" t="s">
        <v>226</v>
      </c>
      <c r="L70">
        <v>0</v>
      </c>
      <c r="M70">
        <v>100</v>
      </c>
      <c r="N70">
        <v>0</v>
      </c>
      <c r="O70">
        <v>0</v>
      </c>
      <c r="P70">
        <v>0</v>
      </c>
      <c r="Q70" t="s">
        <v>80</v>
      </c>
    </row>
    <row r="71" spans="1:17" x14ac:dyDescent="0.25">
      <c r="A71" t="s">
        <v>81</v>
      </c>
      <c r="B71" t="s">
        <v>82</v>
      </c>
      <c r="C71" t="s">
        <v>83</v>
      </c>
      <c r="D71">
        <v>35</v>
      </c>
      <c r="E71" t="s">
        <v>84</v>
      </c>
      <c r="F71" t="s">
        <v>85</v>
      </c>
      <c r="G71" t="s">
        <v>86</v>
      </c>
      <c r="H71" t="s">
        <v>87</v>
      </c>
      <c r="I71" t="s">
        <v>227</v>
      </c>
      <c r="J71" t="s">
        <v>89</v>
      </c>
      <c r="K71" t="s">
        <v>228</v>
      </c>
      <c r="L71">
        <v>0</v>
      </c>
      <c r="M71">
        <v>100</v>
      </c>
      <c r="N71">
        <v>0</v>
      </c>
      <c r="O71">
        <v>0</v>
      </c>
      <c r="P71">
        <v>0</v>
      </c>
      <c r="Q71" t="s">
        <v>80</v>
      </c>
    </row>
    <row r="72" spans="1:17" x14ac:dyDescent="0.25">
      <c r="A72" t="s">
        <v>81</v>
      </c>
      <c r="B72" t="s">
        <v>82</v>
      </c>
      <c r="C72" t="s">
        <v>83</v>
      </c>
      <c r="D72">
        <v>35</v>
      </c>
      <c r="E72" t="s">
        <v>84</v>
      </c>
      <c r="F72" t="s">
        <v>85</v>
      </c>
      <c r="G72" t="s">
        <v>86</v>
      </c>
      <c r="H72" t="s">
        <v>87</v>
      </c>
      <c r="I72" t="s">
        <v>229</v>
      </c>
      <c r="J72" t="s">
        <v>89</v>
      </c>
      <c r="K72" t="s">
        <v>230</v>
      </c>
      <c r="L72">
        <v>0</v>
      </c>
      <c r="M72">
        <v>100</v>
      </c>
      <c r="N72">
        <v>0</v>
      </c>
      <c r="O72">
        <v>0</v>
      </c>
      <c r="P72">
        <v>0</v>
      </c>
      <c r="Q72" t="s">
        <v>80</v>
      </c>
    </row>
    <row r="73" spans="1:17" x14ac:dyDescent="0.25">
      <c r="A73" t="s">
        <v>81</v>
      </c>
      <c r="B73" t="s">
        <v>82</v>
      </c>
      <c r="C73" t="s">
        <v>83</v>
      </c>
      <c r="D73">
        <v>35</v>
      </c>
      <c r="E73" t="s">
        <v>84</v>
      </c>
      <c r="F73" t="s">
        <v>85</v>
      </c>
      <c r="G73" t="s">
        <v>86</v>
      </c>
      <c r="H73" t="s">
        <v>87</v>
      </c>
      <c r="I73" t="s">
        <v>231</v>
      </c>
      <c r="J73" t="s">
        <v>89</v>
      </c>
      <c r="K73" t="s">
        <v>232</v>
      </c>
      <c r="L73">
        <v>0</v>
      </c>
      <c r="M73">
        <v>100</v>
      </c>
      <c r="N73">
        <v>0</v>
      </c>
      <c r="O73">
        <v>0</v>
      </c>
      <c r="P73">
        <v>0</v>
      </c>
      <c r="Q73" t="s">
        <v>80</v>
      </c>
    </row>
    <row r="74" spans="1:17" x14ac:dyDescent="0.25">
      <c r="A74" t="s">
        <v>81</v>
      </c>
      <c r="B74" t="s">
        <v>82</v>
      </c>
      <c r="C74" t="s">
        <v>83</v>
      </c>
      <c r="D74">
        <v>35</v>
      </c>
      <c r="E74" t="s">
        <v>84</v>
      </c>
      <c r="F74" t="s">
        <v>85</v>
      </c>
      <c r="G74" t="s">
        <v>86</v>
      </c>
      <c r="H74" t="s">
        <v>87</v>
      </c>
      <c r="I74" t="s">
        <v>233</v>
      </c>
      <c r="J74" t="s">
        <v>89</v>
      </c>
      <c r="K74" t="s">
        <v>234</v>
      </c>
      <c r="L74">
        <v>0</v>
      </c>
      <c r="M74">
        <v>100</v>
      </c>
      <c r="N74">
        <v>0</v>
      </c>
      <c r="O74">
        <v>0</v>
      </c>
      <c r="P74">
        <v>0</v>
      </c>
      <c r="Q74" t="s">
        <v>80</v>
      </c>
    </row>
    <row r="75" spans="1:17" x14ac:dyDescent="0.25">
      <c r="A75" t="s">
        <v>235</v>
      </c>
      <c r="B75" t="s">
        <v>236</v>
      </c>
      <c r="D75">
        <v>21</v>
      </c>
      <c r="E75" t="s">
        <v>237</v>
      </c>
      <c r="F75" t="s">
        <v>85</v>
      </c>
      <c r="G75" t="s">
        <v>86</v>
      </c>
      <c r="H75" t="s">
        <v>87</v>
      </c>
      <c r="I75" t="s">
        <v>88</v>
      </c>
      <c r="J75" t="s">
        <v>89</v>
      </c>
      <c r="K75" t="s">
        <v>90</v>
      </c>
      <c r="L75">
        <v>0</v>
      </c>
      <c r="M75">
        <v>0</v>
      </c>
      <c r="N75">
        <v>0</v>
      </c>
      <c r="O75">
        <v>0</v>
      </c>
      <c r="P75">
        <v>0</v>
      </c>
      <c r="Q75" t="s">
        <v>80</v>
      </c>
    </row>
    <row r="76" spans="1:17" x14ac:dyDescent="0.25">
      <c r="A76" t="s">
        <v>235</v>
      </c>
      <c r="B76" t="s">
        <v>236</v>
      </c>
      <c r="D76">
        <v>21</v>
      </c>
      <c r="E76" t="s">
        <v>237</v>
      </c>
      <c r="F76" t="s">
        <v>85</v>
      </c>
      <c r="G76" t="s">
        <v>86</v>
      </c>
      <c r="H76" t="s">
        <v>87</v>
      </c>
      <c r="I76" t="s">
        <v>91</v>
      </c>
      <c r="J76" t="s">
        <v>89</v>
      </c>
      <c r="K76" t="s">
        <v>92</v>
      </c>
      <c r="L76">
        <v>0</v>
      </c>
      <c r="M76">
        <v>0</v>
      </c>
      <c r="N76">
        <v>0</v>
      </c>
      <c r="O76">
        <v>0</v>
      </c>
      <c r="P76">
        <v>0</v>
      </c>
      <c r="Q76" t="s">
        <v>80</v>
      </c>
    </row>
    <row r="77" spans="1:17" x14ac:dyDescent="0.25">
      <c r="A77" t="s">
        <v>235</v>
      </c>
      <c r="B77" t="s">
        <v>236</v>
      </c>
      <c r="D77">
        <v>21</v>
      </c>
      <c r="E77" t="s">
        <v>237</v>
      </c>
      <c r="F77" t="s">
        <v>85</v>
      </c>
      <c r="G77" t="s">
        <v>86</v>
      </c>
      <c r="H77" t="s">
        <v>87</v>
      </c>
      <c r="I77" t="s">
        <v>93</v>
      </c>
      <c r="J77" t="s">
        <v>89</v>
      </c>
      <c r="K77" t="s">
        <v>94</v>
      </c>
      <c r="L77">
        <v>0</v>
      </c>
      <c r="M77">
        <v>0</v>
      </c>
      <c r="N77">
        <v>0</v>
      </c>
      <c r="O77">
        <v>0</v>
      </c>
      <c r="P77">
        <v>0</v>
      </c>
      <c r="Q77" t="s">
        <v>80</v>
      </c>
    </row>
    <row r="78" spans="1:17" x14ac:dyDescent="0.25">
      <c r="A78" t="s">
        <v>235</v>
      </c>
      <c r="B78" t="s">
        <v>236</v>
      </c>
      <c r="D78">
        <v>21</v>
      </c>
      <c r="E78" t="s">
        <v>237</v>
      </c>
      <c r="F78" t="s">
        <v>85</v>
      </c>
      <c r="G78" t="s">
        <v>86</v>
      </c>
      <c r="H78" t="s">
        <v>87</v>
      </c>
      <c r="I78" t="s">
        <v>95</v>
      </c>
      <c r="J78" t="s">
        <v>89</v>
      </c>
      <c r="K78" t="s">
        <v>96</v>
      </c>
      <c r="L78">
        <v>0</v>
      </c>
      <c r="M78">
        <v>0</v>
      </c>
      <c r="N78">
        <v>0</v>
      </c>
      <c r="O78">
        <v>0</v>
      </c>
      <c r="P78">
        <v>0</v>
      </c>
      <c r="Q78" t="s">
        <v>80</v>
      </c>
    </row>
    <row r="79" spans="1:17" x14ac:dyDescent="0.25">
      <c r="A79" t="s">
        <v>235</v>
      </c>
      <c r="B79" t="s">
        <v>236</v>
      </c>
      <c r="D79">
        <v>21</v>
      </c>
      <c r="E79" t="s">
        <v>237</v>
      </c>
      <c r="F79" t="s">
        <v>85</v>
      </c>
      <c r="G79" t="s">
        <v>86</v>
      </c>
      <c r="H79" t="s">
        <v>87</v>
      </c>
      <c r="I79" t="s">
        <v>97</v>
      </c>
      <c r="J79" t="s">
        <v>89</v>
      </c>
      <c r="K79" t="s">
        <v>98</v>
      </c>
      <c r="L79">
        <v>0</v>
      </c>
      <c r="M79">
        <v>0</v>
      </c>
      <c r="N79">
        <v>0</v>
      </c>
      <c r="O79">
        <v>0</v>
      </c>
      <c r="P79">
        <v>0</v>
      </c>
      <c r="Q79" t="s">
        <v>80</v>
      </c>
    </row>
    <row r="80" spans="1:17" x14ac:dyDescent="0.25">
      <c r="A80" t="s">
        <v>235</v>
      </c>
      <c r="B80" t="s">
        <v>236</v>
      </c>
      <c r="D80">
        <v>21</v>
      </c>
      <c r="E80" t="s">
        <v>237</v>
      </c>
      <c r="F80" t="s">
        <v>85</v>
      </c>
      <c r="G80" t="s">
        <v>86</v>
      </c>
      <c r="H80" t="s">
        <v>87</v>
      </c>
      <c r="I80" t="s">
        <v>99</v>
      </c>
      <c r="J80" t="s">
        <v>89</v>
      </c>
      <c r="K80" t="s">
        <v>100</v>
      </c>
      <c r="L80">
        <v>0</v>
      </c>
      <c r="M80">
        <v>0</v>
      </c>
      <c r="N80">
        <v>0</v>
      </c>
      <c r="O80">
        <v>0</v>
      </c>
      <c r="P80">
        <v>0</v>
      </c>
      <c r="Q80" t="s">
        <v>80</v>
      </c>
    </row>
    <row r="81" spans="1:17" x14ac:dyDescent="0.25">
      <c r="A81" t="s">
        <v>235</v>
      </c>
      <c r="B81" t="s">
        <v>236</v>
      </c>
      <c r="D81">
        <v>21</v>
      </c>
      <c r="E81" t="s">
        <v>237</v>
      </c>
      <c r="F81" t="s">
        <v>85</v>
      </c>
      <c r="G81" t="s">
        <v>86</v>
      </c>
      <c r="H81" t="s">
        <v>87</v>
      </c>
      <c r="I81" t="s">
        <v>101</v>
      </c>
      <c r="J81" t="s">
        <v>89</v>
      </c>
      <c r="K81" t="s">
        <v>102</v>
      </c>
      <c r="L81">
        <v>0</v>
      </c>
      <c r="M81">
        <v>0</v>
      </c>
      <c r="N81">
        <v>0</v>
      </c>
      <c r="O81">
        <v>0</v>
      </c>
      <c r="P81">
        <v>0</v>
      </c>
      <c r="Q81" t="s">
        <v>80</v>
      </c>
    </row>
    <row r="82" spans="1:17" x14ac:dyDescent="0.25">
      <c r="A82" t="s">
        <v>235</v>
      </c>
      <c r="B82" t="s">
        <v>236</v>
      </c>
      <c r="D82">
        <v>21</v>
      </c>
      <c r="E82" t="s">
        <v>237</v>
      </c>
      <c r="F82" t="s">
        <v>85</v>
      </c>
      <c r="G82" t="s">
        <v>86</v>
      </c>
      <c r="H82" t="s">
        <v>87</v>
      </c>
      <c r="I82" t="s">
        <v>103</v>
      </c>
      <c r="J82" t="s">
        <v>89</v>
      </c>
      <c r="K82" t="s">
        <v>104</v>
      </c>
      <c r="L82">
        <v>0</v>
      </c>
      <c r="M82">
        <v>0</v>
      </c>
      <c r="N82">
        <v>0</v>
      </c>
      <c r="O82">
        <v>0</v>
      </c>
      <c r="P82">
        <v>0</v>
      </c>
      <c r="Q82" t="s">
        <v>80</v>
      </c>
    </row>
    <row r="83" spans="1:17" x14ac:dyDescent="0.25">
      <c r="A83" t="s">
        <v>235</v>
      </c>
      <c r="B83" t="s">
        <v>236</v>
      </c>
      <c r="D83">
        <v>21</v>
      </c>
      <c r="E83" t="s">
        <v>237</v>
      </c>
      <c r="F83" t="s">
        <v>85</v>
      </c>
      <c r="G83" t="s">
        <v>86</v>
      </c>
      <c r="H83" t="s">
        <v>87</v>
      </c>
      <c r="I83" t="s">
        <v>105</v>
      </c>
      <c r="J83" t="s">
        <v>89</v>
      </c>
      <c r="K83" t="s">
        <v>106</v>
      </c>
      <c r="L83">
        <v>0</v>
      </c>
      <c r="M83">
        <v>0</v>
      </c>
      <c r="N83">
        <v>0</v>
      </c>
      <c r="O83">
        <v>0</v>
      </c>
      <c r="P83">
        <v>0</v>
      </c>
      <c r="Q83" t="s">
        <v>80</v>
      </c>
    </row>
    <row r="84" spans="1:17" x14ac:dyDescent="0.25">
      <c r="A84" t="s">
        <v>235</v>
      </c>
      <c r="B84" t="s">
        <v>236</v>
      </c>
      <c r="D84">
        <v>21</v>
      </c>
      <c r="E84" t="s">
        <v>237</v>
      </c>
      <c r="F84" t="s">
        <v>85</v>
      </c>
      <c r="G84" t="s">
        <v>86</v>
      </c>
      <c r="H84" t="s">
        <v>87</v>
      </c>
      <c r="I84" t="s">
        <v>107</v>
      </c>
      <c r="J84" t="s">
        <v>89</v>
      </c>
      <c r="K84" t="s">
        <v>108</v>
      </c>
      <c r="L84">
        <v>0</v>
      </c>
      <c r="M84">
        <v>0</v>
      </c>
      <c r="N84">
        <v>0</v>
      </c>
      <c r="O84">
        <v>0</v>
      </c>
      <c r="P84">
        <v>0</v>
      </c>
      <c r="Q84" t="s">
        <v>80</v>
      </c>
    </row>
    <row r="85" spans="1:17" x14ac:dyDescent="0.25">
      <c r="A85" t="s">
        <v>235</v>
      </c>
      <c r="B85" t="s">
        <v>236</v>
      </c>
      <c r="D85">
        <v>21</v>
      </c>
      <c r="E85" t="s">
        <v>237</v>
      </c>
      <c r="F85" t="s">
        <v>85</v>
      </c>
      <c r="G85" t="s">
        <v>86</v>
      </c>
      <c r="H85" t="s">
        <v>87</v>
      </c>
      <c r="I85" t="s">
        <v>109</v>
      </c>
      <c r="J85" t="s">
        <v>89</v>
      </c>
      <c r="K85" t="s">
        <v>110</v>
      </c>
      <c r="L85">
        <v>0</v>
      </c>
      <c r="M85">
        <v>0</v>
      </c>
      <c r="N85">
        <v>0</v>
      </c>
      <c r="O85">
        <v>0</v>
      </c>
      <c r="P85">
        <v>0</v>
      </c>
      <c r="Q85" t="s">
        <v>80</v>
      </c>
    </row>
    <row r="86" spans="1:17" x14ac:dyDescent="0.25">
      <c r="A86" t="s">
        <v>235</v>
      </c>
      <c r="B86" t="s">
        <v>236</v>
      </c>
      <c r="D86">
        <v>21</v>
      </c>
      <c r="E86" t="s">
        <v>237</v>
      </c>
      <c r="F86" t="s">
        <v>85</v>
      </c>
      <c r="G86" t="s">
        <v>86</v>
      </c>
      <c r="H86" t="s">
        <v>87</v>
      </c>
      <c r="I86" t="s">
        <v>111</v>
      </c>
      <c r="J86" t="s">
        <v>89</v>
      </c>
      <c r="K86" t="s">
        <v>112</v>
      </c>
      <c r="L86">
        <v>0</v>
      </c>
      <c r="M86">
        <v>0</v>
      </c>
      <c r="N86">
        <v>0</v>
      </c>
      <c r="O86">
        <v>0</v>
      </c>
      <c r="P86">
        <v>0</v>
      </c>
      <c r="Q86" t="s">
        <v>80</v>
      </c>
    </row>
    <row r="87" spans="1:17" x14ac:dyDescent="0.25">
      <c r="A87" t="s">
        <v>235</v>
      </c>
      <c r="B87" t="s">
        <v>236</v>
      </c>
      <c r="D87">
        <v>21</v>
      </c>
      <c r="E87" t="s">
        <v>237</v>
      </c>
      <c r="F87" t="s">
        <v>85</v>
      </c>
      <c r="G87" t="s">
        <v>86</v>
      </c>
      <c r="H87" t="s">
        <v>87</v>
      </c>
      <c r="I87" t="s">
        <v>113</v>
      </c>
      <c r="J87" t="s">
        <v>89</v>
      </c>
      <c r="K87" t="s">
        <v>114</v>
      </c>
      <c r="L87">
        <v>0</v>
      </c>
      <c r="M87">
        <v>0</v>
      </c>
      <c r="N87">
        <v>0</v>
      </c>
      <c r="O87">
        <v>0</v>
      </c>
      <c r="P87">
        <v>0</v>
      </c>
      <c r="Q87" t="s">
        <v>80</v>
      </c>
    </row>
    <row r="88" spans="1:17" x14ac:dyDescent="0.25">
      <c r="A88" t="s">
        <v>235</v>
      </c>
      <c r="B88" t="s">
        <v>236</v>
      </c>
      <c r="D88">
        <v>21</v>
      </c>
      <c r="E88" t="s">
        <v>237</v>
      </c>
      <c r="F88" t="s">
        <v>85</v>
      </c>
      <c r="G88" t="s">
        <v>86</v>
      </c>
      <c r="H88" t="s">
        <v>87</v>
      </c>
      <c r="I88" t="s">
        <v>115</v>
      </c>
      <c r="J88" t="s">
        <v>89</v>
      </c>
      <c r="K88" t="s">
        <v>116</v>
      </c>
      <c r="L88">
        <v>0</v>
      </c>
      <c r="M88">
        <v>0</v>
      </c>
      <c r="N88">
        <v>0</v>
      </c>
      <c r="O88">
        <v>0</v>
      </c>
      <c r="P88">
        <v>0</v>
      </c>
      <c r="Q88" t="s">
        <v>80</v>
      </c>
    </row>
    <row r="89" spans="1:17" x14ac:dyDescent="0.25">
      <c r="A89" t="s">
        <v>235</v>
      </c>
      <c r="B89" t="s">
        <v>236</v>
      </c>
      <c r="D89">
        <v>21</v>
      </c>
      <c r="E89" t="s">
        <v>237</v>
      </c>
      <c r="F89" t="s">
        <v>85</v>
      </c>
      <c r="G89" t="s">
        <v>86</v>
      </c>
      <c r="H89" t="s">
        <v>87</v>
      </c>
      <c r="I89" t="s">
        <v>117</v>
      </c>
      <c r="J89" t="s">
        <v>89</v>
      </c>
      <c r="K89" t="s">
        <v>118</v>
      </c>
      <c r="L89">
        <v>0</v>
      </c>
      <c r="M89">
        <v>0</v>
      </c>
      <c r="N89">
        <v>0</v>
      </c>
      <c r="O89">
        <v>0</v>
      </c>
      <c r="P89">
        <v>0</v>
      </c>
      <c r="Q89" t="s">
        <v>80</v>
      </c>
    </row>
    <row r="90" spans="1:17" x14ac:dyDescent="0.25">
      <c r="A90" t="s">
        <v>235</v>
      </c>
      <c r="B90" t="s">
        <v>236</v>
      </c>
      <c r="D90">
        <v>21</v>
      </c>
      <c r="E90" t="s">
        <v>237</v>
      </c>
      <c r="F90" t="s">
        <v>85</v>
      </c>
      <c r="G90" t="s">
        <v>86</v>
      </c>
      <c r="H90" t="s">
        <v>87</v>
      </c>
      <c r="I90" t="s">
        <v>119</v>
      </c>
      <c r="J90" t="s">
        <v>89</v>
      </c>
      <c r="K90" t="s">
        <v>120</v>
      </c>
      <c r="L90">
        <v>0</v>
      </c>
      <c r="M90">
        <v>0</v>
      </c>
      <c r="N90">
        <v>0</v>
      </c>
      <c r="O90">
        <v>0</v>
      </c>
      <c r="P90">
        <v>0</v>
      </c>
      <c r="Q90" t="s">
        <v>80</v>
      </c>
    </row>
    <row r="91" spans="1:17" x14ac:dyDescent="0.25">
      <c r="A91" t="s">
        <v>235</v>
      </c>
      <c r="B91" t="s">
        <v>236</v>
      </c>
      <c r="D91">
        <v>21</v>
      </c>
      <c r="E91" t="s">
        <v>237</v>
      </c>
      <c r="F91" t="s">
        <v>85</v>
      </c>
      <c r="G91" t="s">
        <v>86</v>
      </c>
      <c r="H91" t="s">
        <v>87</v>
      </c>
      <c r="I91" t="s">
        <v>121</v>
      </c>
      <c r="J91" t="s">
        <v>89</v>
      </c>
      <c r="K91" t="s">
        <v>122</v>
      </c>
      <c r="L91">
        <v>0</v>
      </c>
      <c r="M91">
        <v>0</v>
      </c>
      <c r="N91">
        <v>0</v>
      </c>
      <c r="O91">
        <v>0</v>
      </c>
      <c r="P91">
        <v>0</v>
      </c>
      <c r="Q91" t="s">
        <v>80</v>
      </c>
    </row>
    <row r="92" spans="1:17" x14ac:dyDescent="0.25">
      <c r="A92" t="s">
        <v>235</v>
      </c>
      <c r="B92" t="s">
        <v>236</v>
      </c>
      <c r="D92">
        <v>21</v>
      </c>
      <c r="E92" t="s">
        <v>237</v>
      </c>
      <c r="F92" t="s">
        <v>85</v>
      </c>
      <c r="G92" t="s">
        <v>86</v>
      </c>
      <c r="H92" t="s">
        <v>87</v>
      </c>
      <c r="I92" t="s">
        <v>123</v>
      </c>
      <c r="J92" t="s">
        <v>89</v>
      </c>
      <c r="K92" t="s">
        <v>124</v>
      </c>
      <c r="L92">
        <v>0</v>
      </c>
      <c r="M92">
        <v>0</v>
      </c>
      <c r="N92">
        <v>0</v>
      </c>
      <c r="O92">
        <v>0</v>
      </c>
      <c r="P92">
        <v>0</v>
      </c>
      <c r="Q92" t="s">
        <v>80</v>
      </c>
    </row>
    <row r="93" spans="1:17" x14ac:dyDescent="0.25">
      <c r="A93" t="s">
        <v>235</v>
      </c>
      <c r="B93" t="s">
        <v>236</v>
      </c>
      <c r="D93">
        <v>21</v>
      </c>
      <c r="E93" t="s">
        <v>237</v>
      </c>
      <c r="F93" t="s">
        <v>85</v>
      </c>
      <c r="G93" t="s">
        <v>86</v>
      </c>
      <c r="H93" t="s">
        <v>87</v>
      </c>
      <c r="I93" t="s">
        <v>125</v>
      </c>
      <c r="J93" t="s">
        <v>89</v>
      </c>
      <c r="K93" t="s">
        <v>126</v>
      </c>
      <c r="L93">
        <v>0</v>
      </c>
      <c r="M93">
        <v>0</v>
      </c>
      <c r="N93">
        <v>0</v>
      </c>
      <c r="O93">
        <v>0</v>
      </c>
      <c r="P93">
        <v>0</v>
      </c>
      <c r="Q93" t="s">
        <v>80</v>
      </c>
    </row>
    <row r="94" spans="1:17" x14ac:dyDescent="0.25">
      <c r="A94" t="s">
        <v>235</v>
      </c>
      <c r="B94" t="s">
        <v>236</v>
      </c>
      <c r="D94">
        <v>21</v>
      </c>
      <c r="E94" t="s">
        <v>237</v>
      </c>
      <c r="F94" t="s">
        <v>85</v>
      </c>
      <c r="G94" t="s">
        <v>86</v>
      </c>
      <c r="H94" t="s">
        <v>87</v>
      </c>
      <c r="I94" t="s">
        <v>127</v>
      </c>
      <c r="J94" t="s">
        <v>89</v>
      </c>
      <c r="K94" t="s">
        <v>128</v>
      </c>
      <c r="L94">
        <v>0</v>
      </c>
      <c r="M94">
        <v>0</v>
      </c>
      <c r="N94">
        <v>0</v>
      </c>
      <c r="O94">
        <v>0</v>
      </c>
      <c r="P94">
        <v>0</v>
      </c>
      <c r="Q94" t="s">
        <v>80</v>
      </c>
    </row>
    <row r="95" spans="1:17" x14ac:dyDescent="0.25">
      <c r="A95" t="s">
        <v>235</v>
      </c>
      <c r="B95" t="s">
        <v>236</v>
      </c>
      <c r="D95">
        <v>21</v>
      </c>
      <c r="E95" t="s">
        <v>237</v>
      </c>
      <c r="F95" t="s">
        <v>85</v>
      </c>
      <c r="G95" t="s">
        <v>86</v>
      </c>
      <c r="H95" t="s">
        <v>87</v>
      </c>
      <c r="I95" t="s">
        <v>129</v>
      </c>
      <c r="J95" t="s">
        <v>89</v>
      </c>
      <c r="K95" t="s">
        <v>130</v>
      </c>
      <c r="L95">
        <v>0</v>
      </c>
      <c r="M95">
        <v>0</v>
      </c>
      <c r="N95">
        <v>0</v>
      </c>
      <c r="O95">
        <v>0</v>
      </c>
      <c r="P95">
        <v>0</v>
      </c>
      <c r="Q95" t="s">
        <v>80</v>
      </c>
    </row>
    <row r="96" spans="1:17" x14ac:dyDescent="0.25">
      <c r="A96" t="s">
        <v>235</v>
      </c>
      <c r="B96" t="s">
        <v>236</v>
      </c>
      <c r="D96">
        <v>21</v>
      </c>
      <c r="E96" t="s">
        <v>237</v>
      </c>
      <c r="F96" t="s">
        <v>85</v>
      </c>
      <c r="G96" t="s">
        <v>86</v>
      </c>
      <c r="H96" t="s">
        <v>87</v>
      </c>
      <c r="I96" t="s">
        <v>131</v>
      </c>
      <c r="J96" t="s">
        <v>89</v>
      </c>
      <c r="K96" t="s">
        <v>132</v>
      </c>
      <c r="L96">
        <v>0</v>
      </c>
      <c r="M96">
        <v>0</v>
      </c>
      <c r="N96">
        <v>0</v>
      </c>
      <c r="O96">
        <v>0</v>
      </c>
      <c r="P96">
        <v>0</v>
      </c>
      <c r="Q96" t="s">
        <v>80</v>
      </c>
    </row>
    <row r="97" spans="1:17" x14ac:dyDescent="0.25">
      <c r="A97" t="s">
        <v>235</v>
      </c>
      <c r="B97" t="s">
        <v>236</v>
      </c>
      <c r="D97">
        <v>21</v>
      </c>
      <c r="E97" t="s">
        <v>237</v>
      </c>
      <c r="F97" t="s">
        <v>85</v>
      </c>
      <c r="G97" t="s">
        <v>86</v>
      </c>
      <c r="H97" t="s">
        <v>87</v>
      </c>
      <c r="I97" t="s">
        <v>133</v>
      </c>
      <c r="J97" t="s">
        <v>89</v>
      </c>
      <c r="K97" t="s">
        <v>134</v>
      </c>
      <c r="L97">
        <v>0</v>
      </c>
      <c r="M97">
        <v>0</v>
      </c>
      <c r="N97">
        <v>0</v>
      </c>
      <c r="O97">
        <v>0</v>
      </c>
      <c r="P97">
        <v>0</v>
      </c>
      <c r="Q97" t="s">
        <v>80</v>
      </c>
    </row>
    <row r="98" spans="1:17" x14ac:dyDescent="0.25">
      <c r="A98" t="s">
        <v>235</v>
      </c>
      <c r="B98" t="s">
        <v>236</v>
      </c>
      <c r="D98">
        <v>21</v>
      </c>
      <c r="E98" t="s">
        <v>237</v>
      </c>
      <c r="F98" t="s">
        <v>85</v>
      </c>
      <c r="G98" t="s">
        <v>86</v>
      </c>
      <c r="H98" t="s">
        <v>87</v>
      </c>
      <c r="I98" t="s">
        <v>135</v>
      </c>
      <c r="J98" t="s">
        <v>89</v>
      </c>
      <c r="K98" t="s">
        <v>136</v>
      </c>
      <c r="L98">
        <v>0</v>
      </c>
      <c r="M98">
        <v>0</v>
      </c>
      <c r="N98">
        <v>0</v>
      </c>
      <c r="O98">
        <v>0</v>
      </c>
      <c r="P98">
        <v>0</v>
      </c>
      <c r="Q98" t="s">
        <v>80</v>
      </c>
    </row>
    <row r="99" spans="1:17" x14ac:dyDescent="0.25">
      <c r="A99" t="s">
        <v>235</v>
      </c>
      <c r="B99" t="s">
        <v>236</v>
      </c>
      <c r="D99">
        <v>21</v>
      </c>
      <c r="E99" t="s">
        <v>237</v>
      </c>
      <c r="F99" t="s">
        <v>85</v>
      </c>
      <c r="G99" t="s">
        <v>86</v>
      </c>
      <c r="H99" t="s">
        <v>87</v>
      </c>
      <c r="I99" t="s">
        <v>137</v>
      </c>
      <c r="J99" t="s">
        <v>89</v>
      </c>
      <c r="K99" t="s">
        <v>138</v>
      </c>
      <c r="L99">
        <v>0</v>
      </c>
      <c r="M99">
        <v>0</v>
      </c>
      <c r="N99">
        <v>0</v>
      </c>
      <c r="O99">
        <v>0</v>
      </c>
      <c r="P99">
        <v>0</v>
      </c>
      <c r="Q99" t="s">
        <v>80</v>
      </c>
    </row>
    <row r="100" spans="1:17" x14ac:dyDescent="0.25">
      <c r="A100" t="s">
        <v>235</v>
      </c>
      <c r="B100" t="s">
        <v>236</v>
      </c>
      <c r="D100">
        <v>21</v>
      </c>
      <c r="E100" t="s">
        <v>237</v>
      </c>
      <c r="F100" t="s">
        <v>85</v>
      </c>
      <c r="G100" t="s">
        <v>86</v>
      </c>
      <c r="H100" t="s">
        <v>87</v>
      </c>
      <c r="I100" t="s">
        <v>139</v>
      </c>
      <c r="J100" t="s">
        <v>89</v>
      </c>
      <c r="K100" t="s">
        <v>140</v>
      </c>
      <c r="L100">
        <v>0</v>
      </c>
      <c r="M100">
        <v>0</v>
      </c>
      <c r="N100">
        <v>0</v>
      </c>
      <c r="O100">
        <v>0</v>
      </c>
      <c r="P100">
        <v>0</v>
      </c>
      <c r="Q100" t="s">
        <v>80</v>
      </c>
    </row>
    <row r="101" spans="1:17" x14ac:dyDescent="0.25">
      <c r="A101" t="s">
        <v>235</v>
      </c>
      <c r="B101" t="s">
        <v>236</v>
      </c>
      <c r="D101">
        <v>21</v>
      </c>
      <c r="E101" t="s">
        <v>237</v>
      </c>
      <c r="F101" t="s">
        <v>85</v>
      </c>
      <c r="G101" t="s">
        <v>86</v>
      </c>
      <c r="H101" t="s">
        <v>87</v>
      </c>
      <c r="I101" t="s">
        <v>141</v>
      </c>
      <c r="J101" t="s">
        <v>89</v>
      </c>
      <c r="K101" t="s">
        <v>142</v>
      </c>
      <c r="L101">
        <v>0</v>
      </c>
      <c r="M101">
        <v>0</v>
      </c>
      <c r="N101">
        <v>0</v>
      </c>
      <c r="O101">
        <v>0</v>
      </c>
      <c r="P101">
        <v>0</v>
      </c>
      <c r="Q101" t="s">
        <v>80</v>
      </c>
    </row>
    <row r="102" spans="1:17" x14ac:dyDescent="0.25">
      <c r="A102" t="s">
        <v>235</v>
      </c>
      <c r="B102" t="s">
        <v>236</v>
      </c>
      <c r="D102">
        <v>21</v>
      </c>
      <c r="E102" t="s">
        <v>237</v>
      </c>
      <c r="F102" t="s">
        <v>85</v>
      </c>
      <c r="G102" t="s">
        <v>86</v>
      </c>
      <c r="H102" t="s">
        <v>87</v>
      </c>
      <c r="I102" t="s">
        <v>143</v>
      </c>
      <c r="J102" t="s">
        <v>89</v>
      </c>
      <c r="K102" t="s">
        <v>144</v>
      </c>
      <c r="L102">
        <v>0</v>
      </c>
      <c r="M102">
        <v>0</v>
      </c>
      <c r="N102">
        <v>0</v>
      </c>
      <c r="O102">
        <v>0</v>
      </c>
      <c r="P102">
        <v>0</v>
      </c>
      <c r="Q102" t="s">
        <v>80</v>
      </c>
    </row>
    <row r="103" spans="1:17" x14ac:dyDescent="0.25">
      <c r="A103" t="s">
        <v>235</v>
      </c>
      <c r="B103" t="s">
        <v>236</v>
      </c>
      <c r="D103">
        <v>21</v>
      </c>
      <c r="E103" t="s">
        <v>237</v>
      </c>
      <c r="F103" t="s">
        <v>85</v>
      </c>
      <c r="G103" t="s">
        <v>86</v>
      </c>
      <c r="H103" t="s">
        <v>87</v>
      </c>
      <c r="I103" t="s">
        <v>145</v>
      </c>
      <c r="J103" t="s">
        <v>89</v>
      </c>
      <c r="K103" t="s">
        <v>146</v>
      </c>
      <c r="L103">
        <v>0</v>
      </c>
      <c r="M103">
        <v>0</v>
      </c>
      <c r="N103">
        <v>0</v>
      </c>
      <c r="O103">
        <v>0</v>
      </c>
      <c r="P103">
        <v>0</v>
      </c>
      <c r="Q103" t="s">
        <v>80</v>
      </c>
    </row>
    <row r="104" spans="1:17" x14ac:dyDescent="0.25">
      <c r="A104" t="s">
        <v>235</v>
      </c>
      <c r="B104" t="s">
        <v>236</v>
      </c>
      <c r="D104">
        <v>21</v>
      </c>
      <c r="E104" t="s">
        <v>237</v>
      </c>
      <c r="F104" t="s">
        <v>85</v>
      </c>
      <c r="G104" t="s">
        <v>86</v>
      </c>
      <c r="H104" t="s">
        <v>87</v>
      </c>
      <c r="I104" t="s">
        <v>147</v>
      </c>
      <c r="J104" t="s">
        <v>89</v>
      </c>
      <c r="K104" t="s">
        <v>148</v>
      </c>
      <c r="L104">
        <v>0</v>
      </c>
      <c r="M104">
        <v>0</v>
      </c>
      <c r="N104">
        <v>0</v>
      </c>
      <c r="O104">
        <v>0</v>
      </c>
      <c r="P104">
        <v>0</v>
      </c>
      <c r="Q104" t="s">
        <v>80</v>
      </c>
    </row>
    <row r="105" spans="1:17" x14ac:dyDescent="0.25">
      <c r="A105" t="s">
        <v>235</v>
      </c>
      <c r="B105" t="s">
        <v>236</v>
      </c>
      <c r="D105">
        <v>21</v>
      </c>
      <c r="E105" t="s">
        <v>237</v>
      </c>
      <c r="F105" t="s">
        <v>85</v>
      </c>
      <c r="G105" t="s">
        <v>86</v>
      </c>
      <c r="H105" t="s">
        <v>87</v>
      </c>
      <c r="I105" t="s">
        <v>149</v>
      </c>
      <c r="J105" t="s">
        <v>89</v>
      </c>
      <c r="K105" t="s">
        <v>150</v>
      </c>
      <c r="L105">
        <v>0</v>
      </c>
      <c r="M105">
        <v>0</v>
      </c>
      <c r="N105">
        <v>0</v>
      </c>
      <c r="O105">
        <v>0</v>
      </c>
      <c r="P105">
        <v>0</v>
      </c>
      <c r="Q105" t="s">
        <v>80</v>
      </c>
    </row>
    <row r="106" spans="1:17" x14ac:dyDescent="0.25">
      <c r="A106" t="s">
        <v>235</v>
      </c>
      <c r="B106" t="s">
        <v>236</v>
      </c>
      <c r="D106">
        <v>21</v>
      </c>
      <c r="E106" t="s">
        <v>237</v>
      </c>
      <c r="F106" t="s">
        <v>85</v>
      </c>
      <c r="G106" t="s">
        <v>86</v>
      </c>
      <c r="H106" t="s">
        <v>87</v>
      </c>
      <c r="I106" t="s">
        <v>151</v>
      </c>
      <c r="J106" t="s">
        <v>89</v>
      </c>
      <c r="K106" t="s">
        <v>152</v>
      </c>
      <c r="L106">
        <v>0</v>
      </c>
      <c r="M106">
        <v>0</v>
      </c>
      <c r="N106">
        <v>0</v>
      </c>
      <c r="O106">
        <v>0</v>
      </c>
      <c r="P106">
        <v>0</v>
      </c>
      <c r="Q106" t="s">
        <v>80</v>
      </c>
    </row>
    <row r="107" spans="1:17" x14ac:dyDescent="0.25">
      <c r="A107" t="s">
        <v>235</v>
      </c>
      <c r="B107" t="s">
        <v>236</v>
      </c>
      <c r="D107">
        <v>21</v>
      </c>
      <c r="E107" t="s">
        <v>237</v>
      </c>
      <c r="F107" t="s">
        <v>85</v>
      </c>
      <c r="G107" t="s">
        <v>86</v>
      </c>
      <c r="H107" t="s">
        <v>87</v>
      </c>
      <c r="I107" t="s">
        <v>153</v>
      </c>
      <c r="J107" t="s">
        <v>89</v>
      </c>
      <c r="K107" t="s">
        <v>154</v>
      </c>
      <c r="L107">
        <v>0</v>
      </c>
      <c r="M107">
        <v>0</v>
      </c>
      <c r="N107">
        <v>0</v>
      </c>
      <c r="O107">
        <v>0</v>
      </c>
      <c r="P107">
        <v>0</v>
      </c>
      <c r="Q107" t="s">
        <v>80</v>
      </c>
    </row>
    <row r="108" spans="1:17" x14ac:dyDescent="0.25">
      <c r="A108" t="s">
        <v>235</v>
      </c>
      <c r="B108" t="s">
        <v>236</v>
      </c>
      <c r="D108">
        <v>21</v>
      </c>
      <c r="E108" t="s">
        <v>237</v>
      </c>
      <c r="F108" t="s">
        <v>85</v>
      </c>
      <c r="G108" t="s">
        <v>86</v>
      </c>
      <c r="H108" t="s">
        <v>87</v>
      </c>
      <c r="I108" t="s">
        <v>155</v>
      </c>
      <c r="J108" t="s">
        <v>89</v>
      </c>
      <c r="K108" t="s">
        <v>156</v>
      </c>
      <c r="L108">
        <v>0</v>
      </c>
      <c r="M108">
        <v>0</v>
      </c>
      <c r="N108">
        <v>0</v>
      </c>
      <c r="O108">
        <v>0</v>
      </c>
      <c r="P108">
        <v>0</v>
      </c>
      <c r="Q108" t="s">
        <v>80</v>
      </c>
    </row>
    <row r="109" spans="1:17" x14ac:dyDescent="0.25">
      <c r="A109" t="s">
        <v>235</v>
      </c>
      <c r="B109" t="s">
        <v>236</v>
      </c>
      <c r="D109">
        <v>21</v>
      </c>
      <c r="E109" t="s">
        <v>237</v>
      </c>
      <c r="F109" t="s">
        <v>85</v>
      </c>
      <c r="G109" t="s">
        <v>86</v>
      </c>
      <c r="H109" t="s">
        <v>87</v>
      </c>
      <c r="I109" t="s">
        <v>157</v>
      </c>
      <c r="J109" t="s">
        <v>89</v>
      </c>
      <c r="K109" t="s">
        <v>158</v>
      </c>
      <c r="L109">
        <v>0</v>
      </c>
      <c r="M109">
        <v>0</v>
      </c>
      <c r="N109">
        <v>0</v>
      </c>
      <c r="O109">
        <v>0</v>
      </c>
      <c r="P109">
        <v>0</v>
      </c>
      <c r="Q109" t="s">
        <v>80</v>
      </c>
    </row>
    <row r="110" spans="1:17" x14ac:dyDescent="0.25">
      <c r="A110" t="s">
        <v>235</v>
      </c>
      <c r="B110" t="s">
        <v>236</v>
      </c>
      <c r="D110">
        <v>21</v>
      </c>
      <c r="E110" t="s">
        <v>237</v>
      </c>
      <c r="F110" t="s">
        <v>85</v>
      </c>
      <c r="G110" t="s">
        <v>86</v>
      </c>
      <c r="H110" t="s">
        <v>87</v>
      </c>
      <c r="I110" t="s">
        <v>159</v>
      </c>
      <c r="J110" t="s">
        <v>89</v>
      </c>
      <c r="K110" t="s">
        <v>160</v>
      </c>
      <c r="L110">
        <v>0</v>
      </c>
      <c r="M110">
        <v>0</v>
      </c>
      <c r="N110">
        <v>0</v>
      </c>
      <c r="O110">
        <v>0</v>
      </c>
      <c r="P110">
        <v>0</v>
      </c>
      <c r="Q110" t="s">
        <v>80</v>
      </c>
    </row>
    <row r="111" spans="1:17" x14ac:dyDescent="0.25">
      <c r="A111" t="s">
        <v>235</v>
      </c>
      <c r="B111" t="s">
        <v>236</v>
      </c>
      <c r="D111">
        <v>21</v>
      </c>
      <c r="E111" t="s">
        <v>237</v>
      </c>
      <c r="F111" t="s">
        <v>85</v>
      </c>
      <c r="G111" t="s">
        <v>86</v>
      </c>
      <c r="H111" t="s">
        <v>87</v>
      </c>
      <c r="I111" t="s">
        <v>161</v>
      </c>
      <c r="J111" t="s">
        <v>89</v>
      </c>
      <c r="K111" t="s">
        <v>162</v>
      </c>
      <c r="L111">
        <v>0</v>
      </c>
      <c r="M111">
        <v>0</v>
      </c>
      <c r="N111">
        <v>0</v>
      </c>
      <c r="O111">
        <v>0</v>
      </c>
      <c r="P111">
        <v>0</v>
      </c>
      <c r="Q111" t="s">
        <v>80</v>
      </c>
    </row>
    <row r="112" spans="1:17" x14ac:dyDescent="0.25">
      <c r="A112" t="s">
        <v>235</v>
      </c>
      <c r="B112" t="s">
        <v>236</v>
      </c>
      <c r="D112">
        <v>21</v>
      </c>
      <c r="E112" t="s">
        <v>237</v>
      </c>
      <c r="F112" t="s">
        <v>85</v>
      </c>
      <c r="G112" t="s">
        <v>86</v>
      </c>
      <c r="H112" t="s">
        <v>87</v>
      </c>
      <c r="I112" t="s">
        <v>163</v>
      </c>
      <c r="J112" t="s">
        <v>89</v>
      </c>
      <c r="K112" t="s">
        <v>164</v>
      </c>
      <c r="L112">
        <v>0</v>
      </c>
      <c r="M112">
        <v>0</v>
      </c>
      <c r="N112">
        <v>0</v>
      </c>
      <c r="O112">
        <v>0</v>
      </c>
      <c r="P112">
        <v>0</v>
      </c>
      <c r="Q112" t="s">
        <v>80</v>
      </c>
    </row>
    <row r="113" spans="1:17" x14ac:dyDescent="0.25">
      <c r="A113" t="s">
        <v>235</v>
      </c>
      <c r="B113" t="s">
        <v>236</v>
      </c>
      <c r="D113">
        <v>21</v>
      </c>
      <c r="E113" t="s">
        <v>237</v>
      </c>
      <c r="F113" t="s">
        <v>85</v>
      </c>
      <c r="G113" t="s">
        <v>86</v>
      </c>
      <c r="H113" t="s">
        <v>87</v>
      </c>
      <c r="I113" t="s">
        <v>165</v>
      </c>
      <c r="J113" t="s">
        <v>89</v>
      </c>
      <c r="K113" t="s">
        <v>166</v>
      </c>
      <c r="L113">
        <v>0</v>
      </c>
      <c r="M113">
        <v>0</v>
      </c>
      <c r="N113">
        <v>0</v>
      </c>
      <c r="O113">
        <v>0</v>
      </c>
      <c r="P113">
        <v>0</v>
      </c>
      <c r="Q113" t="s">
        <v>80</v>
      </c>
    </row>
    <row r="114" spans="1:17" x14ac:dyDescent="0.25">
      <c r="A114" t="s">
        <v>235</v>
      </c>
      <c r="B114" t="s">
        <v>236</v>
      </c>
      <c r="D114">
        <v>21</v>
      </c>
      <c r="E114" t="s">
        <v>237</v>
      </c>
      <c r="F114" t="s">
        <v>85</v>
      </c>
      <c r="G114" t="s">
        <v>86</v>
      </c>
      <c r="H114" t="s">
        <v>87</v>
      </c>
      <c r="I114" t="s">
        <v>167</v>
      </c>
      <c r="J114" t="s">
        <v>89</v>
      </c>
      <c r="K114" t="s">
        <v>168</v>
      </c>
      <c r="L114">
        <v>0</v>
      </c>
      <c r="M114">
        <v>0</v>
      </c>
      <c r="N114">
        <v>0</v>
      </c>
      <c r="O114">
        <v>0</v>
      </c>
      <c r="P114">
        <v>0</v>
      </c>
      <c r="Q114" t="s">
        <v>80</v>
      </c>
    </row>
    <row r="115" spans="1:17" x14ac:dyDescent="0.25">
      <c r="A115" t="s">
        <v>235</v>
      </c>
      <c r="B115" t="s">
        <v>236</v>
      </c>
      <c r="D115">
        <v>21</v>
      </c>
      <c r="E115" t="s">
        <v>237</v>
      </c>
      <c r="F115" t="s">
        <v>85</v>
      </c>
      <c r="G115" t="s">
        <v>86</v>
      </c>
      <c r="H115" t="s">
        <v>87</v>
      </c>
      <c r="I115" t="s">
        <v>169</v>
      </c>
      <c r="J115" t="s">
        <v>89</v>
      </c>
      <c r="K115" t="s">
        <v>170</v>
      </c>
      <c r="L115">
        <v>0</v>
      </c>
      <c r="M115">
        <v>0</v>
      </c>
      <c r="N115">
        <v>0</v>
      </c>
      <c r="O115">
        <v>0</v>
      </c>
      <c r="P115">
        <v>0</v>
      </c>
      <c r="Q115" t="s">
        <v>80</v>
      </c>
    </row>
    <row r="116" spans="1:17" x14ac:dyDescent="0.25">
      <c r="A116" t="s">
        <v>235</v>
      </c>
      <c r="B116" t="s">
        <v>236</v>
      </c>
      <c r="D116">
        <v>21</v>
      </c>
      <c r="E116" t="s">
        <v>237</v>
      </c>
      <c r="F116" t="s">
        <v>85</v>
      </c>
      <c r="G116" t="s">
        <v>86</v>
      </c>
      <c r="H116" t="s">
        <v>87</v>
      </c>
      <c r="I116" t="s">
        <v>171</v>
      </c>
      <c r="J116" t="s">
        <v>89</v>
      </c>
      <c r="K116" t="s">
        <v>172</v>
      </c>
      <c r="L116">
        <v>0</v>
      </c>
      <c r="M116">
        <v>0</v>
      </c>
      <c r="N116">
        <v>0</v>
      </c>
      <c r="O116">
        <v>0</v>
      </c>
      <c r="P116">
        <v>0</v>
      </c>
      <c r="Q116" t="s">
        <v>80</v>
      </c>
    </row>
    <row r="117" spans="1:17" x14ac:dyDescent="0.25">
      <c r="A117" t="s">
        <v>235</v>
      </c>
      <c r="B117" t="s">
        <v>236</v>
      </c>
      <c r="D117">
        <v>21</v>
      </c>
      <c r="E117" t="s">
        <v>237</v>
      </c>
      <c r="F117" t="s">
        <v>85</v>
      </c>
      <c r="G117" t="s">
        <v>86</v>
      </c>
      <c r="H117" t="s">
        <v>87</v>
      </c>
      <c r="I117" t="s">
        <v>173</v>
      </c>
      <c r="J117" t="s">
        <v>89</v>
      </c>
      <c r="K117" t="s">
        <v>174</v>
      </c>
      <c r="L117">
        <v>0</v>
      </c>
      <c r="M117">
        <v>0</v>
      </c>
      <c r="N117">
        <v>0</v>
      </c>
      <c r="O117">
        <v>0</v>
      </c>
      <c r="P117">
        <v>0</v>
      </c>
      <c r="Q117" t="s">
        <v>80</v>
      </c>
    </row>
    <row r="118" spans="1:17" x14ac:dyDescent="0.25">
      <c r="A118" t="s">
        <v>235</v>
      </c>
      <c r="B118" t="s">
        <v>236</v>
      </c>
      <c r="D118">
        <v>21</v>
      </c>
      <c r="E118" t="s">
        <v>237</v>
      </c>
      <c r="F118" t="s">
        <v>85</v>
      </c>
      <c r="G118" t="s">
        <v>86</v>
      </c>
      <c r="H118" t="s">
        <v>87</v>
      </c>
      <c r="I118" t="s">
        <v>175</v>
      </c>
      <c r="J118" t="s">
        <v>89</v>
      </c>
      <c r="K118" t="s">
        <v>176</v>
      </c>
      <c r="L118">
        <v>0</v>
      </c>
      <c r="M118">
        <v>0</v>
      </c>
      <c r="N118">
        <v>0</v>
      </c>
      <c r="O118">
        <v>0</v>
      </c>
      <c r="P118">
        <v>0</v>
      </c>
      <c r="Q118" t="s">
        <v>80</v>
      </c>
    </row>
    <row r="119" spans="1:17" x14ac:dyDescent="0.25">
      <c r="A119" t="s">
        <v>235</v>
      </c>
      <c r="B119" t="s">
        <v>236</v>
      </c>
      <c r="D119">
        <v>21</v>
      </c>
      <c r="E119" t="s">
        <v>237</v>
      </c>
      <c r="F119" t="s">
        <v>85</v>
      </c>
      <c r="G119" t="s">
        <v>86</v>
      </c>
      <c r="H119" t="s">
        <v>87</v>
      </c>
      <c r="I119" t="s">
        <v>177</v>
      </c>
      <c r="J119" t="s">
        <v>89</v>
      </c>
      <c r="K119" t="s">
        <v>178</v>
      </c>
      <c r="L119">
        <v>0</v>
      </c>
      <c r="M119">
        <v>0</v>
      </c>
      <c r="N119">
        <v>0</v>
      </c>
      <c r="O119">
        <v>0</v>
      </c>
      <c r="P119">
        <v>0</v>
      </c>
      <c r="Q119" t="s">
        <v>80</v>
      </c>
    </row>
    <row r="120" spans="1:17" x14ac:dyDescent="0.25">
      <c r="A120" t="s">
        <v>235</v>
      </c>
      <c r="B120" t="s">
        <v>236</v>
      </c>
      <c r="D120">
        <v>21</v>
      </c>
      <c r="E120" t="s">
        <v>237</v>
      </c>
      <c r="F120" t="s">
        <v>85</v>
      </c>
      <c r="G120" t="s">
        <v>86</v>
      </c>
      <c r="H120" t="s">
        <v>87</v>
      </c>
      <c r="I120" t="s">
        <v>179</v>
      </c>
      <c r="J120" t="s">
        <v>89</v>
      </c>
      <c r="K120" t="s">
        <v>180</v>
      </c>
      <c r="L120">
        <v>0</v>
      </c>
      <c r="M120">
        <v>0</v>
      </c>
      <c r="N120">
        <v>0</v>
      </c>
      <c r="O120">
        <v>0</v>
      </c>
      <c r="P120">
        <v>0</v>
      </c>
      <c r="Q120" t="s">
        <v>80</v>
      </c>
    </row>
    <row r="121" spans="1:17" x14ac:dyDescent="0.25">
      <c r="A121" t="s">
        <v>235</v>
      </c>
      <c r="B121" t="s">
        <v>236</v>
      </c>
      <c r="D121">
        <v>21</v>
      </c>
      <c r="E121" t="s">
        <v>237</v>
      </c>
      <c r="F121" t="s">
        <v>85</v>
      </c>
      <c r="G121" t="s">
        <v>86</v>
      </c>
      <c r="H121" t="s">
        <v>87</v>
      </c>
      <c r="I121" t="s">
        <v>181</v>
      </c>
      <c r="J121" t="s">
        <v>89</v>
      </c>
      <c r="K121" t="s">
        <v>182</v>
      </c>
      <c r="L121">
        <v>0</v>
      </c>
      <c r="M121">
        <v>0</v>
      </c>
      <c r="N121">
        <v>0</v>
      </c>
      <c r="O121">
        <v>0</v>
      </c>
      <c r="P121">
        <v>0</v>
      </c>
      <c r="Q121" t="s">
        <v>80</v>
      </c>
    </row>
    <row r="122" spans="1:17" x14ac:dyDescent="0.25">
      <c r="A122" t="s">
        <v>235</v>
      </c>
      <c r="B122" t="s">
        <v>236</v>
      </c>
      <c r="D122">
        <v>21</v>
      </c>
      <c r="E122" t="s">
        <v>237</v>
      </c>
      <c r="F122" t="s">
        <v>85</v>
      </c>
      <c r="G122" t="s">
        <v>86</v>
      </c>
      <c r="H122" t="s">
        <v>87</v>
      </c>
      <c r="I122" t="s">
        <v>183</v>
      </c>
      <c r="J122" t="s">
        <v>89</v>
      </c>
      <c r="K122" t="s">
        <v>184</v>
      </c>
      <c r="L122">
        <v>0</v>
      </c>
      <c r="M122">
        <v>0</v>
      </c>
      <c r="N122">
        <v>0</v>
      </c>
      <c r="O122">
        <v>0</v>
      </c>
      <c r="P122">
        <v>0</v>
      </c>
      <c r="Q122" t="s">
        <v>80</v>
      </c>
    </row>
    <row r="123" spans="1:17" x14ac:dyDescent="0.25">
      <c r="A123" t="s">
        <v>235</v>
      </c>
      <c r="B123" t="s">
        <v>236</v>
      </c>
      <c r="D123">
        <v>21</v>
      </c>
      <c r="E123" t="s">
        <v>237</v>
      </c>
      <c r="F123" t="s">
        <v>85</v>
      </c>
      <c r="G123" t="s">
        <v>86</v>
      </c>
      <c r="H123" t="s">
        <v>87</v>
      </c>
      <c r="I123" t="s">
        <v>185</v>
      </c>
      <c r="J123" t="s">
        <v>89</v>
      </c>
      <c r="K123" t="s">
        <v>186</v>
      </c>
      <c r="L123">
        <v>0</v>
      </c>
      <c r="M123">
        <v>0</v>
      </c>
      <c r="N123">
        <v>0</v>
      </c>
      <c r="O123">
        <v>0</v>
      </c>
      <c r="P123">
        <v>0</v>
      </c>
      <c r="Q123" t="s">
        <v>80</v>
      </c>
    </row>
    <row r="124" spans="1:17" x14ac:dyDescent="0.25">
      <c r="A124" t="s">
        <v>235</v>
      </c>
      <c r="B124" t="s">
        <v>236</v>
      </c>
      <c r="D124">
        <v>21</v>
      </c>
      <c r="E124" t="s">
        <v>237</v>
      </c>
      <c r="F124" t="s">
        <v>85</v>
      </c>
      <c r="G124" t="s">
        <v>86</v>
      </c>
      <c r="H124" t="s">
        <v>87</v>
      </c>
      <c r="I124" t="s">
        <v>187</v>
      </c>
      <c r="J124" t="s">
        <v>89</v>
      </c>
      <c r="K124" t="s">
        <v>188</v>
      </c>
      <c r="L124">
        <v>0</v>
      </c>
      <c r="M124">
        <v>0</v>
      </c>
      <c r="N124">
        <v>0</v>
      </c>
      <c r="O124">
        <v>0</v>
      </c>
      <c r="P124">
        <v>0</v>
      </c>
      <c r="Q124" t="s">
        <v>80</v>
      </c>
    </row>
    <row r="125" spans="1:17" x14ac:dyDescent="0.25">
      <c r="A125" t="s">
        <v>235</v>
      </c>
      <c r="B125" t="s">
        <v>236</v>
      </c>
      <c r="D125">
        <v>21</v>
      </c>
      <c r="E125" t="s">
        <v>237</v>
      </c>
      <c r="F125" t="s">
        <v>85</v>
      </c>
      <c r="G125" t="s">
        <v>86</v>
      </c>
      <c r="H125" t="s">
        <v>87</v>
      </c>
      <c r="I125" t="s">
        <v>189</v>
      </c>
      <c r="J125" t="s">
        <v>89</v>
      </c>
      <c r="K125" t="s">
        <v>190</v>
      </c>
      <c r="L125">
        <v>0</v>
      </c>
      <c r="M125">
        <v>0</v>
      </c>
      <c r="N125">
        <v>0</v>
      </c>
      <c r="O125">
        <v>0</v>
      </c>
      <c r="P125">
        <v>0</v>
      </c>
      <c r="Q125" t="s">
        <v>80</v>
      </c>
    </row>
    <row r="126" spans="1:17" x14ac:dyDescent="0.25">
      <c r="A126" t="s">
        <v>235</v>
      </c>
      <c r="B126" t="s">
        <v>236</v>
      </c>
      <c r="D126">
        <v>21</v>
      </c>
      <c r="E126" t="s">
        <v>237</v>
      </c>
      <c r="F126" t="s">
        <v>85</v>
      </c>
      <c r="G126" t="s">
        <v>86</v>
      </c>
      <c r="H126" t="s">
        <v>87</v>
      </c>
      <c r="I126" t="s">
        <v>191</v>
      </c>
      <c r="J126" t="s">
        <v>89</v>
      </c>
      <c r="K126" t="s">
        <v>192</v>
      </c>
      <c r="L126">
        <v>0</v>
      </c>
      <c r="M126">
        <v>0</v>
      </c>
      <c r="N126">
        <v>0</v>
      </c>
      <c r="O126">
        <v>0</v>
      </c>
      <c r="P126">
        <v>0</v>
      </c>
      <c r="Q126" t="s">
        <v>80</v>
      </c>
    </row>
    <row r="127" spans="1:17" x14ac:dyDescent="0.25">
      <c r="A127" t="s">
        <v>235</v>
      </c>
      <c r="B127" t="s">
        <v>236</v>
      </c>
      <c r="D127">
        <v>21</v>
      </c>
      <c r="E127" t="s">
        <v>237</v>
      </c>
      <c r="F127" t="s">
        <v>85</v>
      </c>
      <c r="G127" t="s">
        <v>86</v>
      </c>
      <c r="H127" t="s">
        <v>87</v>
      </c>
      <c r="I127" t="s">
        <v>193</v>
      </c>
      <c r="J127" t="s">
        <v>89</v>
      </c>
      <c r="K127" t="s">
        <v>194</v>
      </c>
      <c r="L127">
        <v>0</v>
      </c>
      <c r="M127">
        <v>0</v>
      </c>
      <c r="N127">
        <v>0</v>
      </c>
      <c r="O127">
        <v>0</v>
      </c>
      <c r="P127">
        <v>0</v>
      </c>
      <c r="Q127" t="s">
        <v>80</v>
      </c>
    </row>
    <row r="128" spans="1:17" x14ac:dyDescent="0.25">
      <c r="A128" t="s">
        <v>235</v>
      </c>
      <c r="B128" t="s">
        <v>236</v>
      </c>
      <c r="D128">
        <v>21</v>
      </c>
      <c r="E128" t="s">
        <v>237</v>
      </c>
      <c r="F128" t="s">
        <v>85</v>
      </c>
      <c r="G128" t="s">
        <v>86</v>
      </c>
      <c r="H128" t="s">
        <v>87</v>
      </c>
      <c r="I128" t="s">
        <v>195</v>
      </c>
      <c r="J128" t="s">
        <v>89</v>
      </c>
      <c r="K128" t="s">
        <v>196</v>
      </c>
      <c r="L128">
        <v>0</v>
      </c>
      <c r="M128">
        <v>0</v>
      </c>
      <c r="N128">
        <v>0</v>
      </c>
      <c r="O128">
        <v>0</v>
      </c>
      <c r="P128">
        <v>0</v>
      </c>
      <c r="Q128" t="s">
        <v>80</v>
      </c>
    </row>
    <row r="129" spans="1:17" x14ac:dyDescent="0.25">
      <c r="A129" t="s">
        <v>235</v>
      </c>
      <c r="B129" t="s">
        <v>236</v>
      </c>
      <c r="D129">
        <v>21</v>
      </c>
      <c r="E129" t="s">
        <v>237</v>
      </c>
      <c r="F129" t="s">
        <v>85</v>
      </c>
      <c r="G129" t="s">
        <v>86</v>
      </c>
      <c r="H129" t="s">
        <v>87</v>
      </c>
      <c r="I129" t="s">
        <v>197</v>
      </c>
      <c r="J129" t="s">
        <v>89</v>
      </c>
      <c r="K129" t="s">
        <v>198</v>
      </c>
      <c r="L129">
        <v>0</v>
      </c>
      <c r="M129">
        <v>0</v>
      </c>
      <c r="N129">
        <v>0</v>
      </c>
      <c r="O129">
        <v>0</v>
      </c>
      <c r="P129">
        <v>0</v>
      </c>
      <c r="Q129" t="s">
        <v>80</v>
      </c>
    </row>
    <row r="130" spans="1:17" x14ac:dyDescent="0.25">
      <c r="A130" t="s">
        <v>235</v>
      </c>
      <c r="B130" t="s">
        <v>236</v>
      </c>
      <c r="D130">
        <v>21</v>
      </c>
      <c r="E130" t="s">
        <v>237</v>
      </c>
      <c r="F130" t="s">
        <v>85</v>
      </c>
      <c r="G130" t="s">
        <v>86</v>
      </c>
      <c r="H130" t="s">
        <v>87</v>
      </c>
      <c r="I130" t="s">
        <v>199</v>
      </c>
      <c r="J130" t="s">
        <v>89</v>
      </c>
      <c r="K130" t="s">
        <v>200</v>
      </c>
      <c r="L130">
        <v>0</v>
      </c>
      <c r="M130">
        <v>0</v>
      </c>
      <c r="N130">
        <v>0</v>
      </c>
      <c r="O130">
        <v>0</v>
      </c>
      <c r="P130">
        <v>0</v>
      </c>
      <c r="Q130" t="s">
        <v>80</v>
      </c>
    </row>
    <row r="131" spans="1:17" x14ac:dyDescent="0.25">
      <c r="A131" t="s">
        <v>235</v>
      </c>
      <c r="B131" t="s">
        <v>236</v>
      </c>
      <c r="D131">
        <v>21</v>
      </c>
      <c r="E131" t="s">
        <v>237</v>
      </c>
      <c r="F131" t="s">
        <v>85</v>
      </c>
      <c r="G131" t="s">
        <v>86</v>
      </c>
      <c r="H131" t="s">
        <v>87</v>
      </c>
      <c r="I131" t="s">
        <v>201</v>
      </c>
      <c r="J131" t="s">
        <v>89</v>
      </c>
      <c r="K131" t="s">
        <v>202</v>
      </c>
      <c r="L131">
        <v>0</v>
      </c>
      <c r="M131">
        <v>0</v>
      </c>
      <c r="N131">
        <v>0</v>
      </c>
      <c r="O131">
        <v>0</v>
      </c>
      <c r="P131">
        <v>0</v>
      </c>
      <c r="Q131" t="s">
        <v>80</v>
      </c>
    </row>
    <row r="132" spans="1:17" x14ac:dyDescent="0.25">
      <c r="A132" t="s">
        <v>235</v>
      </c>
      <c r="B132" t="s">
        <v>236</v>
      </c>
      <c r="D132">
        <v>21</v>
      </c>
      <c r="E132" t="s">
        <v>237</v>
      </c>
      <c r="F132" t="s">
        <v>85</v>
      </c>
      <c r="G132" t="s">
        <v>86</v>
      </c>
      <c r="H132" t="s">
        <v>87</v>
      </c>
      <c r="I132" t="s">
        <v>203</v>
      </c>
      <c r="J132" t="s">
        <v>89</v>
      </c>
      <c r="K132" t="s">
        <v>204</v>
      </c>
      <c r="L132">
        <v>0</v>
      </c>
      <c r="M132">
        <v>0</v>
      </c>
      <c r="N132">
        <v>0</v>
      </c>
      <c r="O132">
        <v>0</v>
      </c>
      <c r="P132">
        <v>0</v>
      </c>
      <c r="Q132" t="s">
        <v>80</v>
      </c>
    </row>
    <row r="133" spans="1:17" x14ac:dyDescent="0.25">
      <c r="A133" t="s">
        <v>235</v>
      </c>
      <c r="B133" t="s">
        <v>236</v>
      </c>
      <c r="D133">
        <v>21</v>
      </c>
      <c r="E133" t="s">
        <v>237</v>
      </c>
      <c r="F133" t="s">
        <v>85</v>
      </c>
      <c r="G133" t="s">
        <v>86</v>
      </c>
      <c r="H133" t="s">
        <v>87</v>
      </c>
      <c r="I133" t="s">
        <v>205</v>
      </c>
      <c r="J133" t="s">
        <v>89</v>
      </c>
      <c r="K133" t="s">
        <v>206</v>
      </c>
      <c r="L133">
        <v>0</v>
      </c>
      <c r="M133">
        <v>0</v>
      </c>
      <c r="N133">
        <v>0</v>
      </c>
      <c r="O133">
        <v>0</v>
      </c>
      <c r="P133">
        <v>0</v>
      </c>
      <c r="Q133" t="s">
        <v>80</v>
      </c>
    </row>
    <row r="134" spans="1:17" x14ac:dyDescent="0.25">
      <c r="A134" t="s">
        <v>235</v>
      </c>
      <c r="B134" t="s">
        <v>236</v>
      </c>
      <c r="D134">
        <v>21</v>
      </c>
      <c r="E134" t="s">
        <v>237</v>
      </c>
      <c r="F134" t="s">
        <v>85</v>
      </c>
      <c r="G134" t="s">
        <v>86</v>
      </c>
      <c r="H134" t="s">
        <v>87</v>
      </c>
      <c r="I134" t="s">
        <v>207</v>
      </c>
      <c r="J134" t="s">
        <v>89</v>
      </c>
      <c r="K134" t="s">
        <v>208</v>
      </c>
      <c r="L134">
        <v>0</v>
      </c>
      <c r="M134">
        <v>0</v>
      </c>
      <c r="N134">
        <v>0</v>
      </c>
      <c r="O134">
        <v>0</v>
      </c>
      <c r="P134">
        <v>0</v>
      </c>
      <c r="Q134" t="s">
        <v>80</v>
      </c>
    </row>
    <row r="135" spans="1:17" x14ac:dyDescent="0.25">
      <c r="A135" t="s">
        <v>235</v>
      </c>
      <c r="B135" t="s">
        <v>236</v>
      </c>
      <c r="D135">
        <v>21</v>
      </c>
      <c r="E135" t="s">
        <v>237</v>
      </c>
      <c r="F135" t="s">
        <v>85</v>
      </c>
      <c r="G135" t="s">
        <v>86</v>
      </c>
      <c r="H135" t="s">
        <v>87</v>
      </c>
      <c r="I135" t="s">
        <v>209</v>
      </c>
      <c r="J135" t="s">
        <v>89</v>
      </c>
      <c r="K135" t="s">
        <v>210</v>
      </c>
      <c r="L135">
        <v>0</v>
      </c>
      <c r="M135">
        <v>0</v>
      </c>
      <c r="N135">
        <v>0</v>
      </c>
      <c r="O135">
        <v>0</v>
      </c>
      <c r="P135">
        <v>0</v>
      </c>
      <c r="Q135" t="s">
        <v>80</v>
      </c>
    </row>
    <row r="136" spans="1:17" x14ac:dyDescent="0.25">
      <c r="A136" t="s">
        <v>235</v>
      </c>
      <c r="B136" t="s">
        <v>236</v>
      </c>
      <c r="D136">
        <v>21</v>
      </c>
      <c r="E136" t="s">
        <v>237</v>
      </c>
      <c r="F136" t="s">
        <v>85</v>
      </c>
      <c r="G136" t="s">
        <v>86</v>
      </c>
      <c r="H136" t="s">
        <v>87</v>
      </c>
      <c r="I136" t="s">
        <v>211</v>
      </c>
      <c r="J136" t="s">
        <v>89</v>
      </c>
      <c r="K136" t="s">
        <v>212</v>
      </c>
      <c r="L136">
        <v>0</v>
      </c>
      <c r="M136">
        <v>0</v>
      </c>
      <c r="N136">
        <v>0</v>
      </c>
      <c r="O136">
        <v>0</v>
      </c>
      <c r="P136">
        <v>0</v>
      </c>
      <c r="Q136" t="s">
        <v>80</v>
      </c>
    </row>
    <row r="137" spans="1:17" x14ac:dyDescent="0.25">
      <c r="A137" t="s">
        <v>235</v>
      </c>
      <c r="B137" t="s">
        <v>236</v>
      </c>
      <c r="D137">
        <v>21</v>
      </c>
      <c r="E137" t="s">
        <v>237</v>
      </c>
      <c r="F137" t="s">
        <v>85</v>
      </c>
      <c r="G137" t="s">
        <v>86</v>
      </c>
      <c r="H137" t="s">
        <v>87</v>
      </c>
      <c r="I137" t="s">
        <v>213</v>
      </c>
      <c r="J137" t="s">
        <v>89</v>
      </c>
      <c r="K137" t="s">
        <v>214</v>
      </c>
      <c r="L137">
        <v>0</v>
      </c>
      <c r="M137">
        <v>0</v>
      </c>
      <c r="N137">
        <v>0</v>
      </c>
      <c r="O137">
        <v>0</v>
      </c>
      <c r="P137">
        <v>0</v>
      </c>
      <c r="Q137" t="s">
        <v>80</v>
      </c>
    </row>
    <row r="138" spans="1:17" x14ac:dyDescent="0.25">
      <c r="A138" t="s">
        <v>235</v>
      </c>
      <c r="B138" t="s">
        <v>236</v>
      </c>
      <c r="D138">
        <v>21</v>
      </c>
      <c r="E138" t="s">
        <v>237</v>
      </c>
      <c r="F138" t="s">
        <v>85</v>
      </c>
      <c r="G138" t="s">
        <v>86</v>
      </c>
      <c r="H138" t="s">
        <v>87</v>
      </c>
      <c r="I138" t="s">
        <v>215</v>
      </c>
      <c r="J138" t="s">
        <v>89</v>
      </c>
      <c r="K138" t="s">
        <v>216</v>
      </c>
      <c r="L138">
        <v>0</v>
      </c>
      <c r="M138">
        <v>0</v>
      </c>
      <c r="N138">
        <v>0</v>
      </c>
      <c r="O138">
        <v>0</v>
      </c>
      <c r="P138">
        <v>0</v>
      </c>
      <c r="Q138" t="s">
        <v>80</v>
      </c>
    </row>
    <row r="139" spans="1:17" x14ac:dyDescent="0.25">
      <c r="A139" t="s">
        <v>235</v>
      </c>
      <c r="B139" t="s">
        <v>236</v>
      </c>
      <c r="D139">
        <v>21</v>
      </c>
      <c r="E139" t="s">
        <v>237</v>
      </c>
      <c r="F139" t="s">
        <v>85</v>
      </c>
      <c r="G139" t="s">
        <v>86</v>
      </c>
      <c r="H139" t="s">
        <v>87</v>
      </c>
      <c r="I139" t="s">
        <v>217</v>
      </c>
      <c r="J139" t="s">
        <v>89</v>
      </c>
      <c r="K139" t="s">
        <v>218</v>
      </c>
      <c r="L139">
        <v>0</v>
      </c>
      <c r="M139">
        <v>0</v>
      </c>
      <c r="N139">
        <v>0</v>
      </c>
      <c r="O139">
        <v>0</v>
      </c>
      <c r="P139">
        <v>0</v>
      </c>
      <c r="Q139" t="s">
        <v>80</v>
      </c>
    </row>
    <row r="140" spans="1:17" x14ac:dyDescent="0.25">
      <c r="A140" t="s">
        <v>235</v>
      </c>
      <c r="B140" t="s">
        <v>236</v>
      </c>
      <c r="D140">
        <v>21</v>
      </c>
      <c r="E140" t="s">
        <v>237</v>
      </c>
      <c r="F140" t="s">
        <v>85</v>
      </c>
      <c r="G140" t="s">
        <v>86</v>
      </c>
      <c r="H140" t="s">
        <v>87</v>
      </c>
      <c r="I140" t="s">
        <v>219</v>
      </c>
      <c r="J140" t="s">
        <v>89</v>
      </c>
      <c r="K140" t="s">
        <v>220</v>
      </c>
      <c r="L140">
        <v>0</v>
      </c>
      <c r="M140">
        <v>0</v>
      </c>
      <c r="N140">
        <v>0</v>
      </c>
      <c r="O140">
        <v>0</v>
      </c>
      <c r="P140">
        <v>0</v>
      </c>
      <c r="Q140" t="s">
        <v>80</v>
      </c>
    </row>
    <row r="141" spans="1:17" x14ac:dyDescent="0.25">
      <c r="A141" t="s">
        <v>235</v>
      </c>
      <c r="B141" t="s">
        <v>236</v>
      </c>
      <c r="D141">
        <v>21</v>
      </c>
      <c r="E141" t="s">
        <v>237</v>
      </c>
      <c r="F141" t="s">
        <v>85</v>
      </c>
      <c r="G141" t="s">
        <v>86</v>
      </c>
      <c r="H141" t="s">
        <v>87</v>
      </c>
      <c r="I141" t="s">
        <v>221</v>
      </c>
      <c r="J141" t="s">
        <v>89</v>
      </c>
      <c r="K141" t="s">
        <v>222</v>
      </c>
      <c r="L141">
        <v>0</v>
      </c>
      <c r="M141">
        <v>0</v>
      </c>
      <c r="N141">
        <v>0</v>
      </c>
      <c r="O141">
        <v>0</v>
      </c>
      <c r="P141">
        <v>0</v>
      </c>
      <c r="Q141" t="s">
        <v>80</v>
      </c>
    </row>
    <row r="142" spans="1:17" x14ac:dyDescent="0.25">
      <c r="A142" t="s">
        <v>235</v>
      </c>
      <c r="B142" t="s">
        <v>236</v>
      </c>
      <c r="D142">
        <v>21</v>
      </c>
      <c r="E142" t="s">
        <v>237</v>
      </c>
      <c r="F142" t="s">
        <v>85</v>
      </c>
      <c r="G142" t="s">
        <v>86</v>
      </c>
      <c r="H142" t="s">
        <v>87</v>
      </c>
      <c r="I142" t="s">
        <v>223</v>
      </c>
      <c r="J142" t="s">
        <v>89</v>
      </c>
      <c r="K142" t="s">
        <v>224</v>
      </c>
      <c r="L142">
        <v>0</v>
      </c>
      <c r="M142">
        <v>0</v>
      </c>
      <c r="N142">
        <v>0</v>
      </c>
      <c r="O142">
        <v>0</v>
      </c>
      <c r="P142">
        <v>0</v>
      </c>
      <c r="Q142" t="s">
        <v>80</v>
      </c>
    </row>
    <row r="143" spans="1:17" x14ac:dyDescent="0.25">
      <c r="A143" t="s">
        <v>235</v>
      </c>
      <c r="B143" t="s">
        <v>236</v>
      </c>
      <c r="D143">
        <v>21</v>
      </c>
      <c r="E143" t="s">
        <v>237</v>
      </c>
      <c r="F143" t="s">
        <v>85</v>
      </c>
      <c r="G143" t="s">
        <v>86</v>
      </c>
      <c r="H143" t="s">
        <v>87</v>
      </c>
      <c r="I143" t="s">
        <v>225</v>
      </c>
      <c r="J143" t="s">
        <v>89</v>
      </c>
      <c r="K143" t="s">
        <v>226</v>
      </c>
      <c r="L143">
        <v>0</v>
      </c>
      <c r="M143">
        <v>0</v>
      </c>
      <c r="N143">
        <v>0</v>
      </c>
      <c r="O143">
        <v>0</v>
      </c>
      <c r="P143">
        <v>0</v>
      </c>
      <c r="Q143" t="s">
        <v>80</v>
      </c>
    </row>
    <row r="144" spans="1:17" x14ac:dyDescent="0.25">
      <c r="A144" t="s">
        <v>235</v>
      </c>
      <c r="B144" t="s">
        <v>236</v>
      </c>
      <c r="D144">
        <v>21</v>
      </c>
      <c r="E144" t="s">
        <v>237</v>
      </c>
      <c r="F144" t="s">
        <v>85</v>
      </c>
      <c r="G144" t="s">
        <v>86</v>
      </c>
      <c r="H144" t="s">
        <v>87</v>
      </c>
      <c r="I144" t="s">
        <v>227</v>
      </c>
      <c r="J144" t="s">
        <v>89</v>
      </c>
      <c r="K144" t="s">
        <v>228</v>
      </c>
      <c r="L144">
        <v>0</v>
      </c>
      <c r="M144">
        <v>0</v>
      </c>
      <c r="N144">
        <v>0</v>
      </c>
      <c r="O144">
        <v>0</v>
      </c>
      <c r="P144">
        <v>0</v>
      </c>
      <c r="Q144" t="s">
        <v>80</v>
      </c>
    </row>
    <row r="145" spans="1:17" x14ac:dyDescent="0.25">
      <c r="A145" t="s">
        <v>235</v>
      </c>
      <c r="B145" t="s">
        <v>236</v>
      </c>
      <c r="D145">
        <v>21</v>
      </c>
      <c r="E145" t="s">
        <v>237</v>
      </c>
      <c r="F145" t="s">
        <v>85</v>
      </c>
      <c r="G145" t="s">
        <v>86</v>
      </c>
      <c r="H145" t="s">
        <v>87</v>
      </c>
      <c r="I145" t="s">
        <v>229</v>
      </c>
      <c r="J145" t="s">
        <v>89</v>
      </c>
      <c r="K145" t="s">
        <v>230</v>
      </c>
      <c r="L145">
        <v>0</v>
      </c>
      <c r="M145">
        <v>0</v>
      </c>
      <c r="N145">
        <v>0</v>
      </c>
      <c r="O145">
        <v>0</v>
      </c>
      <c r="P145">
        <v>0</v>
      </c>
      <c r="Q145" t="s">
        <v>80</v>
      </c>
    </row>
    <row r="146" spans="1:17" x14ac:dyDescent="0.25">
      <c r="A146" t="s">
        <v>235</v>
      </c>
      <c r="B146" t="s">
        <v>236</v>
      </c>
      <c r="D146">
        <v>21</v>
      </c>
      <c r="E146" t="s">
        <v>237</v>
      </c>
      <c r="F146" t="s">
        <v>85</v>
      </c>
      <c r="G146" t="s">
        <v>86</v>
      </c>
      <c r="H146" t="s">
        <v>87</v>
      </c>
      <c r="I146" t="s">
        <v>231</v>
      </c>
      <c r="J146" t="s">
        <v>89</v>
      </c>
      <c r="K146" t="s">
        <v>232</v>
      </c>
      <c r="L146">
        <v>0</v>
      </c>
      <c r="M146">
        <v>0</v>
      </c>
      <c r="N146">
        <v>0</v>
      </c>
      <c r="O146">
        <v>0</v>
      </c>
      <c r="P146">
        <v>0</v>
      </c>
      <c r="Q146" t="s">
        <v>80</v>
      </c>
    </row>
    <row r="147" spans="1:17" x14ac:dyDescent="0.25">
      <c r="A147" t="s">
        <v>235</v>
      </c>
      <c r="B147" t="s">
        <v>236</v>
      </c>
      <c r="D147">
        <v>21</v>
      </c>
      <c r="E147" t="s">
        <v>237</v>
      </c>
      <c r="F147" t="s">
        <v>85</v>
      </c>
      <c r="G147" t="s">
        <v>86</v>
      </c>
      <c r="H147" t="s">
        <v>87</v>
      </c>
      <c r="I147" t="s">
        <v>233</v>
      </c>
      <c r="J147" t="s">
        <v>89</v>
      </c>
      <c r="K147" t="s">
        <v>234</v>
      </c>
      <c r="L147">
        <v>0</v>
      </c>
      <c r="M147">
        <v>0</v>
      </c>
      <c r="N147">
        <v>0</v>
      </c>
      <c r="O147">
        <v>0</v>
      </c>
      <c r="P147">
        <v>0</v>
      </c>
      <c r="Q147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6"/>
  <sheetViews>
    <sheetView workbookViewId="0">
      <selection activeCell="D72" sqref="D7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  <row r="2" spans="1:6" x14ac:dyDescent="0.25">
      <c r="A2" t="s">
        <v>378</v>
      </c>
      <c r="B2" t="s">
        <v>379</v>
      </c>
      <c r="C2" t="s">
        <v>83</v>
      </c>
      <c r="D2" t="s">
        <v>476</v>
      </c>
      <c r="E2">
        <v>0</v>
      </c>
      <c r="F2" t="s">
        <v>80</v>
      </c>
    </row>
    <row r="3" spans="1:6" x14ac:dyDescent="0.25">
      <c r="A3" t="s">
        <v>380</v>
      </c>
      <c r="B3" t="s">
        <v>381</v>
      </c>
      <c r="C3" t="s">
        <v>83</v>
      </c>
      <c r="D3" t="s">
        <v>84</v>
      </c>
      <c r="E3">
        <v>80</v>
      </c>
      <c r="F3" t="s">
        <v>80</v>
      </c>
    </row>
    <row r="4" spans="1:6" x14ac:dyDescent="0.25">
      <c r="A4" t="s">
        <v>382</v>
      </c>
      <c r="B4" t="s">
        <v>383</v>
      </c>
      <c r="C4" t="s">
        <v>83</v>
      </c>
      <c r="D4" t="s">
        <v>477</v>
      </c>
      <c r="E4">
        <v>0</v>
      </c>
      <c r="F4" t="s">
        <v>80</v>
      </c>
    </row>
    <row r="5" spans="1:6" x14ac:dyDescent="0.25">
      <c r="A5" t="s">
        <v>384</v>
      </c>
      <c r="B5" t="s">
        <v>385</v>
      </c>
      <c r="C5" t="s">
        <v>83</v>
      </c>
      <c r="D5" t="s">
        <v>476</v>
      </c>
      <c r="E5">
        <v>0</v>
      </c>
      <c r="F5" t="s">
        <v>80</v>
      </c>
    </row>
    <row r="6" spans="1:6" x14ac:dyDescent="0.25">
      <c r="A6" t="s">
        <v>386</v>
      </c>
      <c r="B6" t="s">
        <v>387</v>
      </c>
      <c r="C6" t="s">
        <v>478</v>
      </c>
      <c r="D6" t="s">
        <v>479</v>
      </c>
      <c r="E6">
        <v>101</v>
      </c>
      <c r="F6" t="s">
        <v>80</v>
      </c>
    </row>
    <row r="7" spans="1:6" x14ac:dyDescent="0.25">
      <c r="A7" t="s">
        <v>388</v>
      </c>
      <c r="B7" t="s">
        <v>389</v>
      </c>
      <c r="C7" t="s">
        <v>83</v>
      </c>
      <c r="D7" t="s">
        <v>477</v>
      </c>
      <c r="E7">
        <v>80</v>
      </c>
      <c r="F7" t="s">
        <v>80</v>
      </c>
    </row>
    <row r="8" spans="1:6" x14ac:dyDescent="0.25">
      <c r="A8" t="s">
        <v>390</v>
      </c>
      <c r="B8" t="s">
        <v>391</v>
      </c>
      <c r="C8" t="s">
        <v>83</v>
      </c>
      <c r="D8" t="s">
        <v>84</v>
      </c>
      <c r="E8">
        <v>70</v>
      </c>
      <c r="F8" t="s">
        <v>80</v>
      </c>
    </row>
    <row r="9" spans="1:6" x14ac:dyDescent="0.25">
      <c r="A9" t="s">
        <v>392</v>
      </c>
      <c r="B9" t="s">
        <v>393</v>
      </c>
      <c r="C9" t="s">
        <v>83</v>
      </c>
      <c r="D9" t="s">
        <v>237</v>
      </c>
      <c r="E9">
        <v>73</v>
      </c>
      <c r="F9" t="s">
        <v>80</v>
      </c>
    </row>
    <row r="10" spans="1:6" x14ac:dyDescent="0.25">
      <c r="A10" t="s">
        <v>394</v>
      </c>
      <c r="B10" t="s">
        <v>395</v>
      </c>
      <c r="C10" t="s">
        <v>83</v>
      </c>
      <c r="D10" t="s">
        <v>84</v>
      </c>
      <c r="E10">
        <v>230</v>
      </c>
      <c r="F10" t="s">
        <v>80</v>
      </c>
    </row>
    <row r="11" spans="1:6" x14ac:dyDescent="0.25">
      <c r="A11" t="s">
        <v>396</v>
      </c>
      <c r="B11" t="s">
        <v>397</v>
      </c>
      <c r="C11" t="s">
        <v>83</v>
      </c>
      <c r="D11" t="s">
        <v>84</v>
      </c>
      <c r="E11">
        <v>73</v>
      </c>
      <c r="F11" t="s">
        <v>80</v>
      </c>
    </row>
    <row r="12" spans="1:6" x14ac:dyDescent="0.25">
      <c r="A12" t="s">
        <v>398</v>
      </c>
      <c r="B12" t="s">
        <v>399</v>
      </c>
      <c r="C12" t="s">
        <v>83</v>
      </c>
      <c r="D12" t="s">
        <v>237</v>
      </c>
      <c r="E12">
        <v>72</v>
      </c>
      <c r="F12" t="s">
        <v>80</v>
      </c>
    </row>
    <row r="13" spans="1:6" x14ac:dyDescent="0.25">
      <c r="A13" t="s">
        <v>238</v>
      </c>
      <c r="B13" t="s">
        <v>239</v>
      </c>
      <c r="C13" t="s">
        <v>240</v>
      </c>
      <c r="D13" t="s">
        <v>237</v>
      </c>
      <c r="E13">
        <v>75</v>
      </c>
      <c r="F13" t="s">
        <v>80</v>
      </c>
    </row>
    <row r="14" spans="1:6" x14ac:dyDescent="0.25">
      <c r="A14" t="s">
        <v>400</v>
      </c>
      <c r="B14" t="s">
        <v>401</v>
      </c>
      <c r="C14" t="s">
        <v>478</v>
      </c>
      <c r="D14" t="s">
        <v>84</v>
      </c>
      <c r="E14">
        <v>164</v>
      </c>
      <c r="F14" t="s">
        <v>80</v>
      </c>
    </row>
    <row r="15" spans="1:6" x14ac:dyDescent="0.25">
      <c r="A15" t="s">
        <v>402</v>
      </c>
      <c r="B15" t="s">
        <v>403</v>
      </c>
      <c r="C15" t="s">
        <v>83</v>
      </c>
      <c r="D15" t="s">
        <v>84</v>
      </c>
      <c r="E15">
        <v>68</v>
      </c>
      <c r="F15" t="s">
        <v>80</v>
      </c>
    </row>
    <row r="16" spans="1:6" x14ac:dyDescent="0.25">
      <c r="A16" t="s">
        <v>404</v>
      </c>
      <c r="B16" t="s">
        <v>405</v>
      </c>
      <c r="C16" t="s">
        <v>480</v>
      </c>
      <c r="D16" t="s">
        <v>479</v>
      </c>
      <c r="E16">
        <v>152</v>
      </c>
      <c r="F16" t="s">
        <v>80</v>
      </c>
    </row>
    <row r="17" spans="1:6" x14ac:dyDescent="0.25">
      <c r="A17" t="s">
        <v>406</v>
      </c>
      <c r="B17" t="s">
        <v>407</v>
      </c>
      <c r="C17" t="s">
        <v>83</v>
      </c>
      <c r="D17" t="s">
        <v>479</v>
      </c>
      <c r="E17">
        <v>76</v>
      </c>
      <c r="F17" t="s">
        <v>80</v>
      </c>
    </row>
    <row r="18" spans="1:6" x14ac:dyDescent="0.25">
      <c r="A18" t="s">
        <v>408</v>
      </c>
      <c r="B18" t="s">
        <v>409</v>
      </c>
      <c r="C18" t="s">
        <v>481</v>
      </c>
      <c r="D18" t="s">
        <v>479</v>
      </c>
      <c r="E18">
        <v>131</v>
      </c>
      <c r="F18" t="s">
        <v>80</v>
      </c>
    </row>
    <row r="19" spans="1:6" x14ac:dyDescent="0.25">
      <c r="A19" t="s">
        <v>410</v>
      </c>
      <c r="B19" t="s">
        <v>411</v>
      </c>
      <c r="C19" t="s">
        <v>480</v>
      </c>
      <c r="D19" t="s">
        <v>479</v>
      </c>
      <c r="E19">
        <v>98</v>
      </c>
      <c r="F19" t="s">
        <v>80</v>
      </c>
    </row>
    <row r="20" spans="1:6" x14ac:dyDescent="0.25">
      <c r="A20" t="s">
        <v>412</v>
      </c>
      <c r="B20" t="s">
        <v>413</v>
      </c>
      <c r="C20" t="s">
        <v>480</v>
      </c>
      <c r="D20" t="s">
        <v>84</v>
      </c>
      <c r="E20">
        <v>75</v>
      </c>
      <c r="F20" t="s">
        <v>80</v>
      </c>
    </row>
    <row r="21" spans="1:6" x14ac:dyDescent="0.25">
      <c r="A21" t="s">
        <v>414</v>
      </c>
      <c r="B21" t="s">
        <v>415</v>
      </c>
      <c r="C21" t="s">
        <v>83</v>
      </c>
      <c r="D21" t="s">
        <v>476</v>
      </c>
      <c r="E21">
        <v>0</v>
      </c>
      <c r="F21" t="s">
        <v>80</v>
      </c>
    </row>
    <row r="22" spans="1:6" x14ac:dyDescent="0.25">
      <c r="A22" t="s">
        <v>416</v>
      </c>
      <c r="B22" t="s">
        <v>417</v>
      </c>
      <c r="C22" t="s">
        <v>240</v>
      </c>
      <c r="D22" t="s">
        <v>476</v>
      </c>
      <c r="E22">
        <v>0</v>
      </c>
      <c r="F22" t="s">
        <v>80</v>
      </c>
    </row>
    <row r="23" spans="1:6" x14ac:dyDescent="0.25">
      <c r="A23" t="s">
        <v>418</v>
      </c>
      <c r="B23" t="s">
        <v>419</v>
      </c>
      <c r="C23" t="s">
        <v>83</v>
      </c>
      <c r="D23" t="s">
        <v>477</v>
      </c>
      <c r="E23">
        <v>0</v>
      </c>
      <c r="F23" t="s">
        <v>80</v>
      </c>
    </row>
    <row r="24" spans="1:6" x14ac:dyDescent="0.25">
      <c r="A24" t="s">
        <v>420</v>
      </c>
      <c r="B24" t="s">
        <v>421</v>
      </c>
      <c r="D24" t="s">
        <v>479</v>
      </c>
      <c r="E24">
        <v>84</v>
      </c>
      <c r="F24" t="s">
        <v>80</v>
      </c>
    </row>
    <row r="25" spans="1:6" x14ac:dyDescent="0.25">
      <c r="A25" t="s">
        <v>422</v>
      </c>
      <c r="B25" t="s">
        <v>423</v>
      </c>
      <c r="D25" t="s">
        <v>479</v>
      </c>
      <c r="E25">
        <v>109</v>
      </c>
      <c r="F25" t="s">
        <v>80</v>
      </c>
    </row>
    <row r="26" spans="1:6" x14ac:dyDescent="0.25">
      <c r="A26" t="s">
        <v>424</v>
      </c>
      <c r="B26" t="s">
        <v>425</v>
      </c>
      <c r="D26" t="s">
        <v>479</v>
      </c>
      <c r="E26">
        <v>85</v>
      </c>
      <c r="F26" t="s">
        <v>80</v>
      </c>
    </row>
    <row r="27" spans="1:6" x14ac:dyDescent="0.25">
      <c r="A27" t="s">
        <v>426</v>
      </c>
      <c r="B27" t="s">
        <v>427</v>
      </c>
      <c r="C27" t="s">
        <v>83</v>
      </c>
      <c r="D27" t="s">
        <v>479</v>
      </c>
      <c r="E27">
        <v>90</v>
      </c>
      <c r="F27" t="s">
        <v>80</v>
      </c>
    </row>
    <row r="28" spans="1:6" x14ac:dyDescent="0.25">
      <c r="A28" t="s">
        <v>428</v>
      </c>
      <c r="B28" t="s">
        <v>429</v>
      </c>
      <c r="D28" t="s">
        <v>479</v>
      </c>
      <c r="E28">
        <v>100</v>
      </c>
      <c r="F28" t="s">
        <v>80</v>
      </c>
    </row>
    <row r="29" spans="1:6" x14ac:dyDescent="0.25">
      <c r="A29" t="s">
        <v>430</v>
      </c>
      <c r="B29" t="s">
        <v>431</v>
      </c>
      <c r="C29" t="s">
        <v>83</v>
      </c>
      <c r="D29" t="s">
        <v>479</v>
      </c>
      <c r="E29">
        <v>81</v>
      </c>
      <c r="F29" t="s">
        <v>80</v>
      </c>
    </row>
    <row r="30" spans="1:6" x14ac:dyDescent="0.25">
      <c r="A30" t="s">
        <v>432</v>
      </c>
      <c r="B30" t="s">
        <v>433</v>
      </c>
      <c r="C30" t="s">
        <v>83</v>
      </c>
      <c r="D30" t="s">
        <v>479</v>
      </c>
      <c r="E30">
        <v>83</v>
      </c>
      <c r="F30" t="s">
        <v>80</v>
      </c>
    </row>
    <row r="31" spans="1:6" x14ac:dyDescent="0.25">
      <c r="A31" t="s">
        <v>434</v>
      </c>
      <c r="B31" t="s">
        <v>435</v>
      </c>
      <c r="C31" t="s">
        <v>481</v>
      </c>
      <c r="D31" t="s">
        <v>479</v>
      </c>
      <c r="E31">
        <v>158</v>
      </c>
      <c r="F31" t="s">
        <v>80</v>
      </c>
    </row>
    <row r="32" spans="1:6" x14ac:dyDescent="0.25">
      <c r="A32" t="s">
        <v>436</v>
      </c>
      <c r="B32" t="s">
        <v>437</v>
      </c>
      <c r="C32" t="s">
        <v>83</v>
      </c>
      <c r="D32" t="s">
        <v>479</v>
      </c>
      <c r="E32">
        <v>47</v>
      </c>
      <c r="F32" t="s">
        <v>80</v>
      </c>
    </row>
    <row r="33" spans="1:6" x14ac:dyDescent="0.25">
      <c r="A33" t="s">
        <v>438</v>
      </c>
      <c r="B33" t="s">
        <v>439</v>
      </c>
      <c r="C33" t="s">
        <v>480</v>
      </c>
      <c r="D33" t="s">
        <v>479</v>
      </c>
      <c r="E33">
        <v>106</v>
      </c>
      <c r="F33" t="s">
        <v>80</v>
      </c>
    </row>
    <row r="34" spans="1:6" x14ac:dyDescent="0.25">
      <c r="A34" t="s">
        <v>440</v>
      </c>
      <c r="B34" t="s">
        <v>441</v>
      </c>
      <c r="C34" t="s">
        <v>480</v>
      </c>
      <c r="D34" t="s">
        <v>479</v>
      </c>
      <c r="E34">
        <v>186</v>
      </c>
      <c r="F34" t="s">
        <v>80</v>
      </c>
    </row>
    <row r="35" spans="1:6" x14ac:dyDescent="0.25">
      <c r="A35" t="s">
        <v>442</v>
      </c>
      <c r="B35" t="s">
        <v>443</v>
      </c>
      <c r="C35" t="s">
        <v>83</v>
      </c>
      <c r="D35" t="s">
        <v>479</v>
      </c>
      <c r="E35">
        <v>105</v>
      </c>
      <c r="F35" t="s">
        <v>80</v>
      </c>
    </row>
    <row r="36" spans="1:6" x14ac:dyDescent="0.25">
      <c r="A36" t="s">
        <v>444</v>
      </c>
      <c r="B36" t="s">
        <v>445</v>
      </c>
      <c r="C36" t="s">
        <v>480</v>
      </c>
      <c r="D36" t="s">
        <v>479</v>
      </c>
      <c r="E36">
        <v>100</v>
      </c>
      <c r="F36" t="s">
        <v>80</v>
      </c>
    </row>
    <row r="37" spans="1:6" x14ac:dyDescent="0.25">
      <c r="A37" t="s">
        <v>446</v>
      </c>
      <c r="B37" t="s">
        <v>447</v>
      </c>
      <c r="C37" t="s">
        <v>83</v>
      </c>
      <c r="D37" t="s">
        <v>479</v>
      </c>
      <c r="E37">
        <v>100</v>
      </c>
      <c r="F37" t="s">
        <v>80</v>
      </c>
    </row>
    <row r="38" spans="1:6" x14ac:dyDescent="0.25">
      <c r="A38" t="s">
        <v>448</v>
      </c>
      <c r="B38" t="s">
        <v>449</v>
      </c>
      <c r="C38" t="s">
        <v>83</v>
      </c>
      <c r="D38" t="s">
        <v>479</v>
      </c>
      <c r="E38">
        <v>90</v>
      </c>
      <c r="F38" t="s">
        <v>80</v>
      </c>
    </row>
    <row r="39" spans="1:6" x14ac:dyDescent="0.25">
      <c r="A39" t="s">
        <v>450</v>
      </c>
      <c r="B39" t="s">
        <v>451</v>
      </c>
      <c r="C39" t="s">
        <v>83</v>
      </c>
      <c r="D39" t="s">
        <v>479</v>
      </c>
      <c r="E39">
        <v>102</v>
      </c>
      <c r="F39" t="s">
        <v>80</v>
      </c>
    </row>
    <row r="40" spans="1:6" x14ac:dyDescent="0.25">
      <c r="A40" t="s">
        <v>452</v>
      </c>
      <c r="B40" t="s">
        <v>453</v>
      </c>
      <c r="C40" t="s">
        <v>83</v>
      </c>
      <c r="D40" t="s">
        <v>479</v>
      </c>
      <c r="E40">
        <v>48</v>
      </c>
      <c r="F40" t="s">
        <v>80</v>
      </c>
    </row>
    <row r="41" spans="1:6" x14ac:dyDescent="0.25">
      <c r="A41" t="s">
        <v>454</v>
      </c>
      <c r="B41" t="s">
        <v>455</v>
      </c>
      <c r="C41" t="s">
        <v>83</v>
      </c>
      <c r="D41" t="s">
        <v>477</v>
      </c>
      <c r="E41">
        <v>2</v>
      </c>
      <c r="F41" t="s">
        <v>80</v>
      </c>
    </row>
    <row r="42" spans="1:6" x14ac:dyDescent="0.25">
      <c r="A42" t="s">
        <v>456</v>
      </c>
      <c r="B42" t="s">
        <v>457</v>
      </c>
      <c r="C42" t="s">
        <v>482</v>
      </c>
      <c r="D42" t="s">
        <v>476</v>
      </c>
      <c r="E42">
        <v>0</v>
      </c>
      <c r="F42" t="s">
        <v>80</v>
      </c>
    </row>
    <row r="43" spans="1:6" x14ac:dyDescent="0.25">
      <c r="A43" t="s">
        <v>458</v>
      </c>
      <c r="B43" t="s">
        <v>459</v>
      </c>
      <c r="C43" t="s">
        <v>240</v>
      </c>
      <c r="D43" t="s">
        <v>477</v>
      </c>
      <c r="E43">
        <v>0</v>
      </c>
      <c r="F43" t="s">
        <v>80</v>
      </c>
    </row>
    <row r="44" spans="1:6" x14ac:dyDescent="0.25">
      <c r="A44" t="s">
        <v>460</v>
      </c>
      <c r="B44" t="s">
        <v>461</v>
      </c>
      <c r="D44" t="s">
        <v>377</v>
      </c>
      <c r="E44">
        <v>0</v>
      </c>
      <c r="F44" t="s">
        <v>80</v>
      </c>
    </row>
    <row r="45" spans="1:6" x14ac:dyDescent="0.25">
      <c r="A45" t="s">
        <v>462</v>
      </c>
      <c r="B45" t="s">
        <v>463</v>
      </c>
      <c r="D45" t="s">
        <v>476</v>
      </c>
      <c r="E45">
        <v>0</v>
      </c>
      <c r="F45" t="s">
        <v>80</v>
      </c>
    </row>
    <row r="46" spans="1:6" x14ac:dyDescent="0.25">
      <c r="A46" t="s">
        <v>464</v>
      </c>
      <c r="B46" t="s">
        <v>465</v>
      </c>
      <c r="D46" t="s">
        <v>476</v>
      </c>
      <c r="E46">
        <v>0</v>
      </c>
      <c r="F46" t="s">
        <v>80</v>
      </c>
    </row>
    <row r="47" spans="1:6" x14ac:dyDescent="0.25">
      <c r="A47" t="s">
        <v>466</v>
      </c>
      <c r="B47" t="s">
        <v>467</v>
      </c>
      <c r="D47" t="s">
        <v>237</v>
      </c>
      <c r="E47">
        <v>0</v>
      </c>
      <c r="F47" t="s">
        <v>80</v>
      </c>
    </row>
    <row r="48" spans="1:6" x14ac:dyDescent="0.25">
      <c r="A48" t="s">
        <v>468</v>
      </c>
      <c r="B48" t="s">
        <v>469</v>
      </c>
      <c r="C48" t="s">
        <v>83</v>
      </c>
      <c r="D48" t="s">
        <v>476</v>
      </c>
      <c r="E48">
        <v>0</v>
      </c>
      <c r="F48" t="s">
        <v>80</v>
      </c>
    </row>
    <row r="49" spans="1:6" x14ac:dyDescent="0.25">
      <c r="A49" t="s">
        <v>470</v>
      </c>
      <c r="B49" t="s">
        <v>471</v>
      </c>
      <c r="C49" t="s">
        <v>83</v>
      </c>
      <c r="D49" t="s">
        <v>476</v>
      </c>
      <c r="E49">
        <v>0</v>
      </c>
      <c r="F49" t="s">
        <v>80</v>
      </c>
    </row>
    <row r="50" spans="1:6" x14ac:dyDescent="0.25">
      <c r="A50" t="s">
        <v>472</v>
      </c>
      <c r="B50" t="s">
        <v>473</v>
      </c>
      <c r="C50" t="s">
        <v>83</v>
      </c>
      <c r="D50" t="s">
        <v>477</v>
      </c>
      <c r="E50">
        <v>0</v>
      </c>
      <c r="F50" t="s">
        <v>80</v>
      </c>
    </row>
    <row r="51" spans="1:6" x14ac:dyDescent="0.25">
      <c r="A51" t="s">
        <v>474</v>
      </c>
      <c r="B51" t="s">
        <v>475</v>
      </c>
      <c r="C51" t="s">
        <v>83</v>
      </c>
      <c r="D51" t="s">
        <v>477</v>
      </c>
      <c r="E51">
        <v>0</v>
      </c>
      <c r="F51" t="s">
        <v>80</v>
      </c>
    </row>
    <row r="52" spans="1:6" x14ac:dyDescent="0.25">
      <c r="A52" t="s">
        <v>483</v>
      </c>
      <c r="B52" t="s">
        <v>484</v>
      </c>
      <c r="D52" t="s">
        <v>377</v>
      </c>
      <c r="E52">
        <v>0</v>
      </c>
      <c r="F52" t="s">
        <v>80</v>
      </c>
    </row>
    <row r="53" spans="1:6" x14ac:dyDescent="0.25">
      <c r="A53" t="s">
        <v>485</v>
      </c>
      <c r="B53" t="s">
        <v>486</v>
      </c>
      <c r="D53" t="s">
        <v>377</v>
      </c>
      <c r="E53">
        <v>0</v>
      </c>
      <c r="F53" t="s">
        <v>80</v>
      </c>
    </row>
    <row r="54" spans="1:6" x14ac:dyDescent="0.25">
      <c r="A54" t="s">
        <v>81</v>
      </c>
      <c r="B54" t="s">
        <v>82</v>
      </c>
      <c r="C54" t="s">
        <v>83</v>
      </c>
      <c r="D54" t="s">
        <v>84</v>
      </c>
      <c r="E54">
        <v>35</v>
      </c>
      <c r="F54" t="s">
        <v>80</v>
      </c>
    </row>
    <row r="55" spans="1:6" x14ac:dyDescent="0.25">
      <c r="A55" t="s">
        <v>371</v>
      </c>
      <c r="B55" t="s">
        <v>372</v>
      </c>
      <c r="D55" t="s">
        <v>237</v>
      </c>
      <c r="E55">
        <v>0</v>
      </c>
      <c r="F55" t="s">
        <v>80</v>
      </c>
    </row>
    <row r="56" spans="1:6" x14ac:dyDescent="0.25">
      <c r="A56" t="s">
        <v>487</v>
      </c>
      <c r="B56" t="s">
        <v>488</v>
      </c>
      <c r="D56" t="s">
        <v>237</v>
      </c>
      <c r="E56">
        <v>0</v>
      </c>
      <c r="F56" t="s">
        <v>80</v>
      </c>
    </row>
    <row r="57" spans="1:6" x14ac:dyDescent="0.25">
      <c r="A57" t="s">
        <v>489</v>
      </c>
      <c r="B57" t="s">
        <v>490</v>
      </c>
      <c r="D57" t="s">
        <v>237</v>
      </c>
      <c r="E57">
        <v>0</v>
      </c>
      <c r="F57" t="s">
        <v>80</v>
      </c>
    </row>
    <row r="58" spans="1:6" x14ac:dyDescent="0.25">
      <c r="A58" t="s">
        <v>373</v>
      </c>
      <c r="B58" t="s">
        <v>374</v>
      </c>
      <c r="D58" t="s">
        <v>84</v>
      </c>
      <c r="E58">
        <v>0</v>
      </c>
      <c r="F58" t="s">
        <v>80</v>
      </c>
    </row>
    <row r="59" spans="1:6" x14ac:dyDescent="0.25">
      <c r="A59" t="s">
        <v>491</v>
      </c>
      <c r="B59" t="s">
        <v>492</v>
      </c>
      <c r="C59" t="s">
        <v>478</v>
      </c>
      <c r="D59" t="s">
        <v>237</v>
      </c>
      <c r="E59">
        <v>0</v>
      </c>
      <c r="F59" t="s">
        <v>80</v>
      </c>
    </row>
    <row r="60" spans="1:6" x14ac:dyDescent="0.25">
      <c r="A60" t="s">
        <v>493</v>
      </c>
      <c r="B60" t="s">
        <v>494</v>
      </c>
      <c r="D60" t="s">
        <v>495</v>
      </c>
      <c r="E60">
        <v>0</v>
      </c>
      <c r="F60" t="s">
        <v>80</v>
      </c>
    </row>
    <row r="61" spans="1:6" x14ac:dyDescent="0.25">
      <c r="A61" t="s">
        <v>496</v>
      </c>
      <c r="B61" t="s">
        <v>497</v>
      </c>
      <c r="D61" t="s">
        <v>237</v>
      </c>
      <c r="E61">
        <v>0</v>
      </c>
      <c r="F61" t="s">
        <v>80</v>
      </c>
    </row>
    <row r="62" spans="1:6" x14ac:dyDescent="0.25">
      <c r="A62" t="s">
        <v>498</v>
      </c>
      <c r="B62" t="s">
        <v>499</v>
      </c>
      <c r="D62" t="s">
        <v>495</v>
      </c>
      <c r="E62">
        <v>0</v>
      </c>
      <c r="F62" t="s">
        <v>80</v>
      </c>
    </row>
    <row r="63" spans="1:6" x14ac:dyDescent="0.25">
      <c r="A63" t="s">
        <v>500</v>
      </c>
      <c r="B63" t="s">
        <v>501</v>
      </c>
      <c r="D63" t="s">
        <v>477</v>
      </c>
      <c r="E63">
        <v>0</v>
      </c>
      <c r="F63" t="s">
        <v>80</v>
      </c>
    </row>
    <row r="64" spans="1:6" x14ac:dyDescent="0.25">
      <c r="A64" t="s">
        <v>502</v>
      </c>
      <c r="B64" t="s">
        <v>503</v>
      </c>
      <c r="C64" t="s">
        <v>83</v>
      </c>
      <c r="D64" t="s">
        <v>495</v>
      </c>
      <c r="E64">
        <v>0</v>
      </c>
      <c r="F64" t="s">
        <v>80</v>
      </c>
    </row>
    <row r="65" spans="1:6" x14ac:dyDescent="0.25">
      <c r="A65" t="s">
        <v>504</v>
      </c>
      <c r="B65" t="s">
        <v>505</v>
      </c>
      <c r="D65" t="s">
        <v>495</v>
      </c>
      <c r="E65">
        <v>0</v>
      </c>
      <c r="F65" t="s">
        <v>80</v>
      </c>
    </row>
    <row r="66" spans="1:6" x14ac:dyDescent="0.25">
      <c r="A66" t="s">
        <v>506</v>
      </c>
      <c r="B66" t="s">
        <v>507</v>
      </c>
      <c r="D66" t="s">
        <v>495</v>
      </c>
      <c r="E66">
        <v>0</v>
      </c>
      <c r="F66" t="s">
        <v>80</v>
      </c>
    </row>
    <row r="67" spans="1:6" x14ac:dyDescent="0.25">
      <c r="A67" t="s">
        <v>508</v>
      </c>
      <c r="B67" t="s">
        <v>509</v>
      </c>
      <c r="D67" t="s">
        <v>377</v>
      </c>
      <c r="E67">
        <v>0</v>
      </c>
      <c r="F67" t="s">
        <v>80</v>
      </c>
    </row>
    <row r="68" spans="1:6" x14ac:dyDescent="0.25">
      <c r="A68" t="s">
        <v>510</v>
      </c>
      <c r="B68" t="s">
        <v>511</v>
      </c>
      <c r="D68" t="s">
        <v>237</v>
      </c>
      <c r="E68">
        <v>0</v>
      </c>
      <c r="F68" t="s">
        <v>80</v>
      </c>
    </row>
    <row r="69" spans="1:6" x14ac:dyDescent="0.25">
      <c r="A69" t="s">
        <v>512</v>
      </c>
      <c r="B69" t="s">
        <v>513</v>
      </c>
      <c r="D69" t="s">
        <v>495</v>
      </c>
      <c r="E69">
        <v>0</v>
      </c>
      <c r="F69" t="s">
        <v>80</v>
      </c>
    </row>
    <row r="70" spans="1:6" x14ac:dyDescent="0.25">
      <c r="A70" t="s">
        <v>514</v>
      </c>
      <c r="B70" t="s">
        <v>515</v>
      </c>
      <c r="D70" t="s">
        <v>495</v>
      </c>
      <c r="E70">
        <v>0</v>
      </c>
      <c r="F70" t="s">
        <v>80</v>
      </c>
    </row>
    <row r="71" spans="1:6" x14ac:dyDescent="0.25">
      <c r="A71" t="s">
        <v>516</v>
      </c>
      <c r="B71" t="s">
        <v>517</v>
      </c>
      <c r="C71" t="s">
        <v>478</v>
      </c>
      <c r="D71" t="s">
        <v>477</v>
      </c>
      <c r="E71">
        <v>0</v>
      </c>
      <c r="F71" t="s">
        <v>80</v>
      </c>
    </row>
    <row r="72" spans="1:6" x14ac:dyDescent="0.25">
      <c r="A72" t="s">
        <v>375</v>
      </c>
      <c r="B72" t="s">
        <v>376</v>
      </c>
      <c r="D72" t="s">
        <v>377</v>
      </c>
      <c r="E72">
        <v>0</v>
      </c>
      <c r="F72" t="s">
        <v>80</v>
      </c>
    </row>
    <row r="73" spans="1:6" x14ac:dyDescent="0.25">
      <c r="A73" t="s">
        <v>230</v>
      </c>
      <c r="B73" t="s">
        <v>518</v>
      </c>
      <c r="D73" t="s">
        <v>377</v>
      </c>
      <c r="E73">
        <v>0</v>
      </c>
      <c r="F73" t="s">
        <v>80</v>
      </c>
    </row>
    <row r="74" spans="1:6" x14ac:dyDescent="0.25">
      <c r="A74" t="s">
        <v>235</v>
      </c>
      <c r="B74" t="s">
        <v>236</v>
      </c>
      <c r="D74" t="s">
        <v>237</v>
      </c>
      <c r="E74">
        <v>21</v>
      </c>
      <c r="F74" t="s">
        <v>80</v>
      </c>
    </row>
    <row r="75" spans="1:6" x14ac:dyDescent="0.25">
      <c r="A75" t="s">
        <v>519</v>
      </c>
      <c r="B75" t="s">
        <v>520</v>
      </c>
      <c r="D75" t="s">
        <v>477</v>
      </c>
      <c r="E75">
        <v>0</v>
      </c>
      <c r="F75" t="s">
        <v>80</v>
      </c>
    </row>
    <row r="76" spans="1:6" x14ac:dyDescent="0.25">
      <c r="A76" t="s">
        <v>521</v>
      </c>
      <c r="B76" t="s">
        <v>522</v>
      </c>
      <c r="D76" t="s">
        <v>237</v>
      </c>
      <c r="E76">
        <v>0</v>
      </c>
      <c r="F76" t="s">
        <v>80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29"/>
  <sheetViews>
    <sheetView workbookViewId="0">
      <selection activeCell="J21" sqref="J2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1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1" x14ac:dyDescent="0.25">
      <c r="A2" t="s">
        <v>238</v>
      </c>
      <c r="B2" t="s">
        <v>239</v>
      </c>
      <c r="C2" t="s">
        <v>240</v>
      </c>
      <c r="D2">
        <v>75</v>
      </c>
      <c r="E2" t="s">
        <v>237</v>
      </c>
      <c r="F2" t="s">
        <v>85</v>
      </c>
      <c r="G2" t="s">
        <v>241</v>
      </c>
      <c r="H2" t="s">
        <v>88</v>
      </c>
      <c r="I2" t="s">
        <v>90</v>
      </c>
      <c r="J2">
        <v>0</v>
      </c>
      <c r="K2" t="s">
        <v>80</v>
      </c>
    </row>
    <row r="3" spans="1:11" x14ac:dyDescent="0.25">
      <c r="A3" t="s">
        <v>238</v>
      </c>
      <c r="B3" t="s">
        <v>239</v>
      </c>
      <c r="C3" t="s">
        <v>240</v>
      </c>
      <c r="D3">
        <v>75</v>
      </c>
      <c r="E3" t="s">
        <v>237</v>
      </c>
      <c r="F3" t="s">
        <v>85</v>
      </c>
      <c r="G3" t="s">
        <v>241</v>
      </c>
      <c r="H3" t="s">
        <v>91</v>
      </c>
      <c r="I3" t="s">
        <v>92</v>
      </c>
      <c r="J3">
        <v>0</v>
      </c>
      <c r="K3" t="s">
        <v>80</v>
      </c>
    </row>
    <row r="4" spans="1:11" x14ac:dyDescent="0.25">
      <c r="A4" t="s">
        <v>238</v>
      </c>
      <c r="B4" t="s">
        <v>239</v>
      </c>
      <c r="C4" t="s">
        <v>240</v>
      </c>
      <c r="D4">
        <v>75</v>
      </c>
      <c r="E4" t="s">
        <v>237</v>
      </c>
      <c r="F4" t="s">
        <v>85</v>
      </c>
      <c r="G4" t="s">
        <v>241</v>
      </c>
      <c r="H4" t="s">
        <v>93</v>
      </c>
      <c r="I4" t="s">
        <v>94</v>
      </c>
      <c r="J4">
        <v>0</v>
      </c>
      <c r="K4" t="s">
        <v>80</v>
      </c>
    </row>
    <row r="5" spans="1:11" x14ac:dyDescent="0.25">
      <c r="A5" t="s">
        <v>238</v>
      </c>
      <c r="B5" t="s">
        <v>239</v>
      </c>
      <c r="C5" t="s">
        <v>240</v>
      </c>
      <c r="D5">
        <v>75</v>
      </c>
      <c r="E5" t="s">
        <v>237</v>
      </c>
      <c r="F5" t="s">
        <v>85</v>
      </c>
      <c r="G5" t="s">
        <v>241</v>
      </c>
      <c r="H5" t="s">
        <v>95</v>
      </c>
      <c r="I5" t="s">
        <v>96</v>
      </c>
      <c r="J5">
        <v>0</v>
      </c>
      <c r="K5" t="s">
        <v>80</v>
      </c>
    </row>
    <row r="6" spans="1:11" x14ac:dyDescent="0.25">
      <c r="A6" t="s">
        <v>238</v>
      </c>
      <c r="B6" t="s">
        <v>239</v>
      </c>
      <c r="C6" t="s">
        <v>240</v>
      </c>
      <c r="D6">
        <v>75</v>
      </c>
      <c r="E6" t="s">
        <v>237</v>
      </c>
      <c r="F6" t="s">
        <v>85</v>
      </c>
      <c r="G6" t="s">
        <v>241</v>
      </c>
      <c r="H6" t="s">
        <v>97</v>
      </c>
      <c r="I6" t="s">
        <v>98</v>
      </c>
      <c r="J6">
        <v>0</v>
      </c>
      <c r="K6" t="s">
        <v>80</v>
      </c>
    </row>
    <row r="7" spans="1:11" x14ac:dyDescent="0.25">
      <c r="A7" t="s">
        <v>238</v>
      </c>
      <c r="B7" t="s">
        <v>239</v>
      </c>
      <c r="C7" t="s">
        <v>240</v>
      </c>
      <c r="D7">
        <v>75</v>
      </c>
      <c r="E7" t="s">
        <v>237</v>
      </c>
      <c r="F7" t="s">
        <v>85</v>
      </c>
      <c r="G7" t="s">
        <v>241</v>
      </c>
      <c r="H7" t="s">
        <v>99</v>
      </c>
      <c r="I7" t="s">
        <v>100</v>
      </c>
      <c r="J7">
        <v>0</v>
      </c>
      <c r="K7" t="s">
        <v>80</v>
      </c>
    </row>
    <row r="8" spans="1:11" x14ac:dyDescent="0.25">
      <c r="A8" t="s">
        <v>238</v>
      </c>
      <c r="B8" t="s">
        <v>239</v>
      </c>
      <c r="C8" t="s">
        <v>240</v>
      </c>
      <c r="D8">
        <v>75</v>
      </c>
      <c r="E8" t="s">
        <v>237</v>
      </c>
      <c r="F8" t="s">
        <v>85</v>
      </c>
      <c r="G8" t="s">
        <v>241</v>
      </c>
      <c r="H8" t="s">
        <v>101</v>
      </c>
      <c r="I8" t="s">
        <v>102</v>
      </c>
      <c r="J8">
        <v>0</v>
      </c>
      <c r="K8" t="s">
        <v>80</v>
      </c>
    </row>
    <row r="9" spans="1:11" x14ac:dyDescent="0.25">
      <c r="A9" t="s">
        <v>238</v>
      </c>
      <c r="B9" t="s">
        <v>239</v>
      </c>
      <c r="C9" t="s">
        <v>240</v>
      </c>
      <c r="D9">
        <v>75</v>
      </c>
      <c r="E9" t="s">
        <v>237</v>
      </c>
      <c r="F9" t="s">
        <v>85</v>
      </c>
      <c r="G9" t="s">
        <v>241</v>
      </c>
      <c r="H9" t="s">
        <v>103</v>
      </c>
      <c r="I9" t="s">
        <v>104</v>
      </c>
      <c r="J9">
        <v>0</v>
      </c>
      <c r="K9" t="s">
        <v>80</v>
      </c>
    </row>
    <row r="10" spans="1:11" x14ac:dyDescent="0.25">
      <c r="A10" t="s">
        <v>238</v>
      </c>
      <c r="B10" t="s">
        <v>239</v>
      </c>
      <c r="C10" t="s">
        <v>240</v>
      </c>
      <c r="D10">
        <v>75</v>
      </c>
      <c r="E10" t="s">
        <v>237</v>
      </c>
      <c r="F10" t="s">
        <v>85</v>
      </c>
      <c r="G10" t="s">
        <v>241</v>
      </c>
      <c r="H10" t="s">
        <v>105</v>
      </c>
      <c r="I10" t="s">
        <v>106</v>
      </c>
      <c r="J10">
        <v>0</v>
      </c>
      <c r="K10" t="s">
        <v>80</v>
      </c>
    </row>
    <row r="11" spans="1:11" x14ac:dyDescent="0.25">
      <c r="A11" t="s">
        <v>238</v>
      </c>
      <c r="B11" t="s">
        <v>239</v>
      </c>
      <c r="C11" t="s">
        <v>240</v>
      </c>
      <c r="D11">
        <v>75</v>
      </c>
      <c r="E11" t="s">
        <v>237</v>
      </c>
      <c r="F11" t="s">
        <v>85</v>
      </c>
      <c r="G11" t="s">
        <v>241</v>
      </c>
      <c r="H11" t="s">
        <v>107</v>
      </c>
      <c r="I11" t="s">
        <v>108</v>
      </c>
      <c r="J11">
        <v>0</v>
      </c>
      <c r="K11" t="s">
        <v>80</v>
      </c>
    </row>
    <row r="12" spans="1:11" x14ac:dyDescent="0.25">
      <c r="A12" t="s">
        <v>238</v>
      </c>
      <c r="B12" t="s">
        <v>239</v>
      </c>
      <c r="C12" t="s">
        <v>240</v>
      </c>
      <c r="D12">
        <v>75</v>
      </c>
      <c r="E12" t="s">
        <v>237</v>
      </c>
      <c r="F12" t="s">
        <v>85</v>
      </c>
      <c r="G12" t="s">
        <v>241</v>
      </c>
      <c r="H12" t="s">
        <v>109</v>
      </c>
      <c r="I12" t="s">
        <v>110</v>
      </c>
      <c r="J12">
        <v>0</v>
      </c>
      <c r="K12" t="s">
        <v>80</v>
      </c>
    </row>
    <row r="13" spans="1:11" x14ac:dyDescent="0.25">
      <c r="A13" t="s">
        <v>238</v>
      </c>
      <c r="B13" t="s">
        <v>239</v>
      </c>
      <c r="C13" t="s">
        <v>240</v>
      </c>
      <c r="D13">
        <v>75</v>
      </c>
      <c r="E13" t="s">
        <v>237</v>
      </c>
      <c r="F13" t="s">
        <v>85</v>
      </c>
      <c r="G13" t="s">
        <v>241</v>
      </c>
      <c r="H13" t="s">
        <v>111</v>
      </c>
      <c r="I13" t="s">
        <v>112</v>
      </c>
      <c r="J13">
        <v>0</v>
      </c>
      <c r="K13" t="s">
        <v>80</v>
      </c>
    </row>
    <row r="14" spans="1:11" x14ac:dyDescent="0.25">
      <c r="A14" t="s">
        <v>238</v>
      </c>
      <c r="B14" t="s">
        <v>239</v>
      </c>
      <c r="C14" t="s">
        <v>240</v>
      </c>
      <c r="D14">
        <v>75</v>
      </c>
      <c r="E14" t="s">
        <v>237</v>
      </c>
      <c r="F14" t="s">
        <v>85</v>
      </c>
      <c r="G14" t="s">
        <v>241</v>
      </c>
      <c r="H14" t="s">
        <v>113</v>
      </c>
      <c r="I14" t="s">
        <v>114</v>
      </c>
      <c r="J14">
        <v>0</v>
      </c>
      <c r="K14" t="s">
        <v>80</v>
      </c>
    </row>
    <row r="15" spans="1:11" x14ac:dyDescent="0.25">
      <c r="A15" t="s">
        <v>238</v>
      </c>
      <c r="B15" t="s">
        <v>239</v>
      </c>
      <c r="C15" t="s">
        <v>240</v>
      </c>
      <c r="D15">
        <v>75</v>
      </c>
      <c r="E15" t="s">
        <v>237</v>
      </c>
      <c r="F15" t="s">
        <v>85</v>
      </c>
      <c r="G15" t="s">
        <v>241</v>
      </c>
      <c r="H15" t="s">
        <v>115</v>
      </c>
      <c r="I15" t="s">
        <v>116</v>
      </c>
      <c r="J15">
        <v>0</v>
      </c>
      <c r="K15" t="s">
        <v>80</v>
      </c>
    </row>
    <row r="16" spans="1:11" x14ac:dyDescent="0.25">
      <c r="A16" t="s">
        <v>238</v>
      </c>
      <c r="B16" t="s">
        <v>239</v>
      </c>
      <c r="C16" t="s">
        <v>240</v>
      </c>
      <c r="D16">
        <v>75</v>
      </c>
      <c r="E16" t="s">
        <v>237</v>
      </c>
      <c r="F16" t="s">
        <v>85</v>
      </c>
      <c r="G16" t="s">
        <v>241</v>
      </c>
      <c r="H16" t="s">
        <v>117</v>
      </c>
      <c r="I16" t="s">
        <v>118</v>
      </c>
      <c r="J16">
        <v>0</v>
      </c>
      <c r="K16" t="s">
        <v>80</v>
      </c>
    </row>
    <row r="17" spans="1:11" x14ac:dyDescent="0.25">
      <c r="A17" t="s">
        <v>238</v>
      </c>
      <c r="B17" t="s">
        <v>239</v>
      </c>
      <c r="C17" t="s">
        <v>240</v>
      </c>
      <c r="D17">
        <v>75</v>
      </c>
      <c r="E17" t="s">
        <v>237</v>
      </c>
      <c r="F17" t="s">
        <v>85</v>
      </c>
      <c r="G17" t="s">
        <v>241</v>
      </c>
      <c r="H17" t="s">
        <v>119</v>
      </c>
      <c r="I17" t="s">
        <v>120</v>
      </c>
      <c r="J17">
        <v>0</v>
      </c>
      <c r="K17" t="s">
        <v>80</v>
      </c>
    </row>
    <row r="18" spans="1:11" x14ac:dyDescent="0.25">
      <c r="A18" t="s">
        <v>238</v>
      </c>
      <c r="B18" t="s">
        <v>239</v>
      </c>
      <c r="C18" t="s">
        <v>240</v>
      </c>
      <c r="D18">
        <v>75</v>
      </c>
      <c r="E18" t="s">
        <v>237</v>
      </c>
      <c r="F18" t="s">
        <v>85</v>
      </c>
      <c r="G18" t="s">
        <v>241</v>
      </c>
      <c r="H18" t="s">
        <v>121</v>
      </c>
      <c r="I18" t="s">
        <v>122</v>
      </c>
      <c r="J18">
        <v>0</v>
      </c>
      <c r="K18" t="s">
        <v>80</v>
      </c>
    </row>
    <row r="19" spans="1:11" x14ac:dyDescent="0.25">
      <c r="A19" t="s">
        <v>238</v>
      </c>
      <c r="B19" t="s">
        <v>239</v>
      </c>
      <c r="C19" t="s">
        <v>240</v>
      </c>
      <c r="D19">
        <v>75</v>
      </c>
      <c r="E19" t="s">
        <v>237</v>
      </c>
      <c r="F19" t="s">
        <v>85</v>
      </c>
      <c r="G19" t="s">
        <v>241</v>
      </c>
      <c r="H19" t="s">
        <v>123</v>
      </c>
      <c r="I19" t="s">
        <v>124</v>
      </c>
      <c r="J19">
        <v>0</v>
      </c>
      <c r="K19" t="s">
        <v>80</v>
      </c>
    </row>
    <row r="20" spans="1:11" x14ac:dyDescent="0.25">
      <c r="A20" t="s">
        <v>238</v>
      </c>
      <c r="B20" t="s">
        <v>239</v>
      </c>
      <c r="C20" t="s">
        <v>240</v>
      </c>
      <c r="D20">
        <v>75</v>
      </c>
      <c r="E20" t="s">
        <v>237</v>
      </c>
      <c r="F20" t="s">
        <v>85</v>
      </c>
      <c r="G20" t="s">
        <v>241</v>
      </c>
      <c r="H20" t="s">
        <v>125</v>
      </c>
      <c r="I20" t="s">
        <v>126</v>
      </c>
      <c r="J20">
        <v>0</v>
      </c>
      <c r="K20" t="s">
        <v>80</v>
      </c>
    </row>
    <row r="21" spans="1:11" x14ac:dyDescent="0.25">
      <c r="A21" t="s">
        <v>238</v>
      </c>
      <c r="B21" t="s">
        <v>239</v>
      </c>
      <c r="C21" t="s">
        <v>240</v>
      </c>
      <c r="D21">
        <v>75</v>
      </c>
      <c r="E21" t="s">
        <v>237</v>
      </c>
      <c r="F21" t="s">
        <v>85</v>
      </c>
      <c r="G21" t="s">
        <v>241</v>
      </c>
      <c r="H21" t="s">
        <v>127</v>
      </c>
      <c r="I21" t="s">
        <v>128</v>
      </c>
      <c r="J21">
        <v>0</v>
      </c>
      <c r="K21" t="s">
        <v>80</v>
      </c>
    </row>
    <row r="22" spans="1:11" x14ac:dyDescent="0.25">
      <c r="A22" t="s">
        <v>238</v>
      </c>
      <c r="B22" t="s">
        <v>239</v>
      </c>
      <c r="C22" t="s">
        <v>240</v>
      </c>
      <c r="D22">
        <v>75</v>
      </c>
      <c r="E22" t="s">
        <v>237</v>
      </c>
      <c r="F22" t="s">
        <v>85</v>
      </c>
      <c r="G22" t="s">
        <v>241</v>
      </c>
      <c r="H22" t="s">
        <v>129</v>
      </c>
      <c r="I22" t="s">
        <v>130</v>
      </c>
      <c r="J22">
        <v>0</v>
      </c>
      <c r="K22" t="s">
        <v>80</v>
      </c>
    </row>
    <row r="23" spans="1:11" x14ac:dyDescent="0.25">
      <c r="A23" t="s">
        <v>238</v>
      </c>
      <c r="B23" t="s">
        <v>239</v>
      </c>
      <c r="C23" t="s">
        <v>240</v>
      </c>
      <c r="D23">
        <v>75</v>
      </c>
      <c r="E23" t="s">
        <v>237</v>
      </c>
      <c r="F23" t="s">
        <v>85</v>
      </c>
      <c r="G23" t="s">
        <v>241</v>
      </c>
      <c r="H23" t="s">
        <v>131</v>
      </c>
      <c r="I23" t="s">
        <v>132</v>
      </c>
      <c r="J23">
        <v>0</v>
      </c>
      <c r="K23" t="s">
        <v>80</v>
      </c>
    </row>
    <row r="24" spans="1:11" x14ac:dyDescent="0.25">
      <c r="A24" t="s">
        <v>238</v>
      </c>
      <c r="B24" t="s">
        <v>239</v>
      </c>
      <c r="C24" t="s">
        <v>240</v>
      </c>
      <c r="D24">
        <v>75</v>
      </c>
      <c r="E24" t="s">
        <v>237</v>
      </c>
      <c r="F24" t="s">
        <v>85</v>
      </c>
      <c r="G24" t="s">
        <v>241</v>
      </c>
      <c r="H24" t="s">
        <v>133</v>
      </c>
      <c r="I24" t="s">
        <v>134</v>
      </c>
      <c r="J24">
        <v>0</v>
      </c>
      <c r="K24" t="s">
        <v>80</v>
      </c>
    </row>
    <row r="25" spans="1:11" x14ac:dyDescent="0.25">
      <c r="A25" t="s">
        <v>238</v>
      </c>
      <c r="B25" t="s">
        <v>239</v>
      </c>
      <c r="C25" t="s">
        <v>240</v>
      </c>
      <c r="D25">
        <v>75</v>
      </c>
      <c r="E25" t="s">
        <v>237</v>
      </c>
      <c r="F25" t="s">
        <v>85</v>
      </c>
      <c r="G25" t="s">
        <v>241</v>
      </c>
      <c r="H25" t="s">
        <v>135</v>
      </c>
      <c r="I25" t="s">
        <v>136</v>
      </c>
      <c r="J25">
        <v>0</v>
      </c>
      <c r="K25" t="s">
        <v>80</v>
      </c>
    </row>
    <row r="26" spans="1:11" x14ac:dyDescent="0.25">
      <c r="A26" t="s">
        <v>238</v>
      </c>
      <c r="B26" t="s">
        <v>239</v>
      </c>
      <c r="C26" t="s">
        <v>240</v>
      </c>
      <c r="D26">
        <v>75</v>
      </c>
      <c r="E26" t="s">
        <v>237</v>
      </c>
      <c r="F26" t="s">
        <v>85</v>
      </c>
      <c r="G26" t="s">
        <v>241</v>
      </c>
      <c r="H26" t="s">
        <v>137</v>
      </c>
      <c r="I26" t="s">
        <v>138</v>
      </c>
      <c r="J26">
        <v>0</v>
      </c>
      <c r="K26" t="s">
        <v>80</v>
      </c>
    </row>
    <row r="27" spans="1:11" x14ac:dyDescent="0.25">
      <c r="A27" t="s">
        <v>238</v>
      </c>
      <c r="B27" t="s">
        <v>239</v>
      </c>
      <c r="C27" t="s">
        <v>240</v>
      </c>
      <c r="D27">
        <v>75</v>
      </c>
      <c r="E27" t="s">
        <v>237</v>
      </c>
      <c r="F27" t="s">
        <v>85</v>
      </c>
      <c r="G27" t="s">
        <v>241</v>
      </c>
      <c r="H27" t="s">
        <v>139</v>
      </c>
      <c r="I27" t="s">
        <v>140</v>
      </c>
      <c r="J27">
        <v>0</v>
      </c>
      <c r="K27" t="s">
        <v>80</v>
      </c>
    </row>
    <row r="28" spans="1:11" x14ac:dyDescent="0.25">
      <c r="A28" t="s">
        <v>238</v>
      </c>
      <c r="B28" t="s">
        <v>239</v>
      </c>
      <c r="C28" t="s">
        <v>240</v>
      </c>
      <c r="D28">
        <v>75</v>
      </c>
      <c r="E28" t="s">
        <v>237</v>
      </c>
      <c r="F28" t="s">
        <v>85</v>
      </c>
      <c r="G28" t="s">
        <v>241</v>
      </c>
      <c r="H28" t="s">
        <v>141</v>
      </c>
      <c r="I28" t="s">
        <v>142</v>
      </c>
      <c r="J28">
        <v>0</v>
      </c>
      <c r="K28" t="s">
        <v>80</v>
      </c>
    </row>
    <row r="29" spans="1:11" x14ac:dyDescent="0.25">
      <c r="A29" t="s">
        <v>238</v>
      </c>
      <c r="B29" t="s">
        <v>239</v>
      </c>
      <c r="C29" t="s">
        <v>240</v>
      </c>
      <c r="D29">
        <v>75</v>
      </c>
      <c r="E29" t="s">
        <v>237</v>
      </c>
      <c r="F29" t="s">
        <v>85</v>
      </c>
      <c r="G29" t="s">
        <v>241</v>
      </c>
      <c r="H29" t="s">
        <v>143</v>
      </c>
      <c r="I29" t="s">
        <v>144</v>
      </c>
      <c r="J29">
        <v>0</v>
      </c>
      <c r="K29" t="s">
        <v>80</v>
      </c>
    </row>
    <row r="30" spans="1:11" x14ac:dyDescent="0.25">
      <c r="A30" t="s">
        <v>238</v>
      </c>
      <c r="B30" t="s">
        <v>239</v>
      </c>
      <c r="C30" t="s">
        <v>240</v>
      </c>
      <c r="D30">
        <v>75</v>
      </c>
      <c r="E30" t="s">
        <v>237</v>
      </c>
      <c r="F30" t="s">
        <v>85</v>
      </c>
      <c r="G30" t="s">
        <v>241</v>
      </c>
      <c r="H30" t="s">
        <v>145</v>
      </c>
      <c r="I30" t="s">
        <v>146</v>
      </c>
      <c r="J30">
        <v>0</v>
      </c>
      <c r="K30" t="s">
        <v>80</v>
      </c>
    </row>
    <row r="31" spans="1:11" x14ac:dyDescent="0.25">
      <c r="A31" t="s">
        <v>238</v>
      </c>
      <c r="B31" t="s">
        <v>239</v>
      </c>
      <c r="C31" t="s">
        <v>240</v>
      </c>
      <c r="D31">
        <v>75</v>
      </c>
      <c r="E31" t="s">
        <v>237</v>
      </c>
      <c r="F31" t="s">
        <v>85</v>
      </c>
      <c r="G31" t="s">
        <v>241</v>
      </c>
      <c r="H31" t="s">
        <v>147</v>
      </c>
      <c r="I31" t="s">
        <v>148</v>
      </c>
      <c r="J31">
        <v>0</v>
      </c>
      <c r="K31" t="s">
        <v>80</v>
      </c>
    </row>
    <row r="32" spans="1:11" x14ac:dyDescent="0.25">
      <c r="A32" t="s">
        <v>238</v>
      </c>
      <c r="B32" t="s">
        <v>239</v>
      </c>
      <c r="C32" t="s">
        <v>240</v>
      </c>
      <c r="D32">
        <v>75</v>
      </c>
      <c r="E32" t="s">
        <v>237</v>
      </c>
      <c r="F32" t="s">
        <v>85</v>
      </c>
      <c r="G32" t="s">
        <v>241</v>
      </c>
      <c r="H32" t="s">
        <v>149</v>
      </c>
      <c r="I32" t="s">
        <v>150</v>
      </c>
      <c r="J32">
        <v>0</v>
      </c>
      <c r="K32" t="s">
        <v>80</v>
      </c>
    </row>
    <row r="33" spans="1:11" x14ac:dyDescent="0.25">
      <c r="A33" t="s">
        <v>238</v>
      </c>
      <c r="B33" t="s">
        <v>239</v>
      </c>
      <c r="C33" t="s">
        <v>240</v>
      </c>
      <c r="D33">
        <v>75</v>
      </c>
      <c r="E33" t="s">
        <v>237</v>
      </c>
      <c r="F33" t="s">
        <v>85</v>
      </c>
      <c r="G33" t="s">
        <v>241</v>
      </c>
      <c r="H33" t="s">
        <v>151</v>
      </c>
      <c r="I33" t="s">
        <v>152</v>
      </c>
      <c r="J33">
        <v>0</v>
      </c>
      <c r="K33" t="s">
        <v>80</v>
      </c>
    </row>
    <row r="34" spans="1:11" x14ac:dyDescent="0.25">
      <c r="A34" t="s">
        <v>238</v>
      </c>
      <c r="B34" t="s">
        <v>239</v>
      </c>
      <c r="C34" t="s">
        <v>240</v>
      </c>
      <c r="D34">
        <v>75</v>
      </c>
      <c r="E34" t="s">
        <v>237</v>
      </c>
      <c r="F34" t="s">
        <v>85</v>
      </c>
      <c r="G34" t="s">
        <v>241</v>
      </c>
      <c r="H34" t="s">
        <v>153</v>
      </c>
      <c r="I34" t="s">
        <v>154</v>
      </c>
      <c r="J34">
        <v>0</v>
      </c>
      <c r="K34" t="s">
        <v>80</v>
      </c>
    </row>
    <row r="35" spans="1:11" x14ac:dyDescent="0.25">
      <c r="A35" t="s">
        <v>238</v>
      </c>
      <c r="B35" t="s">
        <v>239</v>
      </c>
      <c r="C35" t="s">
        <v>240</v>
      </c>
      <c r="D35">
        <v>75</v>
      </c>
      <c r="E35" t="s">
        <v>237</v>
      </c>
      <c r="F35" t="s">
        <v>85</v>
      </c>
      <c r="G35" t="s">
        <v>241</v>
      </c>
      <c r="H35" t="s">
        <v>155</v>
      </c>
      <c r="I35" t="s">
        <v>156</v>
      </c>
      <c r="J35">
        <v>0</v>
      </c>
      <c r="K35" t="s">
        <v>80</v>
      </c>
    </row>
    <row r="36" spans="1:11" x14ac:dyDescent="0.25">
      <c r="A36" t="s">
        <v>238</v>
      </c>
      <c r="B36" t="s">
        <v>239</v>
      </c>
      <c r="C36" t="s">
        <v>240</v>
      </c>
      <c r="D36">
        <v>75</v>
      </c>
      <c r="E36" t="s">
        <v>237</v>
      </c>
      <c r="F36" t="s">
        <v>85</v>
      </c>
      <c r="G36" t="s">
        <v>241</v>
      </c>
      <c r="H36" t="s">
        <v>157</v>
      </c>
      <c r="I36" t="s">
        <v>158</v>
      </c>
      <c r="J36">
        <v>0</v>
      </c>
      <c r="K36" t="s">
        <v>80</v>
      </c>
    </row>
    <row r="37" spans="1:11" x14ac:dyDescent="0.25">
      <c r="A37" t="s">
        <v>238</v>
      </c>
      <c r="B37" t="s">
        <v>239</v>
      </c>
      <c r="C37" t="s">
        <v>240</v>
      </c>
      <c r="D37">
        <v>75</v>
      </c>
      <c r="E37" t="s">
        <v>237</v>
      </c>
      <c r="F37" t="s">
        <v>85</v>
      </c>
      <c r="G37" t="s">
        <v>241</v>
      </c>
      <c r="H37" t="s">
        <v>159</v>
      </c>
      <c r="I37" t="s">
        <v>160</v>
      </c>
      <c r="J37">
        <v>0</v>
      </c>
      <c r="K37" t="s">
        <v>80</v>
      </c>
    </row>
    <row r="38" spans="1:11" x14ac:dyDescent="0.25">
      <c r="A38" t="s">
        <v>238</v>
      </c>
      <c r="B38" t="s">
        <v>239</v>
      </c>
      <c r="C38" t="s">
        <v>240</v>
      </c>
      <c r="D38">
        <v>75</v>
      </c>
      <c r="E38" t="s">
        <v>237</v>
      </c>
      <c r="F38" t="s">
        <v>85</v>
      </c>
      <c r="G38" t="s">
        <v>241</v>
      </c>
      <c r="H38" t="s">
        <v>161</v>
      </c>
      <c r="I38" t="s">
        <v>162</v>
      </c>
      <c r="J38">
        <v>0</v>
      </c>
      <c r="K38" t="s">
        <v>80</v>
      </c>
    </row>
    <row r="39" spans="1:11" x14ac:dyDescent="0.25">
      <c r="A39" t="s">
        <v>238</v>
      </c>
      <c r="B39" t="s">
        <v>239</v>
      </c>
      <c r="C39" t="s">
        <v>240</v>
      </c>
      <c r="D39">
        <v>75</v>
      </c>
      <c r="E39" t="s">
        <v>237</v>
      </c>
      <c r="F39" t="s">
        <v>85</v>
      </c>
      <c r="G39" t="s">
        <v>241</v>
      </c>
      <c r="H39" t="s">
        <v>163</v>
      </c>
      <c r="I39" t="s">
        <v>164</v>
      </c>
      <c r="J39">
        <v>0</v>
      </c>
      <c r="K39" t="s">
        <v>80</v>
      </c>
    </row>
    <row r="40" spans="1:11" x14ac:dyDescent="0.25">
      <c r="A40" t="s">
        <v>238</v>
      </c>
      <c r="B40" t="s">
        <v>239</v>
      </c>
      <c r="C40" t="s">
        <v>240</v>
      </c>
      <c r="D40">
        <v>75</v>
      </c>
      <c r="E40" t="s">
        <v>237</v>
      </c>
      <c r="F40" t="s">
        <v>85</v>
      </c>
      <c r="G40" t="s">
        <v>241</v>
      </c>
      <c r="H40" t="s">
        <v>165</v>
      </c>
      <c r="I40" t="s">
        <v>166</v>
      </c>
      <c r="J40">
        <v>0</v>
      </c>
      <c r="K40" t="s">
        <v>80</v>
      </c>
    </row>
    <row r="41" spans="1:11" x14ac:dyDescent="0.25">
      <c r="A41" t="s">
        <v>238</v>
      </c>
      <c r="B41" t="s">
        <v>239</v>
      </c>
      <c r="C41" t="s">
        <v>240</v>
      </c>
      <c r="D41">
        <v>75</v>
      </c>
      <c r="E41" t="s">
        <v>237</v>
      </c>
      <c r="F41" t="s">
        <v>85</v>
      </c>
      <c r="G41" t="s">
        <v>241</v>
      </c>
      <c r="H41" t="s">
        <v>167</v>
      </c>
      <c r="I41" t="s">
        <v>168</v>
      </c>
      <c r="J41">
        <v>0</v>
      </c>
      <c r="K41" t="s">
        <v>80</v>
      </c>
    </row>
    <row r="42" spans="1:11" x14ac:dyDescent="0.25">
      <c r="A42" t="s">
        <v>238</v>
      </c>
      <c r="B42" t="s">
        <v>239</v>
      </c>
      <c r="C42" t="s">
        <v>240</v>
      </c>
      <c r="D42">
        <v>75</v>
      </c>
      <c r="E42" t="s">
        <v>237</v>
      </c>
      <c r="F42" t="s">
        <v>85</v>
      </c>
      <c r="G42" t="s">
        <v>241</v>
      </c>
      <c r="H42" t="s">
        <v>169</v>
      </c>
      <c r="I42" t="s">
        <v>170</v>
      </c>
      <c r="J42">
        <v>0</v>
      </c>
      <c r="K42" t="s">
        <v>80</v>
      </c>
    </row>
    <row r="43" spans="1:11" x14ac:dyDescent="0.25">
      <c r="A43" t="s">
        <v>238</v>
      </c>
      <c r="B43" t="s">
        <v>239</v>
      </c>
      <c r="C43" t="s">
        <v>240</v>
      </c>
      <c r="D43">
        <v>75</v>
      </c>
      <c r="E43" t="s">
        <v>237</v>
      </c>
      <c r="F43" t="s">
        <v>85</v>
      </c>
      <c r="G43" t="s">
        <v>241</v>
      </c>
      <c r="H43" t="s">
        <v>171</v>
      </c>
      <c r="I43" t="s">
        <v>172</v>
      </c>
      <c r="J43">
        <v>0</v>
      </c>
      <c r="K43" t="s">
        <v>80</v>
      </c>
    </row>
    <row r="44" spans="1:11" x14ac:dyDescent="0.25">
      <c r="A44" t="s">
        <v>238</v>
      </c>
      <c r="B44" t="s">
        <v>239</v>
      </c>
      <c r="C44" t="s">
        <v>240</v>
      </c>
      <c r="D44">
        <v>75</v>
      </c>
      <c r="E44" t="s">
        <v>237</v>
      </c>
      <c r="F44" t="s">
        <v>85</v>
      </c>
      <c r="G44" t="s">
        <v>241</v>
      </c>
      <c r="H44" t="s">
        <v>173</v>
      </c>
      <c r="I44" t="s">
        <v>174</v>
      </c>
      <c r="J44">
        <v>0</v>
      </c>
      <c r="K44" t="s">
        <v>80</v>
      </c>
    </row>
    <row r="45" spans="1:11" x14ac:dyDescent="0.25">
      <c r="A45" t="s">
        <v>238</v>
      </c>
      <c r="B45" t="s">
        <v>239</v>
      </c>
      <c r="C45" t="s">
        <v>240</v>
      </c>
      <c r="D45">
        <v>75</v>
      </c>
      <c r="E45" t="s">
        <v>237</v>
      </c>
      <c r="F45" t="s">
        <v>85</v>
      </c>
      <c r="G45" t="s">
        <v>241</v>
      </c>
      <c r="H45" t="s">
        <v>175</v>
      </c>
      <c r="I45" t="s">
        <v>176</v>
      </c>
      <c r="J45">
        <v>0</v>
      </c>
      <c r="K45" t="s">
        <v>80</v>
      </c>
    </row>
    <row r="46" spans="1:11" x14ac:dyDescent="0.25">
      <c r="A46" t="s">
        <v>238</v>
      </c>
      <c r="B46" t="s">
        <v>239</v>
      </c>
      <c r="C46" t="s">
        <v>240</v>
      </c>
      <c r="D46">
        <v>75</v>
      </c>
      <c r="E46" t="s">
        <v>237</v>
      </c>
      <c r="F46" t="s">
        <v>85</v>
      </c>
      <c r="G46" t="s">
        <v>241</v>
      </c>
      <c r="H46" t="s">
        <v>177</v>
      </c>
      <c r="I46" t="s">
        <v>178</v>
      </c>
      <c r="J46">
        <v>0</v>
      </c>
      <c r="K46" t="s">
        <v>80</v>
      </c>
    </row>
    <row r="47" spans="1:11" x14ac:dyDescent="0.25">
      <c r="A47" t="s">
        <v>238</v>
      </c>
      <c r="B47" t="s">
        <v>239</v>
      </c>
      <c r="C47" t="s">
        <v>240</v>
      </c>
      <c r="D47">
        <v>75</v>
      </c>
      <c r="E47" t="s">
        <v>237</v>
      </c>
      <c r="F47" t="s">
        <v>85</v>
      </c>
      <c r="G47" t="s">
        <v>241</v>
      </c>
      <c r="H47" t="s">
        <v>179</v>
      </c>
      <c r="I47" t="s">
        <v>180</v>
      </c>
      <c r="J47">
        <v>0</v>
      </c>
      <c r="K47" t="s">
        <v>80</v>
      </c>
    </row>
    <row r="48" spans="1:11" x14ac:dyDescent="0.25">
      <c r="A48" t="s">
        <v>238</v>
      </c>
      <c r="B48" t="s">
        <v>239</v>
      </c>
      <c r="C48" t="s">
        <v>240</v>
      </c>
      <c r="D48">
        <v>75</v>
      </c>
      <c r="E48" t="s">
        <v>237</v>
      </c>
      <c r="F48" t="s">
        <v>85</v>
      </c>
      <c r="G48" t="s">
        <v>241</v>
      </c>
      <c r="H48" t="s">
        <v>181</v>
      </c>
      <c r="I48" t="s">
        <v>182</v>
      </c>
      <c r="J48">
        <v>0</v>
      </c>
      <c r="K48" t="s">
        <v>80</v>
      </c>
    </row>
    <row r="49" spans="1:11" x14ac:dyDescent="0.25">
      <c r="A49" t="s">
        <v>238</v>
      </c>
      <c r="B49" t="s">
        <v>239</v>
      </c>
      <c r="C49" t="s">
        <v>240</v>
      </c>
      <c r="D49">
        <v>75</v>
      </c>
      <c r="E49" t="s">
        <v>237</v>
      </c>
      <c r="F49" t="s">
        <v>85</v>
      </c>
      <c r="G49" t="s">
        <v>241</v>
      </c>
      <c r="H49" t="s">
        <v>183</v>
      </c>
      <c r="I49" t="s">
        <v>184</v>
      </c>
      <c r="J49">
        <v>0</v>
      </c>
      <c r="K49" t="s">
        <v>80</v>
      </c>
    </row>
    <row r="50" spans="1:11" x14ac:dyDescent="0.25">
      <c r="A50" t="s">
        <v>238</v>
      </c>
      <c r="B50" t="s">
        <v>239</v>
      </c>
      <c r="C50" t="s">
        <v>240</v>
      </c>
      <c r="D50">
        <v>75</v>
      </c>
      <c r="E50" t="s">
        <v>237</v>
      </c>
      <c r="F50" t="s">
        <v>85</v>
      </c>
      <c r="G50" t="s">
        <v>241</v>
      </c>
      <c r="H50" t="s">
        <v>185</v>
      </c>
      <c r="I50" t="s">
        <v>186</v>
      </c>
      <c r="J50">
        <v>0</v>
      </c>
      <c r="K50" t="s">
        <v>80</v>
      </c>
    </row>
    <row r="51" spans="1:11" x14ac:dyDescent="0.25">
      <c r="A51" t="s">
        <v>238</v>
      </c>
      <c r="B51" t="s">
        <v>239</v>
      </c>
      <c r="C51" t="s">
        <v>240</v>
      </c>
      <c r="D51">
        <v>75</v>
      </c>
      <c r="E51" t="s">
        <v>237</v>
      </c>
      <c r="F51" t="s">
        <v>85</v>
      </c>
      <c r="G51" t="s">
        <v>241</v>
      </c>
      <c r="H51" t="s">
        <v>187</v>
      </c>
      <c r="I51" t="s">
        <v>188</v>
      </c>
      <c r="J51">
        <v>0</v>
      </c>
      <c r="K51" t="s">
        <v>80</v>
      </c>
    </row>
    <row r="52" spans="1:11" x14ac:dyDescent="0.25">
      <c r="A52" t="s">
        <v>238</v>
      </c>
      <c r="B52" t="s">
        <v>239</v>
      </c>
      <c r="C52" t="s">
        <v>240</v>
      </c>
      <c r="D52">
        <v>75</v>
      </c>
      <c r="E52" t="s">
        <v>237</v>
      </c>
      <c r="F52" t="s">
        <v>85</v>
      </c>
      <c r="G52" t="s">
        <v>241</v>
      </c>
      <c r="H52" t="s">
        <v>189</v>
      </c>
      <c r="I52" t="s">
        <v>190</v>
      </c>
      <c r="J52">
        <v>0</v>
      </c>
      <c r="K52" t="s">
        <v>80</v>
      </c>
    </row>
    <row r="53" spans="1:11" x14ac:dyDescent="0.25">
      <c r="A53" t="s">
        <v>238</v>
      </c>
      <c r="B53" t="s">
        <v>239</v>
      </c>
      <c r="C53" t="s">
        <v>240</v>
      </c>
      <c r="D53">
        <v>75</v>
      </c>
      <c r="E53" t="s">
        <v>237</v>
      </c>
      <c r="F53" t="s">
        <v>85</v>
      </c>
      <c r="G53" t="s">
        <v>241</v>
      </c>
      <c r="H53" t="s">
        <v>191</v>
      </c>
      <c r="I53" t="s">
        <v>192</v>
      </c>
      <c r="J53">
        <v>0</v>
      </c>
      <c r="K53" t="s">
        <v>80</v>
      </c>
    </row>
    <row r="54" spans="1:11" x14ac:dyDescent="0.25">
      <c r="A54" t="s">
        <v>238</v>
      </c>
      <c r="B54" t="s">
        <v>239</v>
      </c>
      <c r="C54" t="s">
        <v>240</v>
      </c>
      <c r="D54">
        <v>75</v>
      </c>
      <c r="E54" t="s">
        <v>237</v>
      </c>
      <c r="F54" t="s">
        <v>85</v>
      </c>
      <c r="G54" t="s">
        <v>241</v>
      </c>
      <c r="H54" t="s">
        <v>193</v>
      </c>
      <c r="I54" t="s">
        <v>194</v>
      </c>
      <c r="J54">
        <v>0</v>
      </c>
      <c r="K54" t="s">
        <v>80</v>
      </c>
    </row>
    <row r="55" spans="1:11" x14ac:dyDescent="0.25">
      <c r="A55" t="s">
        <v>238</v>
      </c>
      <c r="B55" t="s">
        <v>239</v>
      </c>
      <c r="C55" t="s">
        <v>240</v>
      </c>
      <c r="D55">
        <v>75</v>
      </c>
      <c r="E55" t="s">
        <v>237</v>
      </c>
      <c r="F55" t="s">
        <v>85</v>
      </c>
      <c r="G55" t="s">
        <v>241</v>
      </c>
      <c r="H55" t="s">
        <v>195</v>
      </c>
      <c r="I55" t="s">
        <v>196</v>
      </c>
      <c r="J55">
        <v>0</v>
      </c>
      <c r="K55" t="s">
        <v>80</v>
      </c>
    </row>
    <row r="56" spans="1:11" x14ac:dyDescent="0.25">
      <c r="A56" t="s">
        <v>238</v>
      </c>
      <c r="B56" t="s">
        <v>239</v>
      </c>
      <c r="C56" t="s">
        <v>240</v>
      </c>
      <c r="D56">
        <v>75</v>
      </c>
      <c r="E56" t="s">
        <v>237</v>
      </c>
      <c r="F56" t="s">
        <v>85</v>
      </c>
      <c r="G56" t="s">
        <v>241</v>
      </c>
      <c r="H56" t="s">
        <v>197</v>
      </c>
      <c r="I56" t="s">
        <v>198</v>
      </c>
      <c r="J56">
        <v>0</v>
      </c>
      <c r="K56" t="s">
        <v>80</v>
      </c>
    </row>
    <row r="57" spans="1:11" x14ac:dyDescent="0.25">
      <c r="A57" t="s">
        <v>238</v>
      </c>
      <c r="B57" t="s">
        <v>239</v>
      </c>
      <c r="C57" t="s">
        <v>240</v>
      </c>
      <c r="D57">
        <v>75</v>
      </c>
      <c r="E57" t="s">
        <v>237</v>
      </c>
      <c r="F57" t="s">
        <v>85</v>
      </c>
      <c r="G57" t="s">
        <v>241</v>
      </c>
      <c r="H57" t="s">
        <v>199</v>
      </c>
      <c r="I57" t="s">
        <v>200</v>
      </c>
      <c r="J57">
        <v>0</v>
      </c>
      <c r="K57" t="s">
        <v>80</v>
      </c>
    </row>
    <row r="58" spans="1:11" x14ac:dyDescent="0.25">
      <c r="A58" t="s">
        <v>238</v>
      </c>
      <c r="B58" t="s">
        <v>239</v>
      </c>
      <c r="C58" t="s">
        <v>240</v>
      </c>
      <c r="D58">
        <v>75</v>
      </c>
      <c r="E58" t="s">
        <v>237</v>
      </c>
      <c r="F58" t="s">
        <v>85</v>
      </c>
      <c r="G58" t="s">
        <v>241</v>
      </c>
      <c r="H58" t="s">
        <v>201</v>
      </c>
      <c r="I58" t="s">
        <v>202</v>
      </c>
      <c r="J58">
        <v>0</v>
      </c>
      <c r="K58" t="s">
        <v>80</v>
      </c>
    </row>
    <row r="59" spans="1:11" x14ac:dyDescent="0.25">
      <c r="A59" t="s">
        <v>238</v>
      </c>
      <c r="B59" t="s">
        <v>239</v>
      </c>
      <c r="C59" t="s">
        <v>240</v>
      </c>
      <c r="D59">
        <v>75</v>
      </c>
      <c r="E59" t="s">
        <v>237</v>
      </c>
      <c r="F59" t="s">
        <v>85</v>
      </c>
      <c r="G59" t="s">
        <v>241</v>
      </c>
      <c r="H59" t="s">
        <v>203</v>
      </c>
      <c r="I59" t="s">
        <v>204</v>
      </c>
      <c r="J59">
        <v>0</v>
      </c>
      <c r="K59" t="s">
        <v>80</v>
      </c>
    </row>
    <row r="60" spans="1:11" x14ac:dyDescent="0.25">
      <c r="A60" t="s">
        <v>238</v>
      </c>
      <c r="B60" t="s">
        <v>239</v>
      </c>
      <c r="C60" t="s">
        <v>240</v>
      </c>
      <c r="D60">
        <v>75</v>
      </c>
      <c r="E60" t="s">
        <v>237</v>
      </c>
      <c r="F60" t="s">
        <v>85</v>
      </c>
      <c r="G60" t="s">
        <v>241</v>
      </c>
      <c r="H60" t="s">
        <v>205</v>
      </c>
      <c r="I60" t="s">
        <v>206</v>
      </c>
      <c r="J60">
        <v>0</v>
      </c>
      <c r="K60" t="s">
        <v>80</v>
      </c>
    </row>
    <row r="61" spans="1:11" x14ac:dyDescent="0.25">
      <c r="A61" t="s">
        <v>238</v>
      </c>
      <c r="B61" t="s">
        <v>239</v>
      </c>
      <c r="C61" t="s">
        <v>240</v>
      </c>
      <c r="D61">
        <v>75</v>
      </c>
      <c r="E61" t="s">
        <v>237</v>
      </c>
      <c r="F61" t="s">
        <v>85</v>
      </c>
      <c r="G61" t="s">
        <v>241</v>
      </c>
      <c r="H61" t="s">
        <v>207</v>
      </c>
      <c r="I61" t="s">
        <v>208</v>
      </c>
      <c r="J61">
        <v>0</v>
      </c>
      <c r="K61" t="s">
        <v>80</v>
      </c>
    </row>
    <row r="62" spans="1:11" x14ac:dyDescent="0.25">
      <c r="A62" t="s">
        <v>238</v>
      </c>
      <c r="B62" t="s">
        <v>239</v>
      </c>
      <c r="C62" t="s">
        <v>240</v>
      </c>
      <c r="D62">
        <v>75</v>
      </c>
      <c r="E62" t="s">
        <v>237</v>
      </c>
      <c r="F62" t="s">
        <v>85</v>
      </c>
      <c r="G62" t="s">
        <v>241</v>
      </c>
      <c r="H62" t="s">
        <v>209</v>
      </c>
      <c r="I62" t="s">
        <v>210</v>
      </c>
      <c r="J62">
        <v>0</v>
      </c>
      <c r="K62" t="s">
        <v>80</v>
      </c>
    </row>
    <row r="63" spans="1:11" x14ac:dyDescent="0.25">
      <c r="A63" t="s">
        <v>238</v>
      </c>
      <c r="B63" t="s">
        <v>239</v>
      </c>
      <c r="C63" t="s">
        <v>240</v>
      </c>
      <c r="D63">
        <v>75</v>
      </c>
      <c r="E63" t="s">
        <v>237</v>
      </c>
      <c r="F63" t="s">
        <v>85</v>
      </c>
      <c r="G63" t="s">
        <v>241</v>
      </c>
      <c r="H63" t="s">
        <v>211</v>
      </c>
      <c r="I63" t="s">
        <v>212</v>
      </c>
      <c r="J63">
        <v>0</v>
      </c>
      <c r="K63" t="s">
        <v>80</v>
      </c>
    </row>
    <row r="64" spans="1:11" x14ac:dyDescent="0.25">
      <c r="A64" t="s">
        <v>238</v>
      </c>
      <c r="B64" t="s">
        <v>239</v>
      </c>
      <c r="C64" t="s">
        <v>240</v>
      </c>
      <c r="D64">
        <v>75</v>
      </c>
      <c r="E64" t="s">
        <v>237</v>
      </c>
      <c r="F64" t="s">
        <v>85</v>
      </c>
      <c r="G64" t="s">
        <v>241</v>
      </c>
      <c r="H64" t="s">
        <v>213</v>
      </c>
      <c r="I64" t="s">
        <v>214</v>
      </c>
      <c r="J64">
        <v>0</v>
      </c>
      <c r="K64" t="s">
        <v>80</v>
      </c>
    </row>
    <row r="65" spans="1:11" x14ac:dyDescent="0.25">
      <c r="A65" t="s">
        <v>238</v>
      </c>
      <c r="B65" t="s">
        <v>239</v>
      </c>
      <c r="C65" t="s">
        <v>240</v>
      </c>
      <c r="D65">
        <v>75</v>
      </c>
      <c r="E65" t="s">
        <v>237</v>
      </c>
      <c r="F65" t="s">
        <v>85</v>
      </c>
      <c r="G65" t="s">
        <v>241</v>
      </c>
      <c r="H65" t="s">
        <v>215</v>
      </c>
      <c r="I65" t="s">
        <v>216</v>
      </c>
      <c r="J65">
        <v>0</v>
      </c>
      <c r="K65" t="s">
        <v>80</v>
      </c>
    </row>
    <row r="66" spans="1:11" x14ac:dyDescent="0.25">
      <c r="A66" t="s">
        <v>238</v>
      </c>
      <c r="B66" t="s">
        <v>239</v>
      </c>
      <c r="C66" t="s">
        <v>240</v>
      </c>
      <c r="D66">
        <v>75</v>
      </c>
      <c r="E66" t="s">
        <v>237</v>
      </c>
      <c r="F66" t="s">
        <v>85</v>
      </c>
      <c r="G66" t="s">
        <v>241</v>
      </c>
      <c r="H66" t="s">
        <v>217</v>
      </c>
      <c r="I66" t="s">
        <v>218</v>
      </c>
      <c r="J66">
        <v>0</v>
      </c>
      <c r="K66" t="s">
        <v>80</v>
      </c>
    </row>
    <row r="67" spans="1:11" x14ac:dyDescent="0.25">
      <c r="A67" t="s">
        <v>238</v>
      </c>
      <c r="B67" t="s">
        <v>239</v>
      </c>
      <c r="C67" t="s">
        <v>240</v>
      </c>
      <c r="D67">
        <v>75</v>
      </c>
      <c r="E67" t="s">
        <v>237</v>
      </c>
      <c r="F67" t="s">
        <v>85</v>
      </c>
      <c r="G67" t="s">
        <v>241</v>
      </c>
      <c r="H67" t="s">
        <v>219</v>
      </c>
      <c r="I67" t="s">
        <v>220</v>
      </c>
      <c r="J67">
        <v>0</v>
      </c>
      <c r="K67" t="s">
        <v>80</v>
      </c>
    </row>
    <row r="68" spans="1:11" x14ac:dyDescent="0.25">
      <c r="A68" t="s">
        <v>238</v>
      </c>
      <c r="B68" t="s">
        <v>239</v>
      </c>
      <c r="C68" t="s">
        <v>240</v>
      </c>
      <c r="D68">
        <v>75</v>
      </c>
      <c r="E68" t="s">
        <v>237</v>
      </c>
      <c r="F68" t="s">
        <v>85</v>
      </c>
      <c r="G68" t="s">
        <v>241</v>
      </c>
      <c r="H68" t="s">
        <v>221</v>
      </c>
      <c r="I68" t="s">
        <v>222</v>
      </c>
      <c r="J68">
        <v>0</v>
      </c>
      <c r="K68" t="s">
        <v>80</v>
      </c>
    </row>
    <row r="69" spans="1:11" x14ac:dyDescent="0.25">
      <c r="A69" t="s">
        <v>238</v>
      </c>
      <c r="B69" t="s">
        <v>239</v>
      </c>
      <c r="C69" t="s">
        <v>240</v>
      </c>
      <c r="D69">
        <v>75</v>
      </c>
      <c r="E69" t="s">
        <v>237</v>
      </c>
      <c r="F69" t="s">
        <v>85</v>
      </c>
      <c r="G69" t="s">
        <v>241</v>
      </c>
      <c r="H69" t="s">
        <v>223</v>
      </c>
      <c r="I69" t="s">
        <v>224</v>
      </c>
      <c r="J69">
        <v>0</v>
      </c>
      <c r="K69" t="s">
        <v>80</v>
      </c>
    </row>
    <row r="70" spans="1:11" x14ac:dyDescent="0.25">
      <c r="A70" t="s">
        <v>238</v>
      </c>
      <c r="B70" t="s">
        <v>239</v>
      </c>
      <c r="C70" t="s">
        <v>240</v>
      </c>
      <c r="D70">
        <v>75</v>
      </c>
      <c r="E70" t="s">
        <v>237</v>
      </c>
      <c r="F70" t="s">
        <v>85</v>
      </c>
      <c r="G70" t="s">
        <v>241</v>
      </c>
      <c r="H70" t="s">
        <v>225</v>
      </c>
      <c r="I70" t="s">
        <v>226</v>
      </c>
      <c r="J70">
        <v>0</v>
      </c>
      <c r="K70" t="s">
        <v>80</v>
      </c>
    </row>
    <row r="71" spans="1:11" x14ac:dyDescent="0.25">
      <c r="A71" t="s">
        <v>238</v>
      </c>
      <c r="B71" t="s">
        <v>239</v>
      </c>
      <c r="C71" t="s">
        <v>240</v>
      </c>
      <c r="D71">
        <v>75</v>
      </c>
      <c r="E71" t="s">
        <v>237</v>
      </c>
      <c r="F71" t="s">
        <v>85</v>
      </c>
      <c r="G71" t="s">
        <v>241</v>
      </c>
      <c r="H71" t="s">
        <v>227</v>
      </c>
      <c r="I71" t="s">
        <v>228</v>
      </c>
      <c r="J71">
        <v>0</v>
      </c>
      <c r="K71" t="s">
        <v>80</v>
      </c>
    </row>
    <row r="72" spans="1:11" x14ac:dyDescent="0.25">
      <c r="A72" t="s">
        <v>238</v>
      </c>
      <c r="B72" t="s">
        <v>239</v>
      </c>
      <c r="C72" t="s">
        <v>240</v>
      </c>
      <c r="D72">
        <v>75</v>
      </c>
      <c r="E72" t="s">
        <v>237</v>
      </c>
      <c r="F72" t="s">
        <v>85</v>
      </c>
      <c r="G72" t="s">
        <v>241</v>
      </c>
      <c r="H72" t="s">
        <v>229</v>
      </c>
      <c r="I72" t="s">
        <v>230</v>
      </c>
      <c r="J72">
        <v>0</v>
      </c>
      <c r="K72" t="s">
        <v>80</v>
      </c>
    </row>
    <row r="73" spans="1:11" x14ac:dyDescent="0.25">
      <c r="A73" t="s">
        <v>238</v>
      </c>
      <c r="B73" t="s">
        <v>239</v>
      </c>
      <c r="C73" t="s">
        <v>240</v>
      </c>
      <c r="D73">
        <v>75</v>
      </c>
      <c r="E73" t="s">
        <v>237</v>
      </c>
      <c r="F73" t="s">
        <v>85</v>
      </c>
      <c r="G73" t="s">
        <v>241</v>
      </c>
      <c r="H73" t="s">
        <v>231</v>
      </c>
      <c r="I73" t="s">
        <v>232</v>
      </c>
      <c r="J73">
        <v>0</v>
      </c>
      <c r="K73" t="s">
        <v>80</v>
      </c>
    </row>
    <row r="74" spans="1:11" x14ac:dyDescent="0.25">
      <c r="A74" t="s">
        <v>238</v>
      </c>
      <c r="B74" t="s">
        <v>239</v>
      </c>
      <c r="C74" t="s">
        <v>240</v>
      </c>
      <c r="D74">
        <v>75</v>
      </c>
      <c r="E74" t="s">
        <v>237</v>
      </c>
      <c r="F74" t="s">
        <v>85</v>
      </c>
      <c r="G74" t="s">
        <v>241</v>
      </c>
      <c r="H74" t="s">
        <v>233</v>
      </c>
      <c r="I74" t="s">
        <v>234</v>
      </c>
      <c r="J74">
        <v>0</v>
      </c>
      <c r="K74" t="s">
        <v>80</v>
      </c>
    </row>
    <row r="75" spans="1:11" x14ac:dyDescent="0.25">
      <c r="A75" t="s">
        <v>238</v>
      </c>
      <c r="B75" t="s">
        <v>239</v>
      </c>
      <c r="C75" t="s">
        <v>240</v>
      </c>
      <c r="D75">
        <v>75</v>
      </c>
      <c r="E75" t="s">
        <v>237</v>
      </c>
      <c r="F75" t="s">
        <v>85</v>
      </c>
      <c r="G75" t="s">
        <v>241</v>
      </c>
      <c r="H75" t="s">
        <v>242</v>
      </c>
      <c r="I75" t="s">
        <v>243</v>
      </c>
      <c r="J75">
        <v>0</v>
      </c>
      <c r="K75" t="s">
        <v>80</v>
      </c>
    </row>
    <row r="76" spans="1:11" x14ac:dyDescent="0.25">
      <c r="A76" t="s">
        <v>238</v>
      </c>
      <c r="B76" t="s">
        <v>239</v>
      </c>
      <c r="C76" t="s">
        <v>240</v>
      </c>
      <c r="D76">
        <v>75</v>
      </c>
      <c r="E76" t="s">
        <v>237</v>
      </c>
      <c r="F76" t="s">
        <v>85</v>
      </c>
      <c r="G76" t="s">
        <v>241</v>
      </c>
      <c r="H76" t="s">
        <v>244</v>
      </c>
      <c r="I76" t="s">
        <v>245</v>
      </c>
      <c r="J76">
        <v>0</v>
      </c>
      <c r="K76" t="s">
        <v>80</v>
      </c>
    </row>
    <row r="77" spans="1:11" x14ac:dyDescent="0.25">
      <c r="A77" t="s">
        <v>238</v>
      </c>
      <c r="B77" t="s">
        <v>239</v>
      </c>
      <c r="C77" t="s">
        <v>240</v>
      </c>
      <c r="D77">
        <v>75</v>
      </c>
      <c r="E77" t="s">
        <v>237</v>
      </c>
      <c r="F77" t="s">
        <v>85</v>
      </c>
      <c r="G77" t="s">
        <v>241</v>
      </c>
      <c r="H77" t="s">
        <v>246</v>
      </c>
      <c r="I77" t="s">
        <v>247</v>
      </c>
      <c r="J77">
        <v>0</v>
      </c>
      <c r="K77" t="s">
        <v>80</v>
      </c>
    </row>
    <row r="78" spans="1:11" x14ac:dyDescent="0.25">
      <c r="A78" t="s">
        <v>238</v>
      </c>
      <c r="B78" t="s">
        <v>239</v>
      </c>
      <c r="C78" t="s">
        <v>240</v>
      </c>
      <c r="D78">
        <v>75</v>
      </c>
      <c r="E78" t="s">
        <v>237</v>
      </c>
      <c r="F78" t="s">
        <v>85</v>
      </c>
      <c r="G78" t="s">
        <v>241</v>
      </c>
      <c r="H78" t="s">
        <v>248</v>
      </c>
      <c r="I78" t="s">
        <v>249</v>
      </c>
      <c r="J78">
        <v>0</v>
      </c>
      <c r="K78" t="s">
        <v>80</v>
      </c>
    </row>
    <row r="79" spans="1:11" x14ac:dyDescent="0.25">
      <c r="A79" t="s">
        <v>238</v>
      </c>
      <c r="B79" t="s">
        <v>239</v>
      </c>
      <c r="C79" t="s">
        <v>240</v>
      </c>
      <c r="D79">
        <v>75</v>
      </c>
      <c r="E79" t="s">
        <v>237</v>
      </c>
      <c r="F79" t="s">
        <v>85</v>
      </c>
      <c r="G79" t="s">
        <v>241</v>
      </c>
      <c r="H79" t="s">
        <v>250</v>
      </c>
      <c r="I79" t="s">
        <v>251</v>
      </c>
      <c r="J79">
        <v>0</v>
      </c>
      <c r="K79" t="s">
        <v>80</v>
      </c>
    </row>
    <row r="80" spans="1:11" x14ac:dyDescent="0.25">
      <c r="A80" t="s">
        <v>238</v>
      </c>
      <c r="B80" t="s">
        <v>239</v>
      </c>
      <c r="C80" t="s">
        <v>240</v>
      </c>
      <c r="D80">
        <v>75</v>
      </c>
      <c r="E80" t="s">
        <v>237</v>
      </c>
      <c r="F80" t="s">
        <v>85</v>
      </c>
      <c r="G80" t="s">
        <v>241</v>
      </c>
      <c r="H80" t="s">
        <v>252</v>
      </c>
      <c r="I80" t="s">
        <v>253</v>
      </c>
      <c r="J80">
        <v>0</v>
      </c>
      <c r="K80" t="s">
        <v>80</v>
      </c>
    </row>
    <row r="81" spans="1:11" x14ac:dyDescent="0.25">
      <c r="A81" t="s">
        <v>238</v>
      </c>
      <c r="B81" t="s">
        <v>239</v>
      </c>
      <c r="C81" t="s">
        <v>240</v>
      </c>
      <c r="D81">
        <v>75</v>
      </c>
      <c r="E81" t="s">
        <v>237</v>
      </c>
      <c r="F81" t="s">
        <v>85</v>
      </c>
      <c r="G81" t="s">
        <v>241</v>
      </c>
      <c r="H81" t="s">
        <v>254</v>
      </c>
      <c r="I81" t="s">
        <v>255</v>
      </c>
      <c r="J81">
        <v>0</v>
      </c>
      <c r="K81" t="s">
        <v>80</v>
      </c>
    </row>
    <row r="82" spans="1:11" x14ac:dyDescent="0.25">
      <c r="A82" t="s">
        <v>238</v>
      </c>
      <c r="B82" t="s">
        <v>239</v>
      </c>
      <c r="C82" t="s">
        <v>240</v>
      </c>
      <c r="D82">
        <v>75</v>
      </c>
      <c r="E82" t="s">
        <v>237</v>
      </c>
      <c r="F82" t="s">
        <v>85</v>
      </c>
      <c r="G82" t="s">
        <v>241</v>
      </c>
      <c r="H82" t="s">
        <v>256</v>
      </c>
      <c r="I82" t="s">
        <v>257</v>
      </c>
      <c r="J82">
        <v>0</v>
      </c>
      <c r="K82" t="s">
        <v>80</v>
      </c>
    </row>
    <row r="83" spans="1:11" x14ac:dyDescent="0.25">
      <c r="A83" t="s">
        <v>238</v>
      </c>
      <c r="B83" t="s">
        <v>239</v>
      </c>
      <c r="C83" t="s">
        <v>240</v>
      </c>
      <c r="D83">
        <v>75</v>
      </c>
      <c r="E83" t="s">
        <v>237</v>
      </c>
      <c r="F83" t="s">
        <v>85</v>
      </c>
      <c r="G83" t="s">
        <v>241</v>
      </c>
      <c r="H83" t="s">
        <v>258</v>
      </c>
      <c r="I83" t="s">
        <v>259</v>
      </c>
      <c r="J83">
        <v>0</v>
      </c>
      <c r="K83" t="s">
        <v>80</v>
      </c>
    </row>
    <row r="84" spans="1:11" x14ac:dyDescent="0.25">
      <c r="A84" t="s">
        <v>238</v>
      </c>
      <c r="B84" t="s">
        <v>239</v>
      </c>
      <c r="C84" t="s">
        <v>240</v>
      </c>
      <c r="D84">
        <v>75</v>
      </c>
      <c r="E84" t="s">
        <v>237</v>
      </c>
      <c r="F84" t="s">
        <v>85</v>
      </c>
      <c r="G84" t="s">
        <v>241</v>
      </c>
      <c r="H84" t="s">
        <v>260</v>
      </c>
      <c r="I84" t="s">
        <v>261</v>
      </c>
      <c r="J84">
        <v>0</v>
      </c>
      <c r="K84" t="s">
        <v>80</v>
      </c>
    </row>
    <row r="85" spans="1:11" x14ac:dyDescent="0.25">
      <c r="A85" t="s">
        <v>238</v>
      </c>
      <c r="B85" t="s">
        <v>239</v>
      </c>
      <c r="C85" t="s">
        <v>240</v>
      </c>
      <c r="D85">
        <v>75</v>
      </c>
      <c r="E85" t="s">
        <v>237</v>
      </c>
      <c r="F85" t="s">
        <v>85</v>
      </c>
      <c r="G85" t="s">
        <v>241</v>
      </c>
      <c r="H85" t="s">
        <v>262</v>
      </c>
      <c r="I85" t="s">
        <v>263</v>
      </c>
      <c r="J85">
        <v>0</v>
      </c>
      <c r="K85" t="s">
        <v>80</v>
      </c>
    </row>
    <row r="86" spans="1:11" x14ac:dyDescent="0.25">
      <c r="A86" t="s">
        <v>238</v>
      </c>
      <c r="B86" t="s">
        <v>239</v>
      </c>
      <c r="C86" t="s">
        <v>240</v>
      </c>
      <c r="D86">
        <v>75</v>
      </c>
      <c r="E86" t="s">
        <v>237</v>
      </c>
      <c r="F86" t="s">
        <v>85</v>
      </c>
      <c r="G86" t="s">
        <v>241</v>
      </c>
      <c r="H86" t="s">
        <v>264</v>
      </c>
      <c r="I86" t="s">
        <v>265</v>
      </c>
      <c r="J86">
        <v>0</v>
      </c>
      <c r="K86" t="s">
        <v>80</v>
      </c>
    </row>
    <row r="87" spans="1:11" x14ac:dyDescent="0.25">
      <c r="A87" t="s">
        <v>238</v>
      </c>
      <c r="B87" t="s">
        <v>239</v>
      </c>
      <c r="C87" t="s">
        <v>240</v>
      </c>
      <c r="D87">
        <v>75</v>
      </c>
      <c r="E87" t="s">
        <v>237</v>
      </c>
      <c r="F87" t="s">
        <v>85</v>
      </c>
      <c r="G87" t="s">
        <v>241</v>
      </c>
      <c r="H87" t="s">
        <v>266</v>
      </c>
      <c r="I87" t="s">
        <v>267</v>
      </c>
      <c r="J87">
        <v>0</v>
      </c>
      <c r="K87" t="s">
        <v>80</v>
      </c>
    </row>
    <row r="88" spans="1:11" x14ac:dyDescent="0.25">
      <c r="A88" t="s">
        <v>238</v>
      </c>
      <c r="B88" t="s">
        <v>239</v>
      </c>
      <c r="C88" t="s">
        <v>240</v>
      </c>
      <c r="D88">
        <v>75</v>
      </c>
      <c r="E88" t="s">
        <v>237</v>
      </c>
      <c r="F88" t="s">
        <v>85</v>
      </c>
      <c r="G88" t="s">
        <v>241</v>
      </c>
      <c r="H88" t="s">
        <v>268</v>
      </c>
      <c r="I88" t="s">
        <v>269</v>
      </c>
      <c r="J88">
        <v>0</v>
      </c>
      <c r="K88" t="s">
        <v>80</v>
      </c>
    </row>
    <row r="89" spans="1:11" x14ac:dyDescent="0.25">
      <c r="A89" t="s">
        <v>238</v>
      </c>
      <c r="B89" t="s">
        <v>239</v>
      </c>
      <c r="C89" t="s">
        <v>240</v>
      </c>
      <c r="D89">
        <v>75</v>
      </c>
      <c r="E89" t="s">
        <v>237</v>
      </c>
      <c r="F89" t="s">
        <v>85</v>
      </c>
      <c r="G89" t="s">
        <v>241</v>
      </c>
      <c r="H89" t="s">
        <v>270</v>
      </c>
      <c r="I89" t="s">
        <v>271</v>
      </c>
      <c r="J89">
        <v>0</v>
      </c>
      <c r="K89" t="s">
        <v>80</v>
      </c>
    </row>
    <row r="90" spans="1:11" x14ac:dyDescent="0.25">
      <c r="A90" t="s">
        <v>238</v>
      </c>
      <c r="B90" t="s">
        <v>239</v>
      </c>
      <c r="C90" t="s">
        <v>240</v>
      </c>
      <c r="D90">
        <v>75</v>
      </c>
      <c r="E90" t="s">
        <v>237</v>
      </c>
      <c r="F90" t="s">
        <v>85</v>
      </c>
      <c r="G90" t="s">
        <v>241</v>
      </c>
      <c r="H90" t="s">
        <v>272</v>
      </c>
      <c r="I90" t="s">
        <v>273</v>
      </c>
      <c r="J90">
        <v>0</v>
      </c>
      <c r="K90" t="s">
        <v>80</v>
      </c>
    </row>
    <row r="91" spans="1:11" x14ac:dyDescent="0.25">
      <c r="A91" t="s">
        <v>238</v>
      </c>
      <c r="B91" t="s">
        <v>239</v>
      </c>
      <c r="C91" t="s">
        <v>240</v>
      </c>
      <c r="D91">
        <v>75</v>
      </c>
      <c r="E91" t="s">
        <v>237</v>
      </c>
      <c r="F91" t="s">
        <v>85</v>
      </c>
      <c r="G91" t="s">
        <v>241</v>
      </c>
      <c r="H91" t="s">
        <v>274</v>
      </c>
      <c r="I91" t="s">
        <v>275</v>
      </c>
      <c r="J91">
        <v>0</v>
      </c>
      <c r="K91" t="s">
        <v>80</v>
      </c>
    </row>
    <row r="92" spans="1:11" x14ac:dyDescent="0.25">
      <c r="A92" t="s">
        <v>238</v>
      </c>
      <c r="B92" t="s">
        <v>239</v>
      </c>
      <c r="C92" t="s">
        <v>240</v>
      </c>
      <c r="D92">
        <v>75</v>
      </c>
      <c r="E92" t="s">
        <v>237</v>
      </c>
      <c r="F92" t="s">
        <v>85</v>
      </c>
      <c r="G92" t="s">
        <v>241</v>
      </c>
      <c r="H92" t="s">
        <v>276</v>
      </c>
      <c r="I92" t="s">
        <v>277</v>
      </c>
      <c r="J92">
        <v>0</v>
      </c>
      <c r="K92" t="s">
        <v>80</v>
      </c>
    </row>
    <row r="93" spans="1:11" x14ac:dyDescent="0.25">
      <c r="A93" t="s">
        <v>238</v>
      </c>
      <c r="B93" t="s">
        <v>239</v>
      </c>
      <c r="C93" t="s">
        <v>240</v>
      </c>
      <c r="D93">
        <v>75</v>
      </c>
      <c r="E93" t="s">
        <v>237</v>
      </c>
      <c r="F93" t="s">
        <v>85</v>
      </c>
      <c r="G93" t="s">
        <v>241</v>
      </c>
      <c r="H93" t="s">
        <v>278</v>
      </c>
      <c r="I93" t="s">
        <v>279</v>
      </c>
      <c r="J93">
        <v>0</v>
      </c>
      <c r="K93" t="s">
        <v>80</v>
      </c>
    </row>
    <row r="94" spans="1:11" x14ac:dyDescent="0.25">
      <c r="A94" t="s">
        <v>238</v>
      </c>
      <c r="B94" t="s">
        <v>239</v>
      </c>
      <c r="C94" t="s">
        <v>240</v>
      </c>
      <c r="D94">
        <v>75</v>
      </c>
      <c r="E94" t="s">
        <v>237</v>
      </c>
      <c r="F94" t="s">
        <v>85</v>
      </c>
      <c r="G94" t="s">
        <v>241</v>
      </c>
      <c r="H94" t="s">
        <v>280</v>
      </c>
      <c r="I94" t="s">
        <v>281</v>
      </c>
      <c r="J94">
        <v>0</v>
      </c>
      <c r="K94" t="s">
        <v>80</v>
      </c>
    </row>
    <row r="95" spans="1:11" x14ac:dyDescent="0.25">
      <c r="A95" t="s">
        <v>238</v>
      </c>
      <c r="B95" t="s">
        <v>239</v>
      </c>
      <c r="C95" t="s">
        <v>240</v>
      </c>
      <c r="D95">
        <v>75</v>
      </c>
      <c r="E95" t="s">
        <v>237</v>
      </c>
      <c r="F95" t="s">
        <v>85</v>
      </c>
      <c r="G95" t="s">
        <v>241</v>
      </c>
      <c r="H95" t="s">
        <v>282</v>
      </c>
      <c r="I95" t="s">
        <v>283</v>
      </c>
      <c r="J95">
        <v>0</v>
      </c>
      <c r="K95" t="s">
        <v>80</v>
      </c>
    </row>
    <row r="96" spans="1:11" x14ac:dyDescent="0.25">
      <c r="A96" t="s">
        <v>238</v>
      </c>
      <c r="B96" t="s">
        <v>239</v>
      </c>
      <c r="C96" t="s">
        <v>240</v>
      </c>
      <c r="D96">
        <v>75</v>
      </c>
      <c r="E96" t="s">
        <v>237</v>
      </c>
      <c r="F96" t="s">
        <v>85</v>
      </c>
      <c r="G96" t="s">
        <v>241</v>
      </c>
      <c r="H96" t="s">
        <v>284</v>
      </c>
      <c r="I96" t="s">
        <v>285</v>
      </c>
      <c r="J96">
        <v>0</v>
      </c>
      <c r="K96" t="s">
        <v>80</v>
      </c>
    </row>
    <row r="97" spans="1:11" x14ac:dyDescent="0.25">
      <c r="A97" t="s">
        <v>238</v>
      </c>
      <c r="B97" t="s">
        <v>239</v>
      </c>
      <c r="C97" t="s">
        <v>240</v>
      </c>
      <c r="D97">
        <v>75</v>
      </c>
      <c r="E97" t="s">
        <v>237</v>
      </c>
      <c r="F97" t="s">
        <v>85</v>
      </c>
      <c r="G97" t="s">
        <v>241</v>
      </c>
      <c r="H97" t="s">
        <v>286</v>
      </c>
      <c r="I97" t="s">
        <v>287</v>
      </c>
      <c r="J97">
        <v>0</v>
      </c>
      <c r="K97" t="s">
        <v>80</v>
      </c>
    </row>
    <row r="98" spans="1:11" x14ac:dyDescent="0.25">
      <c r="A98" t="s">
        <v>238</v>
      </c>
      <c r="B98" t="s">
        <v>239</v>
      </c>
      <c r="C98" t="s">
        <v>240</v>
      </c>
      <c r="D98">
        <v>75</v>
      </c>
      <c r="E98" t="s">
        <v>237</v>
      </c>
      <c r="F98" t="s">
        <v>85</v>
      </c>
      <c r="G98" t="s">
        <v>241</v>
      </c>
      <c r="H98" t="s">
        <v>288</v>
      </c>
      <c r="I98" t="s">
        <v>289</v>
      </c>
      <c r="J98">
        <v>0</v>
      </c>
      <c r="K98" t="s">
        <v>80</v>
      </c>
    </row>
    <row r="99" spans="1:11" x14ac:dyDescent="0.25">
      <c r="A99" t="s">
        <v>238</v>
      </c>
      <c r="B99" t="s">
        <v>239</v>
      </c>
      <c r="C99" t="s">
        <v>240</v>
      </c>
      <c r="D99">
        <v>75</v>
      </c>
      <c r="E99" t="s">
        <v>237</v>
      </c>
      <c r="F99" t="s">
        <v>85</v>
      </c>
      <c r="G99" t="s">
        <v>241</v>
      </c>
      <c r="H99" t="s">
        <v>290</v>
      </c>
      <c r="I99" t="s">
        <v>291</v>
      </c>
      <c r="J99">
        <v>0</v>
      </c>
      <c r="K99" t="s">
        <v>80</v>
      </c>
    </row>
    <row r="100" spans="1:11" x14ac:dyDescent="0.25">
      <c r="A100" t="s">
        <v>238</v>
      </c>
      <c r="B100" t="s">
        <v>239</v>
      </c>
      <c r="C100" t="s">
        <v>240</v>
      </c>
      <c r="D100">
        <v>75</v>
      </c>
      <c r="E100" t="s">
        <v>237</v>
      </c>
      <c r="F100" t="s">
        <v>85</v>
      </c>
      <c r="G100" t="s">
        <v>241</v>
      </c>
      <c r="H100" t="s">
        <v>292</v>
      </c>
      <c r="I100" t="s">
        <v>293</v>
      </c>
      <c r="J100">
        <v>0</v>
      </c>
      <c r="K100" t="s">
        <v>80</v>
      </c>
    </row>
    <row r="101" spans="1:11" x14ac:dyDescent="0.25">
      <c r="A101" t="s">
        <v>238</v>
      </c>
      <c r="B101" t="s">
        <v>239</v>
      </c>
      <c r="C101" t="s">
        <v>240</v>
      </c>
      <c r="D101">
        <v>75</v>
      </c>
      <c r="E101" t="s">
        <v>237</v>
      </c>
      <c r="F101" t="s">
        <v>85</v>
      </c>
      <c r="G101" t="s">
        <v>241</v>
      </c>
      <c r="H101" t="s">
        <v>294</v>
      </c>
      <c r="I101" t="s">
        <v>295</v>
      </c>
      <c r="J101">
        <v>0</v>
      </c>
      <c r="K101" t="s">
        <v>80</v>
      </c>
    </row>
    <row r="102" spans="1:11" x14ac:dyDescent="0.25">
      <c r="A102" t="s">
        <v>238</v>
      </c>
      <c r="B102" t="s">
        <v>239</v>
      </c>
      <c r="C102" t="s">
        <v>240</v>
      </c>
      <c r="D102">
        <v>75</v>
      </c>
      <c r="E102" t="s">
        <v>237</v>
      </c>
      <c r="F102" t="s">
        <v>85</v>
      </c>
      <c r="G102" t="s">
        <v>241</v>
      </c>
      <c r="H102" t="s">
        <v>296</v>
      </c>
      <c r="I102" t="s">
        <v>297</v>
      </c>
      <c r="J102">
        <v>0</v>
      </c>
      <c r="K102" t="s">
        <v>80</v>
      </c>
    </row>
    <row r="103" spans="1:11" x14ac:dyDescent="0.25">
      <c r="A103" t="s">
        <v>238</v>
      </c>
      <c r="B103" t="s">
        <v>239</v>
      </c>
      <c r="C103" t="s">
        <v>240</v>
      </c>
      <c r="D103">
        <v>75</v>
      </c>
      <c r="E103" t="s">
        <v>237</v>
      </c>
      <c r="F103" t="s">
        <v>85</v>
      </c>
      <c r="G103" t="s">
        <v>241</v>
      </c>
      <c r="H103" t="s">
        <v>298</v>
      </c>
      <c r="I103" t="s">
        <v>299</v>
      </c>
      <c r="J103">
        <v>0</v>
      </c>
      <c r="K103" t="s">
        <v>80</v>
      </c>
    </row>
    <row r="104" spans="1:11" x14ac:dyDescent="0.25">
      <c r="A104" t="s">
        <v>238</v>
      </c>
      <c r="B104" t="s">
        <v>239</v>
      </c>
      <c r="C104" t="s">
        <v>240</v>
      </c>
      <c r="D104">
        <v>75</v>
      </c>
      <c r="E104" t="s">
        <v>237</v>
      </c>
      <c r="F104" t="s">
        <v>85</v>
      </c>
      <c r="G104" t="s">
        <v>241</v>
      </c>
      <c r="H104" t="s">
        <v>300</v>
      </c>
      <c r="I104" t="s">
        <v>301</v>
      </c>
      <c r="J104">
        <v>0</v>
      </c>
      <c r="K104" t="s">
        <v>80</v>
      </c>
    </row>
    <row r="105" spans="1:11" x14ac:dyDescent="0.25">
      <c r="A105" t="s">
        <v>238</v>
      </c>
      <c r="B105" t="s">
        <v>239</v>
      </c>
      <c r="C105" t="s">
        <v>240</v>
      </c>
      <c r="D105">
        <v>75</v>
      </c>
      <c r="E105" t="s">
        <v>237</v>
      </c>
      <c r="F105" t="s">
        <v>85</v>
      </c>
      <c r="G105" t="s">
        <v>241</v>
      </c>
      <c r="H105" t="s">
        <v>302</v>
      </c>
      <c r="I105" t="s">
        <v>303</v>
      </c>
      <c r="J105">
        <v>0</v>
      </c>
      <c r="K105" t="s">
        <v>80</v>
      </c>
    </row>
    <row r="106" spans="1:11" x14ac:dyDescent="0.25">
      <c r="A106" t="s">
        <v>238</v>
      </c>
      <c r="B106" t="s">
        <v>239</v>
      </c>
      <c r="C106" t="s">
        <v>240</v>
      </c>
      <c r="D106">
        <v>75</v>
      </c>
      <c r="E106" t="s">
        <v>237</v>
      </c>
      <c r="F106" t="s">
        <v>85</v>
      </c>
      <c r="G106" t="s">
        <v>241</v>
      </c>
      <c r="H106" t="s">
        <v>304</v>
      </c>
      <c r="I106" t="s">
        <v>305</v>
      </c>
      <c r="J106">
        <v>0</v>
      </c>
      <c r="K106" t="s">
        <v>80</v>
      </c>
    </row>
    <row r="107" spans="1:11" x14ac:dyDescent="0.25">
      <c r="A107" t="s">
        <v>238</v>
      </c>
      <c r="B107" t="s">
        <v>239</v>
      </c>
      <c r="C107" t="s">
        <v>240</v>
      </c>
      <c r="D107">
        <v>75</v>
      </c>
      <c r="E107" t="s">
        <v>237</v>
      </c>
      <c r="F107" t="s">
        <v>85</v>
      </c>
      <c r="G107" t="s">
        <v>241</v>
      </c>
      <c r="H107" t="s">
        <v>306</v>
      </c>
      <c r="I107" t="s">
        <v>307</v>
      </c>
      <c r="J107">
        <v>0</v>
      </c>
      <c r="K107" t="s">
        <v>80</v>
      </c>
    </row>
    <row r="108" spans="1:11" x14ac:dyDescent="0.25">
      <c r="A108" t="s">
        <v>238</v>
      </c>
      <c r="B108" t="s">
        <v>239</v>
      </c>
      <c r="C108" t="s">
        <v>240</v>
      </c>
      <c r="D108">
        <v>75</v>
      </c>
      <c r="E108" t="s">
        <v>237</v>
      </c>
      <c r="F108" t="s">
        <v>85</v>
      </c>
      <c r="G108" t="s">
        <v>241</v>
      </c>
      <c r="H108" t="s">
        <v>308</v>
      </c>
      <c r="I108" t="s">
        <v>309</v>
      </c>
      <c r="J108">
        <v>0</v>
      </c>
      <c r="K108" t="s">
        <v>80</v>
      </c>
    </row>
    <row r="109" spans="1:11" x14ac:dyDescent="0.25">
      <c r="A109" t="s">
        <v>238</v>
      </c>
      <c r="B109" t="s">
        <v>239</v>
      </c>
      <c r="C109" t="s">
        <v>240</v>
      </c>
      <c r="D109">
        <v>75</v>
      </c>
      <c r="E109" t="s">
        <v>237</v>
      </c>
      <c r="F109" t="s">
        <v>85</v>
      </c>
      <c r="G109" t="s">
        <v>241</v>
      </c>
      <c r="H109" t="s">
        <v>310</v>
      </c>
      <c r="I109" t="s">
        <v>311</v>
      </c>
      <c r="J109">
        <v>0</v>
      </c>
      <c r="K109" t="s">
        <v>80</v>
      </c>
    </row>
    <row r="110" spans="1:11" x14ac:dyDescent="0.25">
      <c r="A110" t="s">
        <v>238</v>
      </c>
      <c r="B110" t="s">
        <v>239</v>
      </c>
      <c r="C110" t="s">
        <v>240</v>
      </c>
      <c r="D110">
        <v>75</v>
      </c>
      <c r="E110" t="s">
        <v>237</v>
      </c>
      <c r="F110" t="s">
        <v>85</v>
      </c>
      <c r="G110" t="s">
        <v>241</v>
      </c>
      <c r="H110" t="s">
        <v>312</v>
      </c>
      <c r="I110" t="s">
        <v>313</v>
      </c>
      <c r="J110">
        <v>0</v>
      </c>
      <c r="K110" t="s">
        <v>80</v>
      </c>
    </row>
    <row r="111" spans="1:11" x14ac:dyDescent="0.25">
      <c r="A111" t="s">
        <v>238</v>
      </c>
      <c r="B111" t="s">
        <v>239</v>
      </c>
      <c r="C111" t="s">
        <v>240</v>
      </c>
      <c r="D111">
        <v>75</v>
      </c>
      <c r="E111" t="s">
        <v>237</v>
      </c>
      <c r="F111" t="s">
        <v>85</v>
      </c>
      <c r="G111" t="s">
        <v>241</v>
      </c>
      <c r="H111" t="s">
        <v>314</v>
      </c>
      <c r="I111" t="s">
        <v>315</v>
      </c>
      <c r="J111">
        <v>0</v>
      </c>
      <c r="K111" t="s">
        <v>80</v>
      </c>
    </row>
    <row r="112" spans="1:11" x14ac:dyDescent="0.25">
      <c r="A112" t="s">
        <v>238</v>
      </c>
      <c r="B112" t="s">
        <v>239</v>
      </c>
      <c r="C112" t="s">
        <v>240</v>
      </c>
      <c r="D112">
        <v>75</v>
      </c>
      <c r="E112" t="s">
        <v>237</v>
      </c>
      <c r="F112" t="s">
        <v>85</v>
      </c>
      <c r="G112" t="s">
        <v>241</v>
      </c>
      <c r="H112" t="s">
        <v>314</v>
      </c>
      <c r="I112" t="s">
        <v>316</v>
      </c>
      <c r="J112">
        <v>0</v>
      </c>
      <c r="K112" t="s">
        <v>80</v>
      </c>
    </row>
    <row r="113" spans="1:11" x14ac:dyDescent="0.25">
      <c r="A113" t="s">
        <v>238</v>
      </c>
      <c r="B113" t="s">
        <v>239</v>
      </c>
      <c r="C113" t="s">
        <v>240</v>
      </c>
      <c r="D113">
        <v>75</v>
      </c>
      <c r="E113" t="s">
        <v>237</v>
      </c>
      <c r="F113" t="s">
        <v>85</v>
      </c>
      <c r="G113" t="s">
        <v>241</v>
      </c>
      <c r="H113" t="s">
        <v>317</v>
      </c>
      <c r="I113" t="s">
        <v>318</v>
      </c>
      <c r="J113">
        <v>0</v>
      </c>
      <c r="K113" t="s">
        <v>80</v>
      </c>
    </row>
    <row r="114" spans="1:11" x14ac:dyDescent="0.25">
      <c r="A114" t="s">
        <v>238</v>
      </c>
      <c r="B114" t="s">
        <v>239</v>
      </c>
      <c r="C114" t="s">
        <v>240</v>
      </c>
      <c r="D114">
        <v>75</v>
      </c>
      <c r="E114" t="s">
        <v>237</v>
      </c>
      <c r="F114" t="s">
        <v>85</v>
      </c>
      <c r="G114" t="s">
        <v>241</v>
      </c>
      <c r="H114" t="s">
        <v>319</v>
      </c>
      <c r="I114" t="s">
        <v>320</v>
      </c>
      <c r="J114">
        <v>0</v>
      </c>
      <c r="K114" t="s">
        <v>80</v>
      </c>
    </row>
    <row r="115" spans="1:11" x14ac:dyDescent="0.25">
      <c r="A115" t="s">
        <v>238</v>
      </c>
      <c r="B115" t="s">
        <v>239</v>
      </c>
      <c r="C115" t="s">
        <v>240</v>
      </c>
      <c r="D115">
        <v>75</v>
      </c>
      <c r="E115" t="s">
        <v>237</v>
      </c>
      <c r="F115" t="s">
        <v>85</v>
      </c>
      <c r="G115" t="s">
        <v>241</v>
      </c>
      <c r="H115" t="s">
        <v>321</v>
      </c>
      <c r="I115" t="s">
        <v>322</v>
      </c>
      <c r="J115">
        <v>0</v>
      </c>
      <c r="K115" t="s">
        <v>80</v>
      </c>
    </row>
    <row r="116" spans="1:11" x14ac:dyDescent="0.25">
      <c r="A116" t="s">
        <v>238</v>
      </c>
      <c r="B116" t="s">
        <v>239</v>
      </c>
      <c r="C116" t="s">
        <v>240</v>
      </c>
      <c r="D116">
        <v>75</v>
      </c>
      <c r="E116" t="s">
        <v>237</v>
      </c>
      <c r="F116" t="s">
        <v>85</v>
      </c>
      <c r="G116" t="s">
        <v>241</v>
      </c>
      <c r="H116" t="s">
        <v>323</v>
      </c>
      <c r="I116" t="s">
        <v>324</v>
      </c>
      <c r="J116">
        <v>0</v>
      </c>
      <c r="K116" t="s">
        <v>80</v>
      </c>
    </row>
    <row r="117" spans="1:11" x14ac:dyDescent="0.25">
      <c r="A117" t="s">
        <v>238</v>
      </c>
      <c r="B117" t="s">
        <v>239</v>
      </c>
      <c r="C117" t="s">
        <v>240</v>
      </c>
      <c r="D117">
        <v>75</v>
      </c>
      <c r="E117" t="s">
        <v>237</v>
      </c>
      <c r="F117" t="s">
        <v>85</v>
      </c>
      <c r="G117" t="s">
        <v>241</v>
      </c>
      <c r="H117" t="s">
        <v>325</v>
      </c>
      <c r="I117" t="s">
        <v>326</v>
      </c>
      <c r="J117">
        <v>0</v>
      </c>
      <c r="K117" t="s">
        <v>80</v>
      </c>
    </row>
    <row r="118" spans="1:11" x14ac:dyDescent="0.25">
      <c r="A118" t="s">
        <v>238</v>
      </c>
      <c r="B118" t="s">
        <v>239</v>
      </c>
      <c r="C118" t="s">
        <v>240</v>
      </c>
      <c r="D118">
        <v>75</v>
      </c>
      <c r="E118" t="s">
        <v>237</v>
      </c>
      <c r="F118" t="s">
        <v>85</v>
      </c>
      <c r="G118" t="s">
        <v>241</v>
      </c>
      <c r="H118" t="s">
        <v>327</v>
      </c>
      <c r="I118" t="s">
        <v>328</v>
      </c>
      <c r="J118">
        <v>0</v>
      </c>
      <c r="K118" t="s">
        <v>80</v>
      </c>
    </row>
    <row r="119" spans="1:11" x14ac:dyDescent="0.25">
      <c r="A119" t="s">
        <v>238</v>
      </c>
      <c r="B119" t="s">
        <v>239</v>
      </c>
      <c r="C119" t="s">
        <v>240</v>
      </c>
      <c r="D119">
        <v>75</v>
      </c>
      <c r="E119" t="s">
        <v>237</v>
      </c>
      <c r="F119" t="s">
        <v>85</v>
      </c>
      <c r="G119" t="s">
        <v>241</v>
      </c>
      <c r="H119" t="s">
        <v>329</v>
      </c>
      <c r="I119" t="s">
        <v>330</v>
      </c>
      <c r="J119">
        <v>0</v>
      </c>
      <c r="K119" t="s">
        <v>80</v>
      </c>
    </row>
    <row r="120" spans="1:11" x14ac:dyDescent="0.25">
      <c r="A120" t="s">
        <v>238</v>
      </c>
      <c r="B120" t="s">
        <v>239</v>
      </c>
      <c r="C120" t="s">
        <v>240</v>
      </c>
      <c r="D120">
        <v>75</v>
      </c>
      <c r="E120" t="s">
        <v>237</v>
      </c>
      <c r="F120" t="s">
        <v>85</v>
      </c>
      <c r="G120" t="s">
        <v>241</v>
      </c>
      <c r="H120" t="s">
        <v>331</v>
      </c>
      <c r="I120" t="s">
        <v>332</v>
      </c>
      <c r="J120">
        <v>0</v>
      </c>
      <c r="K120" t="s">
        <v>80</v>
      </c>
    </row>
    <row r="121" spans="1:11" x14ac:dyDescent="0.25">
      <c r="A121" t="s">
        <v>238</v>
      </c>
      <c r="B121" t="s">
        <v>239</v>
      </c>
      <c r="C121" t="s">
        <v>240</v>
      </c>
      <c r="D121">
        <v>75</v>
      </c>
      <c r="E121" t="s">
        <v>237</v>
      </c>
      <c r="F121" t="s">
        <v>85</v>
      </c>
      <c r="G121" t="s">
        <v>241</v>
      </c>
      <c r="H121" t="s">
        <v>333</v>
      </c>
      <c r="I121" t="s">
        <v>334</v>
      </c>
      <c r="J121">
        <v>0</v>
      </c>
      <c r="K121" t="s">
        <v>80</v>
      </c>
    </row>
    <row r="122" spans="1:11" x14ac:dyDescent="0.25">
      <c r="A122" t="s">
        <v>238</v>
      </c>
      <c r="B122" t="s">
        <v>239</v>
      </c>
      <c r="C122" t="s">
        <v>240</v>
      </c>
      <c r="D122">
        <v>75</v>
      </c>
      <c r="E122" t="s">
        <v>237</v>
      </c>
      <c r="F122" t="s">
        <v>85</v>
      </c>
      <c r="G122" t="s">
        <v>241</v>
      </c>
      <c r="H122" t="s">
        <v>335</v>
      </c>
      <c r="I122" t="s">
        <v>336</v>
      </c>
      <c r="J122">
        <v>0</v>
      </c>
      <c r="K122" t="s">
        <v>80</v>
      </c>
    </row>
    <row r="123" spans="1:11" x14ac:dyDescent="0.25">
      <c r="A123" t="s">
        <v>238</v>
      </c>
      <c r="B123" t="s">
        <v>239</v>
      </c>
      <c r="C123" t="s">
        <v>240</v>
      </c>
      <c r="D123">
        <v>75</v>
      </c>
      <c r="E123" t="s">
        <v>237</v>
      </c>
      <c r="F123" t="s">
        <v>85</v>
      </c>
      <c r="G123" t="s">
        <v>241</v>
      </c>
      <c r="H123" t="s">
        <v>337</v>
      </c>
      <c r="I123" t="s">
        <v>338</v>
      </c>
      <c r="J123">
        <v>0</v>
      </c>
      <c r="K123" t="s">
        <v>80</v>
      </c>
    </row>
    <row r="124" spans="1:11" x14ac:dyDescent="0.25">
      <c r="A124" t="s">
        <v>238</v>
      </c>
      <c r="B124" t="s">
        <v>239</v>
      </c>
      <c r="C124" t="s">
        <v>240</v>
      </c>
      <c r="D124">
        <v>75</v>
      </c>
      <c r="E124" t="s">
        <v>237</v>
      </c>
      <c r="F124" t="s">
        <v>85</v>
      </c>
      <c r="G124" t="s">
        <v>241</v>
      </c>
      <c r="H124" t="s">
        <v>339</v>
      </c>
      <c r="I124" t="s">
        <v>340</v>
      </c>
      <c r="J124">
        <v>0</v>
      </c>
      <c r="K124" t="s">
        <v>80</v>
      </c>
    </row>
    <row r="125" spans="1:11" x14ac:dyDescent="0.25">
      <c r="A125" t="s">
        <v>238</v>
      </c>
      <c r="B125" t="s">
        <v>239</v>
      </c>
      <c r="C125" t="s">
        <v>240</v>
      </c>
      <c r="D125">
        <v>75</v>
      </c>
      <c r="E125" t="s">
        <v>237</v>
      </c>
      <c r="F125" t="s">
        <v>85</v>
      </c>
      <c r="G125" t="s">
        <v>241</v>
      </c>
      <c r="H125" t="s">
        <v>341</v>
      </c>
      <c r="I125" t="s">
        <v>342</v>
      </c>
      <c r="J125">
        <v>0</v>
      </c>
      <c r="K125" t="s">
        <v>80</v>
      </c>
    </row>
    <row r="126" spans="1:11" x14ac:dyDescent="0.25">
      <c r="A126" t="s">
        <v>238</v>
      </c>
      <c r="B126" t="s">
        <v>239</v>
      </c>
      <c r="C126" t="s">
        <v>240</v>
      </c>
      <c r="D126">
        <v>75</v>
      </c>
      <c r="E126" t="s">
        <v>237</v>
      </c>
      <c r="F126" t="s">
        <v>85</v>
      </c>
      <c r="G126" t="s">
        <v>241</v>
      </c>
      <c r="H126" t="s">
        <v>343</v>
      </c>
      <c r="I126" t="s">
        <v>344</v>
      </c>
      <c r="J126">
        <v>0</v>
      </c>
      <c r="K126" t="s">
        <v>80</v>
      </c>
    </row>
    <row r="127" spans="1:11" x14ac:dyDescent="0.25">
      <c r="A127" t="s">
        <v>238</v>
      </c>
      <c r="B127" t="s">
        <v>239</v>
      </c>
      <c r="C127" t="s">
        <v>240</v>
      </c>
      <c r="D127">
        <v>75</v>
      </c>
      <c r="E127" t="s">
        <v>237</v>
      </c>
      <c r="F127" t="s">
        <v>85</v>
      </c>
      <c r="G127" t="s">
        <v>241</v>
      </c>
      <c r="H127" t="s">
        <v>345</v>
      </c>
      <c r="I127" t="s">
        <v>346</v>
      </c>
      <c r="J127">
        <v>0</v>
      </c>
      <c r="K127" t="s">
        <v>80</v>
      </c>
    </row>
    <row r="128" spans="1:11" x14ac:dyDescent="0.25">
      <c r="A128" t="s">
        <v>238</v>
      </c>
      <c r="B128" t="s">
        <v>239</v>
      </c>
      <c r="C128" t="s">
        <v>240</v>
      </c>
      <c r="D128">
        <v>75</v>
      </c>
      <c r="E128" t="s">
        <v>237</v>
      </c>
      <c r="F128" t="s">
        <v>85</v>
      </c>
      <c r="G128" t="s">
        <v>241</v>
      </c>
      <c r="H128" t="s">
        <v>347</v>
      </c>
      <c r="I128" t="s">
        <v>348</v>
      </c>
      <c r="J128">
        <v>0</v>
      </c>
      <c r="K128" t="s">
        <v>80</v>
      </c>
    </row>
    <row r="129" spans="1:11" x14ac:dyDescent="0.25">
      <c r="A129" t="s">
        <v>238</v>
      </c>
      <c r="B129" t="s">
        <v>239</v>
      </c>
      <c r="C129" t="s">
        <v>240</v>
      </c>
      <c r="D129">
        <v>75</v>
      </c>
      <c r="E129" t="s">
        <v>237</v>
      </c>
      <c r="F129" t="s">
        <v>85</v>
      </c>
      <c r="G129" t="s">
        <v>241</v>
      </c>
      <c r="H129" t="s">
        <v>349</v>
      </c>
      <c r="I129" t="s">
        <v>350</v>
      </c>
      <c r="J129">
        <v>0</v>
      </c>
      <c r="K129" t="s">
        <v>80</v>
      </c>
    </row>
    <row r="130" spans="1:11" x14ac:dyDescent="0.25">
      <c r="A130" t="s">
        <v>238</v>
      </c>
      <c r="B130" t="s">
        <v>239</v>
      </c>
      <c r="C130" t="s">
        <v>240</v>
      </c>
      <c r="D130">
        <v>75</v>
      </c>
      <c r="E130" t="s">
        <v>237</v>
      </c>
      <c r="F130" t="s">
        <v>85</v>
      </c>
      <c r="G130" t="s">
        <v>241</v>
      </c>
      <c r="H130" t="s">
        <v>351</v>
      </c>
      <c r="I130" t="s">
        <v>352</v>
      </c>
      <c r="J130">
        <v>0</v>
      </c>
      <c r="K130" t="s">
        <v>80</v>
      </c>
    </row>
    <row r="131" spans="1:11" x14ac:dyDescent="0.25">
      <c r="A131" t="s">
        <v>238</v>
      </c>
      <c r="B131" t="s">
        <v>239</v>
      </c>
      <c r="C131" t="s">
        <v>240</v>
      </c>
      <c r="D131">
        <v>75</v>
      </c>
      <c r="E131" t="s">
        <v>237</v>
      </c>
      <c r="F131" t="s">
        <v>85</v>
      </c>
      <c r="G131" t="s">
        <v>241</v>
      </c>
      <c r="H131" t="s">
        <v>353</v>
      </c>
      <c r="I131" t="s">
        <v>354</v>
      </c>
      <c r="J131">
        <v>0</v>
      </c>
      <c r="K131" t="s">
        <v>80</v>
      </c>
    </row>
    <row r="132" spans="1:11" x14ac:dyDescent="0.25">
      <c r="A132" t="s">
        <v>238</v>
      </c>
      <c r="B132" t="s">
        <v>239</v>
      </c>
      <c r="C132" t="s">
        <v>240</v>
      </c>
      <c r="D132">
        <v>75</v>
      </c>
      <c r="E132" t="s">
        <v>237</v>
      </c>
      <c r="F132" t="s">
        <v>85</v>
      </c>
      <c r="G132" t="s">
        <v>241</v>
      </c>
      <c r="H132" t="s">
        <v>355</v>
      </c>
      <c r="I132" t="s">
        <v>356</v>
      </c>
      <c r="J132">
        <v>0</v>
      </c>
      <c r="K132" t="s">
        <v>80</v>
      </c>
    </row>
    <row r="133" spans="1:11" x14ac:dyDescent="0.25">
      <c r="A133" t="s">
        <v>238</v>
      </c>
      <c r="B133" t="s">
        <v>239</v>
      </c>
      <c r="C133" t="s">
        <v>240</v>
      </c>
      <c r="D133">
        <v>75</v>
      </c>
      <c r="E133" t="s">
        <v>237</v>
      </c>
      <c r="F133" t="s">
        <v>85</v>
      </c>
      <c r="G133" t="s">
        <v>241</v>
      </c>
      <c r="H133" t="s">
        <v>357</v>
      </c>
      <c r="I133" t="s">
        <v>358</v>
      </c>
      <c r="J133">
        <v>0</v>
      </c>
      <c r="K133" t="s">
        <v>80</v>
      </c>
    </row>
    <row r="134" spans="1:11" x14ac:dyDescent="0.25">
      <c r="A134" t="s">
        <v>238</v>
      </c>
      <c r="B134" t="s">
        <v>239</v>
      </c>
      <c r="C134" t="s">
        <v>240</v>
      </c>
      <c r="D134">
        <v>75</v>
      </c>
      <c r="E134" t="s">
        <v>237</v>
      </c>
      <c r="F134" t="s">
        <v>85</v>
      </c>
      <c r="G134" t="s">
        <v>241</v>
      </c>
      <c r="H134" t="s">
        <v>359</v>
      </c>
      <c r="I134" t="s">
        <v>360</v>
      </c>
      <c r="J134">
        <v>0</v>
      </c>
      <c r="K134" t="s">
        <v>80</v>
      </c>
    </row>
    <row r="135" spans="1:11" x14ac:dyDescent="0.25">
      <c r="A135" t="s">
        <v>238</v>
      </c>
      <c r="B135" t="s">
        <v>239</v>
      </c>
      <c r="C135" t="s">
        <v>240</v>
      </c>
      <c r="D135">
        <v>75</v>
      </c>
      <c r="E135" t="s">
        <v>237</v>
      </c>
      <c r="F135" t="s">
        <v>85</v>
      </c>
      <c r="G135" t="s">
        <v>241</v>
      </c>
      <c r="H135" t="s">
        <v>361</v>
      </c>
      <c r="I135" t="s">
        <v>362</v>
      </c>
      <c r="J135">
        <v>0</v>
      </c>
      <c r="K135" t="s">
        <v>80</v>
      </c>
    </row>
    <row r="136" spans="1:11" x14ac:dyDescent="0.25">
      <c r="A136" t="s">
        <v>238</v>
      </c>
      <c r="B136" t="s">
        <v>239</v>
      </c>
      <c r="C136" t="s">
        <v>240</v>
      </c>
      <c r="D136">
        <v>75</v>
      </c>
      <c r="E136" t="s">
        <v>237</v>
      </c>
      <c r="F136" t="s">
        <v>85</v>
      </c>
      <c r="G136" t="s">
        <v>241</v>
      </c>
      <c r="H136" t="s">
        <v>363</v>
      </c>
      <c r="I136" t="s">
        <v>364</v>
      </c>
      <c r="J136">
        <v>0</v>
      </c>
      <c r="K136" t="s">
        <v>80</v>
      </c>
    </row>
    <row r="137" spans="1:11" x14ac:dyDescent="0.25">
      <c r="A137" t="s">
        <v>238</v>
      </c>
      <c r="B137" t="s">
        <v>239</v>
      </c>
      <c r="C137" t="s">
        <v>240</v>
      </c>
      <c r="D137">
        <v>75</v>
      </c>
      <c r="E137" t="s">
        <v>237</v>
      </c>
      <c r="F137" t="s">
        <v>85</v>
      </c>
      <c r="G137" t="s">
        <v>241</v>
      </c>
      <c r="H137" t="s">
        <v>365</v>
      </c>
      <c r="I137" t="s">
        <v>366</v>
      </c>
      <c r="J137">
        <v>0</v>
      </c>
      <c r="K137" t="s">
        <v>80</v>
      </c>
    </row>
    <row r="138" spans="1:11" x14ac:dyDescent="0.25">
      <c r="A138" t="s">
        <v>238</v>
      </c>
      <c r="B138" t="s">
        <v>239</v>
      </c>
      <c r="C138" t="s">
        <v>240</v>
      </c>
      <c r="D138">
        <v>75</v>
      </c>
      <c r="E138" t="s">
        <v>237</v>
      </c>
      <c r="F138" t="s">
        <v>85</v>
      </c>
      <c r="G138" t="s">
        <v>241</v>
      </c>
      <c r="H138" t="s">
        <v>367</v>
      </c>
      <c r="I138" t="s">
        <v>368</v>
      </c>
      <c r="J138">
        <v>0</v>
      </c>
      <c r="K138" t="s">
        <v>80</v>
      </c>
    </row>
    <row r="139" spans="1:11" x14ac:dyDescent="0.25">
      <c r="A139" t="s">
        <v>238</v>
      </c>
      <c r="B139" t="s">
        <v>239</v>
      </c>
      <c r="C139" t="s">
        <v>240</v>
      </c>
      <c r="D139">
        <v>75</v>
      </c>
      <c r="E139" t="s">
        <v>237</v>
      </c>
      <c r="F139" t="s">
        <v>85</v>
      </c>
      <c r="G139" t="s">
        <v>241</v>
      </c>
      <c r="H139" t="s">
        <v>369</v>
      </c>
      <c r="I139" t="s">
        <v>370</v>
      </c>
      <c r="J139">
        <v>0</v>
      </c>
      <c r="K139" t="s">
        <v>80</v>
      </c>
    </row>
    <row r="140" spans="1:11" x14ac:dyDescent="0.25">
      <c r="A140" t="s">
        <v>81</v>
      </c>
      <c r="B140" t="s">
        <v>82</v>
      </c>
      <c r="C140" t="s">
        <v>83</v>
      </c>
      <c r="D140">
        <v>35</v>
      </c>
      <c r="E140" t="s">
        <v>84</v>
      </c>
      <c r="F140" t="s">
        <v>85</v>
      </c>
      <c r="G140" t="s">
        <v>241</v>
      </c>
      <c r="H140" t="s">
        <v>88</v>
      </c>
      <c r="I140" t="s">
        <v>90</v>
      </c>
      <c r="J140">
        <v>10</v>
      </c>
      <c r="K140" t="s">
        <v>80</v>
      </c>
    </row>
    <row r="141" spans="1:11" x14ac:dyDescent="0.25">
      <c r="A141" t="s">
        <v>81</v>
      </c>
      <c r="B141" t="s">
        <v>82</v>
      </c>
      <c r="C141" t="s">
        <v>83</v>
      </c>
      <c r="D141">
        <v>35</v>
      </c>
      <c r="E141" t="s">
        <v>84</v>
      </c>
      <c r="F141" t="s">
        <v>85</v>
      </c>
      <c r="G141" t="s">
        <v>241</v>
      </c>
      <c r="H141" t="s">
        <v>91</v>
      </c>
      <c r="I141" t="s">
        <v>92</v>
      </c>
      <c r="J141">
        <v>10</v>
      </c>
      <c r="K141" t="s">
        <v>80</v>
      </c>
    </row>
    <row r="142" spans="1:11" x14ac:dyDescent="0.25">
      <c r="A142" t="s">
        <v>81</v>
      </c>
      <c r="B142" t="s">
        <v>82</v>
      </c>
      <c r="C142" t="s">
        <v>83</v>
      </c>
      <c r="D142">
        <v>35</v>
      </c>
      <c r="E142" t="s">
        <v>84</v>
      </c>
      <c r="F142" t="s">
        <v>85</v>
      </c>
      <c r="G142" t="s">
        <v>241</v>
      </c>
      <c r="H142" t="s">
        <v>93</v>
      </c>
      <c r="I142" t="s">
        <v>94</v>
      </c>
      <c r="J142">
        <v>10</v>
      </c>
      <c r="K142" t="s">
        <v>80</v>
      </c>
    </row>
    <row r="143" spans="1:11" x14ac:dyDescent="0.25">
      <c r="A143" t="s">
        <v>81</v>
      </c>
      <c r="B143" t="s">
        <v>82</v>
      </c>
      <c r="C143" t="s">
        <v>83</v>
      </c>
      <c r="D143">
        <v>35</v>
      </c>
      <c r="E143" t="s">
        <v>84</v>
      </c>
      <c r="F143" t="s">
        <v>85</v>
      </c>
      <c r="G143" t="s">
        <v>241</v>
      </c>
      <c r="H143" t="s">
        <v>95</v>
      </c>
      <c r="I143" t="s">
        <v>96</v>
      </c>
      <c r="J143">
        <v>10</v>
      </c>
      <c r="K143" t="s">
        <v>80</v>
      </c>
    </row>
    <row r="144" spans="1:11" x14ac:dyDescent="0.25">
      <c r="A144" t="s">
        <v>81</v>
      </c>
      <c r="B144" t="s">
        <v>82</v>
      </c>
      <c r="C144" t="s">
        <v>83</v>
      </c>
      <c r="D144">
        <v>35</v>
      </c>
      <c r="E144" t="s">
        <v>84</v>
      </c>
      <c r="F144" t="s">
        <v>85</v>
      </c>
      <c r="G144" t="s">
        <v>241</v>
      </c>
      <c r="H144" t="s">
        <v>97</v>
      </c>
      <c r="I144" t="s">
        <v>98</v>
      </c>
      <c r="J144">
        <v>0</v>
      </c>
      <c r="K144" t="s">
        <v>80</v>
      </c>
    </row>
    <row r="145" spans="1:11" x14ac:dyDescent="0.25">
      <c r="A145" t="s">
        <v>81</v>
      </c>
      <c r="B145" t="s">
        <v>82</v>
      </c>
      <c r="C145" t="s">
        <v>83</v>
      </c>
      <c r="D145">
        <v>35</v>
      </c>
      <c r="E145" t="s">
        <v>84</v>
      </c>
      <c r="F145" t="s">
        <v>85</v>
      </c>
      <c r="G145" t="s">
        <v>241</v>
      </c>
      <c r="H145" t="s">
        <v>99</v>
      </c>
      <c r="I145" t="s">
        <v>100</v>
      </c>
      <c r="J145">
        <v>0</v>
      </c>
      <c r="K145" t="s">
        <v>80</v>
      </c>
    </row>
    <row r="146" spans="1:11" x14ac:dyDescent="0.25">
      <c r="A146" t="s">
        <v>81</v>
      </c>
      <c r="B146" t="s">
        <v>82</v>
      </c>
      <c r="C146" t="s">
        <v>83</v>
      </c>
      <c r="D146">
        <v>35</v>
      </c>
      <c r="E146" t="s">
        <v>84</v>
      </c>
      <c r="F146" t="s">
        <v>85</v>
      </c>
      <c r="G146" t="s">
        <v>241</v>
      </c>
      <c r="H146" t="s">
        <v>101</v>
      </c>
      <c r="I146" t="s">
        <v>102</v>
      </c>
      <c r="J146">
        <v>0</v>
      </c>
      <c r="K146" t="s">
        <v>80</v>
      </c>
    </row>
    <row r="147" spans="1:11" x14ac:dyDescent="0.25">
      <c r="A147" t="s">
        <v>81</v>
      </c>
      <c r="B147" t="s">
        <v>82</v>
      </c>
      <c r="C147" t="s">
        <v>83</v>
      </c>
      <c r="D147">
        <v>35</v>
      </c>
      <c r="E147" t="s">
        <v>84</v>
      </c>
      <c r="F147" t="s">
        <v>85</v>
      </c>
      <c r="G147" t="s">
        <v>241</v>
      </c>
      <c r="H147" t="s">
        <v>103</v>
      </c>
      <c r="I147" t="s">
        <v>104</v>
      </c>
      <c r="J147">
        <v>0</v>
      </c>
      <c r="K147" t="s">
        <v>80</v>
      </c>
    </row>
    <row r="148" spans="1:11" x14ac:dyDescent="0.25">
      <c r="A148" t="s">
        <v>81</v>
      </c>
      <c r="B148" t="s">
        <v>82</v>
      </c>
      <c r="C148" t="s">
        <v>83</v>
      </c>
      <c r="D148">
        <v>35</v>
      </c>
      <c r="E148" t="s">
        <v>84</v>
      </c>
      <c r="F148" t="s">
        <v>85</v>
      </c>
      <c r="G148" t="s">
        <v>241</v>
      </c>
      <c r="H148" t="s">
        <v>105</v>
      </c>
      <c r="I148" t="s">
        <v>106</v>
      </c>
      <c r="J148">
        <v>0</v>
      </c>
      <c r="K148" t="s">
        <v>80</v>
      </c>
    </row>
    <row r="149" spans="1:11" x14ac:dyDescent="0.25">
      <c r="A149" t="s">
        <v>81</v>
      </c>
      <c r="B149" t="s">
        <v>82</v>
      </c>
      <c r="C149" t="s">
        <v>83</v>
      </c>
      <c r="D149">
        <v>35</v>
      </c>
      <c r="E149" t="s">
        <v>84</v>
      </c>
      <c r="F149" t="s">
        <v>85</v>
      </c>
      <c r="G149" t="s">
        <v>241</v>
      </c>
      <c r="H149" t="s">
        <v>107</v>
      </c>
      <c r="I149" t="s">
        <v>108</v>
      </c>
      <c r="J149">
        <v>0</v>
      </c>
      <c r="K149" t="s">
        <v>80</v>
      </c>
    </row>
    <row r="150" spans="1:11" x14ac:dyDescent="0.25">
      <c r="A150" t="s">
        <v>81</v>
      </c>
      <c r="B150" t="s">
        <v>82</v>
      </c>
      <c r="C150" t="s">
        <v>83</v>
      </c>
      <c r="D150">
        <v>35</v>
      </c>
      <c r="E150" t="s">
        <v>84</v>
      </c>
      <c r="F150" t="s">
        <v>85</v>
      </c>
      <c r="G150" t="s">
        <v>241</v>
      </c>
      <c r="H150" t="s">
        <v>109</v>
      </c>
      <c r="I150" t="s">
        <v>110</v>
      </c>
      <c r="J150">
        <v>0</v>
      </c>
      <c r="K150" t="s">
        <v>80</v>
      </c>
    </row>
    <row r="151" spans="1:11" x14ac:dyDescent="0.25">
      <c r="A151" t="s">
        <v>81</v>
      </c>
      <c r="B151" t="s">
        <v>82</v>
      </c>
      <c r="C151" t="s">
        <v>83</v>
      </c>
      <c r="D151">
        <v>35</v>
      </c>
      <c r="E151" t="s">
        <v>84</v>
      </c>
      <c r="F151" t="s">
        <v>85</v>
      </c>
      <c r="G151" t="s">
        <v>241</v>
      </c>
      <c r="H151" t="s">
        <v>111</v>
      </c>
      <c r="I151" t="s">
        <v>112</v>
      </c>
      <c r="J151">
        <v>0</v>
      </c>
      <c r="K151" t="s">
        <v>80</v>
      </c>
    </row>
    <row r="152" spans="1:11" x14ac:dyDescent="0.25">
      <c r="A152" t="s">
        <v>81</v>
      </c>
      <c r="B152" t="s">
        <v>82</v>
      </c>
      <c r="C152" t="s">
        <v>83</v>
      </c>
      <c r="D152">
        <v>35</v>
      </c>
      <c r="E152" t="s">
        <v>84</v>
      </c>
      <c r="F152" t="s">
        <v>85</v>
      </c>
      <c r="G152" t="s">
        <v>241</v>
      </c>
      <c r="H152" t="s">
        <v>113</v>
      </c>
      <c r="I152" t="s">
        <v>114</v>
      </c>
      <c r="J152">
        <v>0</v>
      </c>
      <c r="K152" t="s">
        <v>80</v>
      </c>
    </row>
    <row r="153" spans="1:11" x14ac:dyDescent="0.25">
      <c r="A153" t="s">
        <v>81</v>
      </c>
      <c r="B153" t="s">
        <v>82</v>
      </c>
      <c r="C153" t="s">
        <v>83</v>
      </c>
      <c r="D153">
        <v>35</v>
      </c>
      <c r="E153" t="s">
        <v>84</v>
      </c>
      <c r="F153" t="s">
        <v>85</v>
      </c>
      <c r="G153" t="s">
        <v>241</v>
      </c>
      <c r="H153" t="s">
        <v>115</v>
      </c>
      <c r="I153" t="s">
        <v>116</v>
      </c>
      <c r="J153">
        <v>0</v>
      </c>
      <c r="K153" t="s">
        <v>80</v>
      </c>
    </row>
    <row r="154" spans="1:11" x14ac:dyDescent="0.25">
      <c r="A154" t="s">
        <v>81</v>
      </c>
      <c r="B154" t="s">
        <v>82</v>
      </c>
      <c r="C154" t="s">
        <v>83</v>
      </c>
      <c r="D154">
        <v>35</v>
      </c>
      <c r="E154" t="s">
        <v>84</v>
      </c>
      <c r="F154" t="s">
        <v>85</v>
      </c>
      <c r="G154" t="s">
        <v>241</v>
      </c>
      <c r="H154" t="s">
        <v>117</v>
      </c>
      <c r="I154" t="s">
        <v>118</v>
      </c>
      <c r="J154">
        <v>0</v>
      </c>
      <c r="K154" t="s">
        <v>80</v>
      </c>
    </row>
    <row r="155" spans="1:11" x14ac:dyDescent="0.25">
      <c r="A155" t="s">
        <v>81</v>
      </c>
      <c r="B155" t="s">
        <v>82</v>
      </c>
      <c r="C155" t="s">
        <v>83</v>
      </c>
      <c r="D155">
        <v>35</v>
      </c>
      <c r="E155" t="s">
        <v>84</v>
      </c>
      <c r="F155" t="s">
        <v>85</v>
      </c>
      <c r="G155" t="s">
        <v>241</v>
      </c>
      <c r="H155" t="s">
        <v>119</v>
      </c>
      <c r="I155" t="s">
        <v>120</v>
      </c>
      <c r="J155">
        <v>0</v>
      </c>
      <c r="K155" t="s">
        <v>80</v>
      </c>
    </row>
    <row r="156" spans="1:11" x14ac:dyDescent="0.25">
      <c r="A156" t="s">
        <v>81</v>
      </c>
      <c r="B156" t="s">
        <v>82</v>
      </c>
      <c r="C156" t="s">
        <v>83</v>
      </c>
      <c r="D156">
        <v>35</v>
      </c>
      <c r="E156" t="s">
        <v>84</v>
      </c>
      <c r="F156" t="s">
        <v>85</v>
      </c>
      <c r="G156" t="s">
        <v>241</v>
      </c>
      <c r="H156" t="s">
        <v>121</v>
      </c>
      <c r="I156" t="s">
        <v>122</v>
      </c>
      <c r="J156">
        <v>0</v>
      </c>
      <c r="K156" t="s">
        <v>80</v>
      </c>
    </row>
    <row r="157" spans="1:11" x14ac:dyDescent="0.25">
      <c r="A157" t="s">
        <v>81</v>
      </c>
      <c r="B157" t="s">
        <v>82</v>
      </c>
      <c r="C157" t="s">
        <v>83</v>
      </c>
      <c r="D157">
        <v>35</v>
      </c>
      <c r="E157" t="s">
        <v>84</v>
      </c>
      <c r="F157" t="s">
        <v>85</v>
      </c>
      <c r="G157" t="s">
        <v>241</v>
      </c>
      <c r="H157" t="s">
        <v>123</v>
      </c>
      <c r="I157" t="s">
        <v>124</v>
      </c>
      <c r="J157">
        <v>0</v>
      </c>
      <c r="K157" t="s">
        <v>80</v>
      </c>
    </row>
    <row r="158" spans="1:11" x14ac:dyDescent="0.25">
      <c r="A158" t="s">
        <v>81</v>
      </c>
      <c r="B158" t="s">
        <v>82</v>
      </c>
      <c r="C158" t="s">
        <v>83</v>
      </c>
      <c r="D158">
        <v>35</v>
      </c>
      <c r="E158" t="s">
        <v>84</v>
      </c>
      <c r="F158" t="s">
        <v>85</v>
      </c>
      <c r="G158" t="s">
        <v>241</v>
      </c>
      <c r="H158" t="s">
        <v>125</v>
      </c>
      <c r="I158" t="s">
        <v>126</v>
      </c>
      <c r="J158">
        <v>0</v>
      </c>
      <c r="K158" t="s">
        <v>80</v>
      </c>
    </row>
    <row r="159" spans="1:11" x14ac:dyDescent="0.25">
      <c r="A159" t="s">
        <v>81</v>
      </c>
      <c r="B159" t="s">
        <v>82</v>
      </c>
      <c r="C159" t="s">
        <v>83</v>
      </c>
      <c r="D159">
        <v>35</v>
      </c>
      <c r="E159" t="s">
        <v>84</v>
      </c>
      <c r="F159" t="s">
        <v>85</v>
      </c>
      <c r="G159" t="s">
        <v>241</v>
      </c>
      <c r="H159" t="s">
        <v>127</v>
      </c>
      <c r="I159" t="s">
        <v>128</v>
      </c>
      <c r="J159">
        <v>0</v>
      </c>
      <c r="K159" t="s">
        <v>80</v>
      </c>
    </row>
    <row r="160" spans="1:11" x14ac:dyDescent="0.25">
      <c r="A160" t="s">
        <v>81</v>
      </c>
      <c r="B160" t="s">
        <v>82</v>
      </c>
      <c r="C160" t="s">
        <v>83</v>
      </c>
      <c r="D160">
        <v>35</v>
      </c>
      <c r="E160" t="s">
        <v>84</v>
      </c>
      <c r="F160" t="s">
        <v>85</v>
      </c>
      <c r="G160" t="s">
        <v>241</v>
      </c>
      <c r="H160" t="s">
        <v>129</v>
      </c>
      <c r="I160" t="s">
        <v>130</v>
      </c>
      <c r="J160">
        <v>0</v>
      </c>
      <c r="K160" t="s">
        <v>80</v>
      </c>
    </row>
    <row r="161" spans="1:11" x14ac:dyDescent="0.25">
      <c r="A161" t="s">
        <v>81</v>
      </c>
      <c r="B161" t="s">
        <v>82</v>
      </c>
      <c r="C161" t="s">
        <v>83</v>
      </c>
      <c r="D161">
        <v>35</v>
      </c>
      <c r="E161" t="s">
        <v>84</v>
      </c>
      <c r="F161" t="s">
        <v>85</v>
      </c>
      <c r="G161" t="s">
        <v>241</v>
      </c>
      <c r="H161" t="s">
        <v>131</v>
      </c>
      <c r="I161" t="s">
        <v>132</v>
      </c>
      <c r="J161">
        <v>0</v>
      </c>
      <c r="K161" t="s">
        <v>80</v>
      </c>
    </row>
    <row r="162" spans="1:11" x14ac:dyDescent="0.25">
      <c r="A162" t="s">
        <v>81</v>
      </c>
      <c r="B162" t="s">
        <v>82</v>
      </c>
      <c r="C162" t="s">
        <v>83</v>
      </c>
      <c r="D162">
        <v>35</v>
      </c>
      <c r="E162" t="s">
        <v>84</v>
      </c>
      <c r="F162" t="s">
        <v>85</v>
      </c>
      <c r="G162" t="s">
        <v>241</v>
      </c>
      <c r="H162" t="s">
        <v>133</v>
      </c>
      <c r="I162" t="s">
        <v>134</v>
      </c>
      <c r="J162">
        <v>0</v>
      </c>
      <c r="K162" t="s">
        <v>80</v>
      </c>
    </row>
    <row r="163" spans="1:11" x14ac:dyDescent="0.25">
      <c r="A163" t="s">
        <v>81</v>
      </c>
      <c r="B163" t="s">
        <v>82</v>
      </c>
      <c r="C163" t="s">
        <v>83</v>
      </c>
      <c r="D163">
        <v>35</v>
      </c>
      <c r="E163" t="s">
        <v>84</v>
      </c>
      <c r="F163" t="s">
        <v>85</v>
      </c>
      <c r="G163" t="s">
        <v>241</v>
      </c>
      <c r="H163" t="s">
        <v>135</v>
      </c>
      <c r="I163" t="s">
        <v>136</v>
      </c>
      <c r="J163">
        <v>0</v>
      </c>
      <c r="K163" t="s">
        <v>80</v>
      </c>
    </row>
    <row r="164" spans="1:11" x14ac:dyDescent="0.25">
      <c r="A164" t="s">
        <v>81</v>
      </c>
      <c r="B164" t="s">
        <v>82</v>
      </c>
      <c r="C164" t="s">
        <v>83</v>
      </c>
      <c r="D164">
        <v>35</v>
      </c>
      <c r="E164" t="s">
        <v>84</v>
      </c>
      <c r="F164" t="s">
        <v>85</v>
      </c>
      <c r="G164" t="s">
        <v>241</v>
      </c>
      <c r="H164" t="s">
        <v>137</v>
      </c>
      <c r="I164" t="s">
        <v>138</v>
      </c>
      <c r="J164">
        <v>0</v>
      </c>
      <c r="K164" t="s">
        <v>80</v>
      </c>
    </row>
    <row r="165" spans="1:11" x14ac:dyDescent="0.25">
      <c r="A165" t="s">
        <v>81</v>
      </c>
      <c r="B165" t="s">
        <v>82</v>
      </c>
      <c r="C165" t="s">
        <v>83</v>
      </c>
      <c r="D165">
        <v>35</v>
      </c>
      <c r="E165" t="s">
        <v>84</v>
      </c>
      <c r="F165" t="s">
        <v>85</v>
      </c>
      <c r="G165" t="s">
        <v>241</v>
      </c>
      <c r="H165" t="s">
        <v>139</v>
      </c>
      <c r="I165" t="s">
        <v>140</v>
      </c>
      <c r="J165">
        <v>0</v>
      </c>
      <c r="K165" t="s">
        <v>80</v>
      </c>
    </row>
    <row r="166" spans="1:11" x14ac:dyDescent="0.25">
      <c r="A166" t="s">
        <v>81</v>
      </c>
      <c r="B166" t="s">
        <v>82</v>
      </c>
      <c r="C166" t="s">
        <v>83</v>
      </c>
      <c r="D166">
        <v>35</v>
      </c>
      <c r="E166" t="s">
        <v>84</v>
      </c>
      <c r="F166" t="s">
        <v>85</v>
      </c>
      <c r="G166" t="s">
        <v>241</v>
      </c>
      <c r="H166" t="s">
        <v>141</v>
      </c>
      <c r="I166" t="s">
        <v>142</v>
      </c>
      <c r="J166">
        <v>10</v>
      </c>
      <c r="K166" t="s">
        <v>80</v>
      </c>
    </row>
    <row r="167" spans="1:11" x14ac:dyDescent="0.25">
      <c r="A167" t="s">
        <v>81</v>
      </c>
      <c r="B167" t="s">
        <v>82</v>
      </c>
      <c r="C167" t="s">
        <v>83</v>
      </c>
      <c r="D167">
        <v>35</v>
      </c>
      <c r="E167" t="s">
        <v>84</v>
      </c>
      <c r="F167" t="s">
        <v>85</v>
      </c>
      <c r="G167" t="s">
        <v>241</v>
      </c>
      <c r="H167" t="s">
        <v>143</v>
      </c>
      <c r="I167" t="s">
        <v>144</v>
      </c>
      <c r="J167">
        <v>10</v>
      </c>
      <c r="K167" t="s">
        <v>80</v>
      </c>
    </row>
    <row r="168" spans="1:11" x14ac:dyDescent="0.25">
      <c r="A168" t="s">
        <v>81</v>
      </c>
      <c r="B168" t="s">
        <v>82</v>
      </c>
      <c r="C168" t="s">
        <v>83</v>
      </c>
      <c r="D168">
        <v>35</v>
      </c>
      <c r="E168" t="s">
        <v>84</v>
      </c>
      <c r="F168" t="s">
        <v>85</v>
      </c>
      <c r="G168" t="s">
        <v>241</v>
      </c>
      <c r="H168" t="s">
        <v>145</v>
      </c>
      <c r="I168" t="s">
        <v>146</v>
      </c>
      <c r="J168">
        <v>10</v>
      </c>
      <c r="K168" t="s">
        <v>80</v>
      </c>
    </row>
    <row r="169" spans="1:11" x14ac:dyDescent="0.25">
      <c r="A169" t="s">
        <v>81</v>
      </c>
      <c r="B169" t="s">
        <v>82</v>
      </c>
      <c r="C169" t="s">
        <v>83</v>
      </c>
      <c r="D169">
        <v>35</v>
      </c>
      <c r="E169" t="s">
        <v>84</v>
      </c>
      <c r="F169" t="s">
        <v>85</v>
      </c>
      <c r="G169" t="s">
        <v>241</v>
      </c>
      <c r="H169" t="s">
        <v>147</v>
      </c>
      <c r="I169" t="s">
        <v>148</v>
      </c>
      <c r="J169">
        <v>10</v>
      </c>
      <c r="K169" t="s">
        <v>80</v>
      </c>
    </row>
    <row r="170" spans="1:11" x14ac:dyDescent="0.25">
      <c r="A170" t="s">
        <v>81</v>
      </c>
      <c r="B170" t="s">
        <v>82</v>
      </c>
      <c r="C170" t="s">
        <v>83</v>
      </c>
      <c r="D170">
        <v>35</v>
      </c>
      <c r="E170" t="s">
        <v>84</v>
      </c>
      <c r="F170" t="s">
        <v>85</v>
      </c>
      <c r="G170" t="s">
        <v>241</v>
      </c>
      <c r="H170" t="s">
        <v>149</v>
      </c>
      <c r="I170" t="s">
        <v>150</v>
      </c>
      <c r="J170">
        <v>0</v>
      </c>
      <c r="K170" t="s">
        <v>80</v>
      </c>
    </row>
    <row r="171" spans="1:11" x14ac:dyDescent="0.25">
      <c r="A171" t="s">
        <v>81</v>
      </c>
      <c r="B171" t="s">
        <v>82</v>
      </c>
      <c r="C171" t="s">
        <v>83</v>
      </c>
      <c r="D171">
        <v>35</v>
      </c>
      <c r="E171" t="s">
        <v>84</v>
      </c>
      <c r="F171" t="s">
        <v>85</v>
      </c>
      <c r="G171" t="s">
        <v>241</v>
      </c>
      <c r="H171" t="s">
        <v>151</v>
      </c>
      <c r="I171" t="s">
        <v>152</v>
      </c>
      <c r="J171">
        <v>0</v>
      </c>
      <c r="K171" t="s">
        <v>80</v>
      </c>
    </row>
    <row r="172" spans="1:11" x14ac:dyDescent="0.25">
      <c r="A172" t="s">
        <v>81</v>
      </c>
      <c r="B172" t="s">
        <v>82</v>
      </c>
      <c r="C172" t="s">
        <v>83</v>
      </c>
      <c r="D172">
        <v>35</v>
      </c>
      <c r="E172" t="s">
        <v>84</v>
      </c>
      <c r="F172" t="s">
        <v>85</v>
      </c>
      <c r="G172" t="s">
        <v>241</v>
      </c>
      <c r="H172" t="s">
        <v>153</v>
      </c>
      <c r="I172" t="s">
        <v>154</v>
      </c>
      <c r="J172">
        <v>0</v>
      </c>
      <c r="K172" t="s">
        <v>80</v>
      </c>
    </row>
    <row r="173" spans="1:11" x14ac:dyDescent="0.25">
      <c r="A173" t="s">
        <v>81</v>
      </c>
      <c r="B173" t="s">
        <v>82</v>
      </c>
      <c r="C173" t="s">
        <v>83</v>
      </c>
      <c r="D173">
        <v>35</v>
      </c>
      <c r="E173" t="s">
        <v>84</v>
      </c>
      <c r="F173" t="s">
        <v>85</v>
      </c>
      <c r="G173" t="s">
        <v>241</v>
      </c>
      <c r="H173" t="s">
        <v>155</v>
      </c>
      <c r="I173" t="s">
        <v>156</v>
      </c>
      <c r="J173">
        <v>0</v>
      </c>
      <c r="K173" t="s">
        <v>80</v>
      </c>
    </row>
    <row r="174" spans="1:11" x14ac:dyDescent="0.25">
      <c r="A174" t="s">
        <v>81</v>
      </c>
      <c r="B174" t="s">
        <v>82</v>
      </c>
      <c r="C174" t="s">
        <v>83</v>
      </c>
      <c r="D174">
        <v>35</v>
      </c>
      <c r="E174" t="s">
        <v>84</v>
      </c>
      <c r="F174" t="s">
        <v>85</v>
      </c>
      <c r="G174" t="s">
        <v>241</v>
      </c>
      <c r="H174" t="s">
        <v>157</v>
      </c>
      <c r="I174" t="s">
        <v>158</v>
      </c>
      <c r="J174">
        <v>0</v>
      </c>
      <c r="K174" t="s">
        <v>80</v>
      </c>
    </row>
    <row r="175" spans="1:11" x14ac:dyDescent="0.25">
      <c r="A175" t="s">
        <v>81</v>
      </c>
      <c r="B175" t="s">
        <v>82</v>
      </c>
      <c r="C175" t="s">
        <v>83</v>
      </c>
      <c r="D175">
        <v>35</v>
      </c>
      <c r="E175" t="s">
        <v>84</v>
      </c>
      <c r="F175" t="s">
        <v>85</v>
      </c>
      <c r="G175" t="s">
        <v>241</v>
      </c>
      <c r="H175" t="s">
        <v>159</v>
      </c>
      <c r="I175" t="s">
        <v>160</v>
      </c>
      <c r="J175">
        <v>0</v>
      </c>
      <c r="K175" t="s">
        <v>80</v>
      </c>
    </row>
    <row r="176" spans="1:11" x14ac:dyDescent="0.25">
      <c r="A176" t="s">
        <v>81</v>
      </c>
      <c r="B176" t="s">
        <v>82</v>
      </c>
      <c r="C176" t="s">
        <v>83</v>
      </c>
      <c r="D176">
        <v>35</v>
      </c>
      <c r="E176" t="s">
        <v>84</v>
      </c>
      <c r="F176" t="s">
        <v>85</v>
      </c>
      <c r="G176" t="s">
        <v>241</v>
      </c>
      <c r="H176" t="s">
        <v>161</v>
      </c>
      <c r="I176" t="s">
        <v>162</v>
      </c>
      <c r="J176">
        <v>0</v>
      </c>
      <c r="K176" t="s">
        <v>80</v>
      </c>
    </row>
    <row r="177" spans="1:11" x14ac:dyDescent="0.25">
      <c r="A177" t="s">
        <v>81</v>
      </c>
      <c r="B177" t="s">
        <v>82</v>
      </c>
      <c r="C177" t="s">
        <v>83</v>
      </c>
      <c r="D177">
        <v>35</v>
      </c>
      <c r="E177" t="s">
        <v>84</v>
      </c>
      <c r="F177" t="s">
        <v>85</v>
      </c>
      <c r="G177" t="s">
        <v>241</v>
      </c>
      <c r="H177" t="s">
        <v>163</v>
      </c>
      <c r="I177" t="s">
        <v>164</v>
      </c>
      <c r="J177">
        <v>0</v>
      </c>
      <c r="K177" t="s">
        <v>80</v>
      </c>
    </row>
    <row r="178" spans="1:11" x14ac:dyDescent="0.25">
      <c r="A178" t="s">
        <v>81</v>
      </c>
      <c r="B178" t="s">
        <v>82</v>
      </c>
      <c r="C178" t="s">
        <v>83</v>
      </c>
      <c r="D178">
        <v>35</v>
      </c>
      <c r="E178" t="s">
        <v>84</v>
      </c>
      <c r="F178" t="s">
        <v>85</v>
      </c>
      <c r="G178" t="s">
        <v>241</v>
      </c>
      <c r="H178" t="s">
        <v>165</v>
      </c>
      <c r="I178" t="s">
        <v>166</v>
      </c>
      <c r="J178">
        <v>0</v>
      </c>
      <c r="K178" t="s">
        <v>80</v>
      </c>
    </row>
    <row r="179" spans="1:11" x14ac:dyDescent="0.25">
      <c r="A179" t="s">
        <v>81</v>
      </c>
      <c r="B179" t="s">
        <v>82</v>
      </c>
      <c r="C179" t="s">
        <v>83</v>
      </c>
      <c r="D179">
        <v>35</v>
      </c>
      <c r="E179" t="s">
        <v>84</v>
      </c>
      <c r="F179" t="s">
        <v>85</v>
      </c>
      <c r="G179" t="s">
        <v>241</v>
      </c>
      <c r="H179" t="s">
        <v>167</v>
      </c>
      <c r="I179" t="s">
        <v>168</v>
      </c>
      <c r="J179">
        <v>0</v>
      </c>
      <c r="K179" t="s">
        <v>80</v>
      </c>
    </row>
    <row r="180" spans="1:11" x14ac:dyDescent="0.25">
      <c r="A180" t="s">
        <v>81</v>
      </c>
      <c r="B180" t="s">
        <v>82</v>
      </c>
      <c r="C180" t="s">
        <v>83</v>
      </c>
      <c r="D180">
        <v>35</v>
      </c>
      <c r="E180" t="s">
        <v>84</v>
      </c>
      <c r="F180" t="s">
        <v>85</v>
      </c>
      <c r="G180" t="s">
        <v>241</v>
      </c>
      <c r="H180" t="s">
        <v>169</v>
      </c>
      <c r="I180" t="s">
        <v>170</v>
      </c>
      <c r="J180">
        <v>0</v>
      </c>
      <c r="K180" t="s">
        <v>80</v>
      </c>
    </row>
    <row r="181" spans="1:11" x14ac:dyDescent="0.25">
      <c r="A181" t="s">
        <v>81</v>
      </c>
      <c r="B181" t="s">
        <v>82</v>
      </c>
      <c r="C181" t="s">
        <v>83</v>
      </c>
      <c r="D181">
        <v>35</v>
      </c>
      <c r="E181" t="s">
        <v>84</v>
      </c>
      <c r="F181" t="s">
        <v>85</v>
      </c>
      <c r="G181" t="s">
        <v>241</v>
      </c>
      <c r="H181" t="s">
        <v>171</v>
      </c>
      <c r="I181" t="s">
        <v>172</v>
      </c>
      <c r="J181">
        <v>0</v>
      </c>
      <c r="K181" t="s">
        <v>80</v>
      </c>
    </row>
    <row r="182" spans="1:11" x14ac:dyDescent="0.25">
      <c r="A182" t="s">
        <v>81</v>
      </c>
      <c r="B182" t="s">
        <v>82</v>
      </c>
      <c r="C182" t="s">
        <v>83</v>
      </c>
      <c r="D182">
        <v>35</v>
      </c>
      <c r="E182" t="s">
        <v>84</v>
      </c>
      <c r="F182" t="s">
        <v>85</v>
      </c>
      <c r="G182" t="s">
        <v>241</v>
      </c>
      <c r="H182" t="s">
        <v>173</v>
      </c>
      <c r="I182" t="s">
        <v>174</v>
      </c>
      <c r="J182">
        <v>0</v>
      </c>
      <c r="K182" t="s">
        <v>80</v>
      </c>
    </row>
    <row r="183" spans="1:11" x14ac:dyDescent="0.25">
      <c r="A183" t="s">
        <v>81</v>
      </c>
      <c r="B183" t="s">
        <v>82</v>
      </c>
      <c r="C183" t="s">
        <v>83</v>
      </c>
      <c r="D183">
        <v>35</v>
      </c>
      <c r="E183" t="s">
        <v>84</v>
      </c>
      <c r="F183" t="s">
        <v>85</v>
      </c>
      <c r="G183" t="s">
        <v>241</v>
      </c>
      <c r="H183" t="s">
        <v>175</v>
      </c>
      <c r="I183" t="s">
        <v>176</v>
      </c>
      <c r="J183">
        <v>0</v>
      </c>
      <c r="K183" t="s">
        <v>80</v>
      </c>
    </row>
    <row r="184" spans="1:11" x14ac:dyDescent="0.25">
      <c r="A184" t="s">
        <v>81</v>
      </c>
      <c r="B184" t="s">
        <v>82</v>
      </c>
      <c r="C184" t="s">
        <v>83</v>
      </c>
      <c r="D184">
        <v>35</v>
      </c>
      <c r="E184" t="s">
        <v>84</v>
      </c>
      <c r="F184" t="s">
        <v>85</v>
      </c>
      <c r="G184" t="s">
        <v>241</v>
      </c>
      <c r="H184" t="s">
        <v>177</v>
      </c>
      <c r="I184" t="s">
        <v>178</v>
      </c>
      <c r="J184">
        <v>0</v>
      </c>
      <c r="K184" t="s">
        <v>80</v>
      </c>
    </row>
    <row r="185" spans="1:11" x14ac:dyDescent="0.25">
      <c r="A185" t="s">
        <v>81</v>
      </c>
      <c r="B185" t="s">
        <v>82</v>
      </c>
      <c r="C185" t="s">
        <v>83</v>
      </c>
      <c r="D185">
        <v>35</v>
      </c>
      <c r="E185" t="s">
        <v>84</v>
      </c>
      <c r="F185" t="s">
        <v>85</v>
      </c>
      <c r="G185" t="s">
        <v>241</v>
      </c>
      <c r="H185" t="s">
        <v>179</v>
      </c>
      <c r="I185" t="s">
        <v>180</v>
      </c>
      <c r="J185">
        <v>0</v>
      </c>
      <c r="K185" t="s">
        <v>80</v>
      </c>
    </row>
    <row r="186" spans="1:11" x14ac:dyDescent="0.25">
      <c r="A186" t="s">
        <v>81</v>
      </c>
      <c r="B186" t="s">
        <v>82</v>
      </c>
      <c r="C186" t="s">
        <v>83</v>
      </c>
      <c r="D186">
        <v>35</v>
      </c>
      <c r="E186" t="s">
        <v>84</v>
      </c>
      <c r="F186" t="s">
        <v>85</v>
      </c>
      <c r="G186" t="s">
        <v>241</v>
      </c>
      <c r="H186" t="s">
        <v>181</v>
      </c>
      <c r="I186" t="s">
        <v>182</v>
      </c>
      <c r="J186">
        <v>0</v>
      </c>
      <c r="K186" t="s">
        <v>80</v>
      </c>
    </row>
    <row r="187" spans="1:11" x14ac:dyDescent="0.25">
      <c r="A187" t="s">
        <v>81</v>
      </c>
      <c r="B187" t="s">
        <v>82</v>
      </c>
      <c r="C187" t="s">
        <v>83</v>
      </c>
      <c r="D187">
        <v>35</v>
      </c>
      <c r="E187" t="s">
        <v>84</v>
      </c>
      <c r="F187" t="s">
        <v>85</v>
      </c>
      <c r="G187" t="s">
        <v>241</v>
      </c>
      <c r="H187" t="s">
        <v>183</v>
      </c>
      <c r="I187" t="s">
        <v>184</v>
      </c>
      <c r="J187">
        <v>0</v>
      </c>
      <c r="K187" t="s">
        <v>80</v>
      </c>
    </row>
    <row r="188" spans="1:11" x14ac:dyDescent="0.25">
      <c r="A188" t="s">
        <v>81</v>
      </c>
      <c r="B188" t="s">
        <v>82</v>
      </c>
      <c r="C188" t="s">
        <v>83</v>
      </c>
      <c r="D188">
        <v>35</v>
      </c>
      <c r="E188" t="s">
        <v>84</v>
      </c>
      <c r="F188" t="s">
        <v>85</v>
      </c>
      <c r="G188" t="s">
        <v>241</v>
      </c>
      <c r="H188" t="s">
        <v>185</v>
      </c>
      <c r="I188" t="s">
        <v>186</v>
      </c>
      <c r="J188">
        <v>0</v>
      </c>
      <c r="K188" t="s">
        <v>80</v>
      </c>
    </row>
    <row r="189" spans="1:11" x14ac:dyDescent="0.25">
      <c r="A189" t="s">
        <v>81</v>
      </c>
      <c r="B189" t="s">
        <v>82</v>
      </c>
      <c r="C189" t="s">
        <v>83</v>
      </c>
      <c r="D189">
        <v>35</v>
      </c>
      <c r="E189" t="s">
        <v>84</v>
      </c>
      <c r="F189" t="s">
        <v>85</v>
      </c>
      <c r="G189" t="s">
        <v>241</v>
      </c>
      <c r="H189" t="s">
        <v>187</v>
      </c>
      <c r="I189" t="s">
        <v>188</v>
      </c>
      <c r="J189">
        <v>0</v>
      </c>
      <c r="K189" t="s">
        <v>80</v>
      </c>
    </row>
    <row r="190" spans="1:11" x14ac:dyDescent="0.25">
      <c r="A190" t="s">
        <v>81</v>
      </c>
      <c r="B190" t="s">
        <v>82</v>
      </c>
      <c r="C190" t="s">
        <v>83</v>
      </c>
      <c r="D190">
        <v>35</v>
      </c>
      <c r="E190" t="s">
        <v>84</v>
      </c>
      <c r="F190" t="s">
        <v>85</v>
      </c>
      <c r="G190" t="s">
        <v>241</v>
      </c>
      <c r="H190" t="s">
        <v>189</v>
      </c>
      <c r="I190" t="s">
        <v>190</v>
      </c>
      <c r="J190">
        <v>0</v>
      </c>
      <c r="K190" t="s">
        <v>80</v>
      </c>
    </row>
    <row r="191" spans="1:11" x14ac:dyDescent="0.25">
      <c r="A191" t="s">
        <v>81</v>
      </c>
      <c r="B191" t="s">
        <v>82</v>
      </c>
      <c r="C191" t="s">
        <v>83</v>
      </c>
      <c r="D191">
        <v>35</v>
      </c>
      <c r="E191" t="s">
        <v>84</v>
      </c>
      <c r="F191" t="s">
        <v>85</v>
      </c>
      <c r="G191" t="s">
        <v>241</v>
      </c>
      <c r="H191" t="s">
        <v>191</v>
      </c>
      <c r="I191" t="s">
        <v>192</v>
      </c>
      <c r="J191">
        <v>0</v>
      </c>
      <c r="K191" t="s">
        <v>80</v>
      </c>
    </row>
    <row r="192" spans="1:11" x14ac:dyDescent="0.25">
      <c r="A192" t="s">
        <v>81</v>
      </c>
      <c r="B192" t="s">
        <v>82</v>
      </c>
      <c r="C192" t="s">
        <v>83</v>
      </c>
      <c r="D192">
        <v>35</v>
      </c>
      <c r="E192" t="s">
        <v>84</v>
      </c>
      <c r="F192" t="s">
        <v>85</v>
      </c>
      <c r="G192" t="s">
        <v>241</v>
      </c>
      <c r="H192" t="s">
        <v>193</v>
      </c>
      <c r="I192" t="s">
        <v>194</v>
      </c>
      <c r="J192">
        <v>0</v>
      </c>
      <c r="K192" t="s">
        <v>80</v>
      </c>
    </row>
    <row r="193" spans="1:11" x14ac:dyDescent="0.25">
      <c r="A193" t="s">
        <v>81</v>
      </c>
      <c r="B193" t="s">
        <v>82</v>
      </c>
      <c r="C193" t="s">
        <v>83</v>
      </c>
      <c r="D193">
        <v>35</v>
      </c>
      <c r="E193" t="s">
        <v>84</v>
      </c>
      <c r="F193" t="s">
        <v>85</v>
      </c>
      <c r="G193" t="s">
        <v>241</v>
      </c>
      <c r="H193" t="s">
        <v>195</v>
      </c>
      <c r="I193" t="s">
        <v>196</v>
      </c>
      <c r="J193">
        <v>0</v>
      </c>
      <c r="K193" t="s">
        <v>80</v>
      </c>
    </row>
    <row r="194" spans="1:11" x14ac:dyDescent="0.25">
      <c r="A194" t="s">
        <v>81</v>
      </c>
      <c r="B194" t="s">
        <v>82</v>
      </c>
      <c r="C194" t="s">
        <v>83</v>
      </c>
      <c r="D194">
        <v>35</v>
      </c>
      <c r="E194" t="s">
        <v>84</v>
      </c>
      <c r="F194" t="s">
        <v>85</v>
      </c>
      <c r="G194" t="s">
        <v>241</v>
      </c>
      <c r="H194" t="s">
        <v>197</v>
      </c>
      <c r="I194" t="s">
        <v>198</v>
      </c>
      <c r="J194">
        <v>10</v>
      </c>
      <c r="K194" t="s">
        <v>80</v>
      </c>
    </row>
    <row r="195" spans="1:11" x14ac:dyDescent="0.25">
      <c r="A195" t="s">
        <v>81</v>
      </c>
      <c r="B195" t="s">
        <v>82</v>
      </c>
      <c r="C195" t="s">
        <v>83</v>
      </c>
      <c r="D195">
        <v>35</v>
      </c>
      <c r="E195" t="s">
        <v>84</v>
      </c>
      <c r="F195" t="s">
        <v>85</v>
      </c>
      <c r="G195" t="s">
        <v>241</v>
      </c>
      <c r="H195" t="s">
        <v>199</v>
      </c>
      <c r="I195" t="s">
        <v>200</v>
      </c>
      <c r="J195">
        <v>0</v>
      </c>
      <c r="K195" t="s">
        <v>80</v>
      </c>
    </row>
    <row r="196" spans="1:11" x14ac:dyDescent="0.25">
      <c r="A196" t="s">
        <v>81</v>
      </c>
      <c r="B196" t="s">
        <v>82</v>
      </c>
      <c r="C196" t="s">
        <v>83</v>
      </c>
      <c r="D196">
        <v>35</v>
      </c>
      <c r="E196" t="s">
        <v>84</v>
      </c>
      <c r="F196" t="s">
        <v>85</v>
      </c>
      <c r="G196" t="s">
        <v>241</v>
      </c>
      <c r="H196" t="s">
        <v>201</v>
      </c>
      <c r="I196" t="s">
        <v>202</v>
      </c>
      <c r="J196">
        <v>0</v>
      </c>
      <c r="K196" t="s">
        <v>80</v>
      </c>
    </row>
    <row r="197" spans="1:11" x14ac:dyDescent="0.25">
      <c r="A197" t="s">
        <v>81</v>
      </c>
      <c r="B197" t="s">
        <v>82</v>
      </c>
      <c r="C197" t="s">
        <v>83</v>
      </c>
      <c r="D197">
        <v>35</v>
      </c>
      <c r="E197" t="s">
        <v>84</v>
      </c>
      <c r="F197" t="s">
        <v>85</v>
      </c>
      <c r="G197" t="s">
        <v>241</v>
      </c>
      <c r="H197" t="s">
        <v>203</v>
      </c>
      <c r="I197" t="s">
        <v>204</v>
      </c>
      <c r="J197">
        <v>0</v>
      </c>
      <c r="K197" t="s">
        <v>80</v>
      </c>
    </row>
    <row r="198" spans="1:11" x14ac:dyDescent="0.25">
      <c r="A198" t="s">
        <v>81</v>
      </c>
      <c r="B198" t="s">
        <v>82</v>
      </c>
      <c r="C198" t="s">
        <v>83</v>
      </c>
      <c r="D198">
        <v>35</v>
      </c>
      <c r="E198" t="s">
        <v>84</v>
      </c>
      <c r="F198" t="s">
        <v>85</v>
      </c>
      <c r="G198" t="s">
        <v>241</v>
      </c>
      <c r="H198" t="s">
        <v>205</v>
      </c>
      <c r="I198" t="s">
        <v>206</v>
      </c>
      <c r="J198">
        <v>0</v>
      </c>
      <c r="K198" t="s">
        <v>80</v>
      </c>
    </row>
    <row r="199" spans="1:11" x14ac:dyDescent="0.25">
      <c r="A199" t="s">
        <v>81</v>
      </c>
      <c r="B199" t="s">
        <v>82</v>
      </c>
      <c r="C199" t="s">
        <v>83</v>
      </c>
      <c r="D199">
        <v>35</v>
      </c>
      <c r="E199" t="s">
        <v>84</v>
      </c>
      <c r="F199" t="s">
        <v>85</v>
      </c>
      <c r="G199" t="s">
        <v>241</v>
      </c>
      <c r="H199" t="s">
        <v>207</v>
      </c>
      <c r="I199" t="s">
        <v>208</v>
      </c>
      <c r="J199">
        <v>0</v>
      </c>
      <c r="K199" t="s">
        <v>80</v>
      </c>
    </row>
    <row r="200" spans="1:11" x14ac:dyDescent="0.25">
      <c r="A200" t="s">
        <v>81</v>
      </c>
      <c r="B200" t="s">
        <v>82</v>
      </c>
      <c r="C200" t="s">
        <v>83</v>
      </c>
      <c r="D200">
        <v>35</v>
      </c>
      <c r="E200" t="s">
        <v>84</v>
      </c>
      <c r="F200" t="s">
        <v>85</v>
      </c>
      <c r="G200" t="s">
        <v>241</v>
      </c>
      <c r="H200" t="s">
        <v>209</v>
      </c>
      <c r="I200" t="s">
        <v>210</v>
      </c>
      <c r="J200">
        <v>0</v>
      </c>
      <c r="K200" t="s">
        <v>80</v>
      </c>
    </row>
    <row r="201" spans="1:11" x14ac:dyDescent="0.25">
      <c r="A201" t="s">
        <v>81</v>
      </c>
      <c r="B201" t="s">
        <v>82</v>
      </c>
      <c r="C201" t="s">
        <v>83</v>
      </c>
      <c r="D201">
        <v>35</v>
      </c>
      <c r="E201" t="s">
        <v>84</v>
      </c>
      <c r="F201" t="s">
        <v>85</v>
      </c>
      <c r="G201" t="s">
        <v>241</v>
      </c>
      <c r="H201" t="s">
        <v>211</v>
      </c>
      <c r="I201" t="s">
        <v>212</v>
      </c>
      <c r="J201">
        <v>0</v>
      </c>
      <c r="K201" t="s">
        <v>80</v>
      </c>
    </row>
    <row r="202" spans="1:11" x14ac:dyDescent="0.25">
      <c r="A202" t="s">
        <v>81</v>
      </c>
      <c r="B202" t="s">
        <v>82</v>
      </c>
      <c r="C202" t="s">
        <v>83</v>
      </c>
      <c r="D202">
        <v>35</v>
      </c>
      <c r="E202" t="s">
        <v>84</v>
      </c>
      <c r="F202" t="s">
        <v>85</v>
      </c>
      <c r="G202" t="s">
        <v>241</v>
      </c>
      <c r="H202" t="s">
        <v>213</v>
      </c>
      <c r="I202" t="s">
        <v>214</v>
      </c>
      <c r="J202">
        <v>0</v>
      </c>
      <c r="K202" t="s">
        <v>80</v>
      </c>
    </row>
    <row r="203" spans="1:11" x14ac:dyDescent="0.25">
      <c r="A203" t="s">
        <v>81</v>
      </c>
      <c r="B203" t="s">
        <v>82</v>
      </c>
      <c r="C203" t="s">
        <v>83</v>
      </c>
      <c r="D203">
        <v>35</v>
      </c>
      <c r="E203" t="s">
        <v>84</v>
      </c>
      <c r="F203" t="s">
        <v>85</v>
      </c>
      <c r="G203" t="s">
        <v>241</v>
      </c>
      <c r="H203" t="s">
        <v>215</v>
      </c>
      <c r="I203" t="s">
        <v>216</v>
      </c>
      <c r="J203">
        <v>0</v>
      </c>
      <c r="K203" t="s">
        <v>80</v>
      </c>
    </row>
    <row r="204" spans="1:11" x14ac:dyDescent="0.25">
      <c r="A204" t="s">
        <v>81</v>
      </c>
      <c r="B204" t="s">
        <v>82</v>
      </c>
      <c r="C204" t="s">
        <v>83</v>
      </c>
      <c r="D204">
        <v>35</v>
      </c>
      <c r="E204" t="s">
        <v>84</v>
      </c>
      <c r="F204" t="s">
        <v>85</v>
      </c>
      <c r="G204" t="s">
        <v>241</v>
      </c>
      <c r="H204" t="s">
        <v>217</v>
      </c>
      <c r="I204" t="s">
        <v>218</v>
      </c>
      <c r="J204">
        <v>0</v>
      </c>
      <c r="K204" t="s">
        <v>80</v>
      </c>
    </row>
    <row r="205" spans="1:11" x14ac:dyDescent="0.25">
      <c r="A205" t="s">
        <v>81</v>
      </c>
      <c r="B205" t="s">
        <v>82</v>
      </c>
      <c r="C205" t="s">
        <v>83</v>
      </c>
      <c r="D205">
        <v>35</v>
      </c>
      <c r="E205" t="s">
        <v>84</v>
      </c>
      <c r="F205" t="s">
        <v>85</v>
      </c>
      <c r="G205" t="s">
        <v>241</v>
      </c>
      <c r="H205" t="s">
        <v>219</v>
      </c>
      <c r="I205" t="s">
        <v>220</v>
      </c>
      <c r="J205">
        <v>0</v>
      </c>
      <c r="K205" t="s">
        <v>80</v>
      </c>
    </row>
    <row r="206" spans="1:11" x14ac:dyDescent="0.25">
      <c r="A206" t="s">
        <v>81</v>
      </c>
      <c r="B206" t="s">
        <v>82</v>
      </c>
      <c r="C206" t="s">
        <v>83</v>
      </c>
      <c r="D206">
        <v>35</v>
      </c>
      <c r="E206" t="s">
        <v>84</v>
      </c>
      <c r="F206" t="s">
        <v>85</v>
      </c>
      <c r="G206" t="s">
        <v>241</v>
      </c>
      <c r="H206" t="s">
        <v>221</v>
      </c>
      <c r="I206" t="s">
        <v>222</v>
      </c>
      <c r="J206">
        <v>0</v>
      </c>
      <c r="K206" t="s">
        <v>80</v>
      </c>
    </row>
    <row r="207" spans="1:11" x14ac:dyDescent="0.25">
      <c r="A207" t="s">
        <v>81</v>
      </c>
      <c r="B207" t="s">
        <v>82</v>
      </c>
      <c r="C207" t="s">
        <v>83</v>
      </c>
      <c r="D207">
        <v>35</v>
      </c>
      <c r="E207" t="s">
        <v>84</v>
      </c>
      <c r="F207" t="s">
        <v>85</v>
      </c>
      <c r="G207" t="s">
        <v>241</v>
      </c>
      <c r="H207" t="s">
        <v>223</v>
      </c>
      <c r="I207" t="s">
        <v>224</v>
      </c>
      <c r="J207">
        <v>0</v>
      </c>
      <c r="K207" t="s">
        <v>80</v>
      </c>
    </row>
    <row r="208" spans="1:11" x14ac:dyDescent="0.25">
      <c r="A208" t="s">
        <v>81</v>
      </c>
      <c r="B208" t="s">
        <v>82</v>
      </c>
      <c r="C208" t="s">
        <v>83</v>
      </c>
      <c r="D208">
        <v>35</v>
      </c>
      <c r="E208" t="s">
        <v>84</v>
      </c>
      <c r="F208" t="s">
        <v>85</v>
      </c>
      <c r="G208" t="s">
        <v>241</v>
      </c>
      <c r="H208" t="s">
        <v>225</v>
      </c>
      <c r="I208" t="s">
        <v>226</v>
      </c>
      <c r="J208">
        <v>0</v>
      </c>
      <c r="K208" t="s">
        <v>80</v>
      </c>
    </row>
    <row r="209" spans="1:11" x14ac:dyDescent="0.25">
      <c r="A209" t="s">
        <v>81</v>
      </c>
      <c r="B209" t="s">
        <v>82</v>
      </c>
      <c r="C209" t="s">
        <v>83</v>
      </c>
      <c r="D209">
        <v>35</v>
      </c>
      <c r="E209" t="s">
        <v>84</v>
      </c>
      <c r="F209" t="s">
        <v>85</v>
      </c>
      <c r="G209" t="s">
        <v>241</v>
      </c>
      <c r="H209" t="s">
        <v>227</v>
      </c>
      <c r="I209" t="s">
        <v>228</v>
      </c>
      <c r="J209">
        <v>0</v>
      </c>
      <c r="K209" t="s">
        <v>80</v>
      </c>
    </row>
    <row r="210" spans="1:11" x14ac:dyDescent="0.25">
      <c r="A210" t="s">
        <v>81</v>
      </c>
      <c r="B210" t="s">
        <v>82</v>
      </c>
      <c r="C210" t="s">
        <v>83</v>
      </c>
      <c r="D210">
        <v>35</v>
      </c>
      <c r="E210" t="s">
        <v>84</v>
      </c>
      <c r="F210" t="s">
        <v>85</v>
      </c>
      <c r="G210" t="s">
        <v>241</v>
      </c>
      <c r="H210" t="s">
        <v>229</v>
      </c>
      <c r="I210" t="s">
        <v>230</v>
      </c>
      <c r="J210">
        <v>0</v>
      </c>
      <c r="K210" t="s">
        <v>80</v>
      </c>
    </row>
    <row r="211" spans="1:11" x14ac:dyDescent="0.25">
      <c r="A211" t="s">
        <v>81</v>
      </c>
      <c r="B211" t="s">
        <v>82</v>
      </c>
      <c r="C211" t="s">
        <v>83</v>
      </c>
      <c r="D211">
        <v>35</v>
      </c>
      <c r="E211" t="s">
        <v>84</v>
      </c>
      <c r="F211" t="s">
        <v>85</v>
      </c>
      <c r="G211" t="s">
        <v>241</v>
      </c>
      <c r="H211" t="s">
        <v>231</v>
      </c>
      <c r="I211" t="s">
        <v>232</v>
      </c>
      <c r="J211">
        <v>0</v>
      </c>
      <c r="K211" t="s">
        <v>80</v>
      </c>
    </row>
    <row r="212" spans="1:11" x14ac:dyDescent="0.25">
      <c r="A212" t="s">
        <v>81</v>
      </c>
      <c r="B212" t="s">
        <v>82</v>
      </c>
      <c r="C212" t="s">
        <v>83</v>
      </c>
      <c r="D212">
        <v>35</v>
      </c>
      <c r="E212" t="s">
        <v>84</v>
      </c>
      <c r="F212" t="s">
        <v>85</v>
      </c>
      <c r="G212" t="s">
        <v>241</v>
      </c>
      <c r="H212" t="s">
        <v>233</v>
      </c>
      <c r="I212" t="s">
        <v>234</v>
      </c>
      <c r="J212">
        <v>0</v>
      </c>
      <c r="K212" t="s">
        <v>80</v>
      </c>
    </row>
    <row r="213" spans="1:11" x14ac:dyDescent="0.25">
      <c r="A213" t="s">
        <v>81</v>
      </c>
      <c r="B213" t="s">
        <v>82</v>
      </c>
      <c r="C213" t="s">
        <v>83</v>
      </c>
      <c r="D213">
        <v>35</v>
      </c>
      <c r="E213" t="s">
        <v>84</v>
      </c>
      <c r="F213" t="s">
        <v>85</v>
      </c>
      <c r="G213" t="s">
        <v>241</v>
      </c>
      <c r="H213" t="s">
        <v>242</v>
      </c>
      <c r="I213" t="s">
        <v>243</v>
      </c>
      <c r="J213">
        <v>200</v>
      </c>
      <c r="K213" t="s">
        <v>80</v>
      </c>
    </row>
    <row r="214" spans="1:11" x14ac:dyDescent="0.25">
      <c r="A214" t="s">
        <v>81</v>
      </c>
      <c r="B214" t="s">
        <v>82</v>
      </c>
      <c r="C214" t="s">
        <v>83</v>
      </c>
      <c r="D214">
        <v>35</v>
      </c>
      <c r="E214" t="s">
        <v>84</v>
      </c>
      <c r="F214" t="s">
        <v>85</v>
      </c>
      <c r="G214" t="s">
        <v>241</v>
      </c>
      <c r="H214" t="s">
        <v>244</v>
      </c>
      <c r="I214" t="s">
        <v>245</v>
      </c>
      <c r="J214">
        <v>0</v>
      </c>
      <c r="K214" t="s">
        <v>80</v>
      </c>
    </row>
    <row r="215" spans="1:11" x14ac:dyDescent="0.25">
      <c r="A215" t="s">
        <v>81</v>
      </c>
      <c r="B215" t="s">
        <v>82</v>
      </c>
      <c r="C215" t="s">
        <v>83</v>
      </c>
      <c r="D215">
        <v>35</v>
      </c>
      <c r="E215" t="s">
        <v>84</v>
      </c>
      <c r="F215" t="s">
        <v>85</v>
      </c>
      <c r="G215" t="s">
        <v>241</v>
      </c>
      <c r="H215" t="s">
        <v>246</v>
      </c>
      <c r="I215" t="s">
        <v>247</v>
      </c>
      <c r="J215">
        <v>0</v>
      </c>
      <c r="K215" t="s">
        <v>80</v>
      </c>
    </row>
    <row r="216" spans="1:11" x14ac:dyDescent="0.25">
      <c r="A216" t="s">
        <v>81</v>
      </c>
      <c r="B216" t="s">
        <v>82</v>
      </c>
      <c r="C216" t="s">
        <v>83</v>
      </c>
      <c r="D216">
        <v>35</v>
      </c>
      <c r="E216" t="s">
        <v>84</v>
      </c>
      <c r="F216" t="s">
        <v>85</v>
      </c>
      <c r="G216" t="s">
        <v>241</v>
      </c>
      <c r="H216" t="s">
        <v>248</v>
      </c>
      <c r="I216" t="s">
        <v>249</v>
      </c>
      <c r="J216">
        <v>0</v>
      </c>
      <c r="K216" t="s">
        <v>80</v>
      </c>
    </row>
    <row r="217" spans="1:11" x14ac:dyDescent="0.25">
      <c r="A217" t="s">
        <v>81</v>
      </c>
      <c r="B217" t="s">
        <v>82</v>
      </c>
      <c r="C217" t="s">
        <v>83</v>
      </c>
      <c r="D217">
        <v>35</v>
      </c>
      <c r="E217" t="s">
        <v>84</v>
      </c>
      <c r="F217" t="s">
        <v>85</v>
      </c>
      <c r="G217" t="s">
        <v>241</v>
      </c>
      <c r="H217" t="s">
        <v>250</v>
      </c>
      <c r="I217" t="s">
        <v>251</v>
      </c>
      <c r="J217">
        <v>0</v>
      </c>
      <c r="K217" t="s">
        <v>80</v>
      </c>
    </row>
    <row r="218" spans="1:11" x14ac:dyDescent="0.25">
      <c r="A218" t="s">
        <v>81</v>
      </c>
      <c r="B218" t="s">
        <v>82</v>
      </c>
      <c r="C218" t="s">
        <v>83</v>
      </c>
      <c r="D218">
        <v>35</v>
      </c>
      <c r="E218" t="s">
        <v>84</v>
      </c>
      <c r="F218" t="s">
        <v>85</v>
      </c>
      <c r="G218" t="s">
        <v>241</v>
      </c>
      <c r="H218" t="s">
        <v>252</v>
      </c>
      <c r="I218" t="s">
        <v>253</v>
      </c>
      <c r="J218">
        <v>0</v>
      </c>
      <c r="K218" t="s">
        <v>80</v>
      </c>
    </row>
    <row r="219" spans="1:11" x14ac:dyDescent="0.25">
      <c r="A219" t="s">
        <v>81</v>
      </c>
      <c r="B219" t="s">
        <v>82</v>
      </c>
      <c r="C219" t="s">
        <v>83</v>
      </c>
      <c r="D219">
        <v>35</v>
      </c>
      <c r="E219" t="s">
        <v>84</v>
      </c>
      <c r="F219" t="s">
        <v>85</v>
      </c>
      <c r="G219" t="s">
        <v>241</v>
      </c>
      <c r="H219" t="s">
        <v>254</v>
      </c>
      <c r="I219" t="s">
        <v>255</v>
      </c>
      <c r="J219">
        <v>0</v>
      </c>
      <c r="K219" t="s">
        <v>80</v>
      </c>
    </row>
    <row r="220" spans="1:11" x14ac:dyDescent="0.25">
      <c r="A220" t="s">
        <v>81</v>
      </c>
      <c r="B220" t="s">
        <v>82</v>
      </c>
      <c r="C220" t="s">
        <v>83</v>
      </c>
      <c r="D220">
        <v>35</v>
      </c>
      <c r="E220" t="s">
        <v>84</v>
      </c>
      <c r="F220" t="s">
        <v>85</v>
      </c>
      <c r="G220" t="s">
        <v>241</v>
      </c>
      <c r="H220" t="s">
        <v>256</v>
      </c>
      <c r="I220" t="s">
        <v>257</v>
      </c>
      <c r="J220">
        <v>0</v>
      </c>
      <c r="K220" t="s">
        <v>80</v>
      </c>
    </row>
    <row r="221" spans="1:11" x14ac:dyDescent="0.25">
      <c r="A221" t="s">
        <v>81</v>
      </c>
      <c r="B221" t="s">
        <v>82</v>
      </c>
      <c r="C221" t="s">
        <v>83</v>
      </c>
      <c r="D221">
        <v>35</v>
      </c>
      <c r="E221" t="s">
        <v>84</v>
      </c>
      <c r="F221" t="s">
        <v>85</v>
      </c>
      <c r="G221" t="s">
        <v>241</v>
      </c>
      <c r="H221" t="s">
        <v>258</v>
      </c>
      <c r="I221" t="s">
        <v>259</v>
      </c>
      <c r="J221">
        <v>0</v>
      </c>
      <c r="K221" t="s">
        <v>80</v>
      </c>
    </row>
    <row r="222" spans="1:11" x14ac:dyDescent="0.25">
      <c r="A222" t="s">
        <v>81</v>
      </c>
      <c r="B222" t="s">
        <v>82</v>
      </c>
      <c r="C222" t="s">
        <v>83</v>
      </c>
      <c r="D222">
        <v>35</v>
      </c>
      <c r="E222" t="s">
        <v>84</v>
      </c>
      <c r="F222" t="s">
        <v>85</v>
      </c>
      <c r="G222" t="s">
        <v>241</v>
      </c>
      <c r="H222" t="s">
        <v>260</v>
      </c>
      <c r="I222" t="s">
        <v>261</v>
      </c>
      <c r="J222">
        <v>0</v>
      </c>
      <c r="K222" t="s">
        <v>80</v>
      </c>
    </row>
    <row r="223" spans="1:11" x14ac:dyDescent="0.25">
      <c r="A223" t="s">
        <v>81</v>
      </c>
      <c r="B223" t="s">
        <v>82</v>
      </c>
      <c r="C223" t="s">
        <v>83</v>
      </c>
      <c r="D223">
        <v>35</v>
      </c>
      <c r="E223" t="s">
        <v>84</v>
      </c>
      <c r="F223" t="s">
        <v>85</v>
      </c>
      <c r="G223" t="s">
        <v>241</v>
      </c>
      <c r="H223" t="s">
        <v>262</v>
      </c>
      <c r="I223" t="s">
        <v>263</v>
      </c>
      <c r="J223">
        <v>0</v>
      </c>
      <c r="K223" t="s">
        <v>80</v>
      </c>
    </row>
    <row r="224" spans="1:11" x14ac:dyDescent="0.25">
      <c r="A224" t="s">
        <v>81</v>
      </c>
      <c r="B224" t="s">
        <v>82</v>
      </c>
      <c r="C224" t="s">
        <v>83</v>
      </c>
      <c r="D224">
        <v>35</v>
      </c>
      <c r="E224" t="s">
        <v>84</v>
      </c>
      <c r="F224" t="s">
        <v>85</v>
      </c>
      <c r="G224" t="s">
        <v>241</v>
      </c>
      <c r="H224" t="s">
        <v>264</v>
      </c>
      <c r="I224" t="s">
        <v>265</v>
      </c>
      <c r="J224">
        <v>0</v>
      </c>
      <c r="K224" t="s">
        <v>80</v>
      </c>
    </row>
    <row r="225" spans="1:11" x14ac:dyDescent="0.25">
      <c r="A225" t="s">
        <v>81</v>
      </c>
      <c r="B225" t="s">
        <v>82</v>
      </c>
      <c r="C225" t="s">
        <v>83</v>
      </c>
      <c r="D225">
        <v>35</v>
      </c>
      <c r="E225" t="s">
        <v>84</v>
      </c>
      <c r="F225" t="s">
        <v>85</v>
      </c>
      <c r="G225" t="s">
        <v>241</v>
      </c>
      <c r="H225" t="s">
        <v>266</v>
      </c>
      <c r="I225" t="s">
        <v>267</v>
      </c>
      <c r="J225">
        <v>0</v>
      </c>
      <c r="K225" t="s">
        <v>80</v>
      </c>
    </row>
    <row r="226" spans="1:11" x14ac:dyDescent="0.25">
      <c r="A226" t="s">
        <v>81</v>
      </c>
      <c r="B226" t="s">
        <v>82</v>
      </c>
      <c r="C226" t="s">
        <v>83</v>
      </c>
      <c r="D226">
        <v>35</v>
      </c>
      <c r="E226" t="s">
        <v>84</v>
      </c>
      <c r="F226" t="s">
        <v>85</v>
      </c>
      <c r="G226" t="s">
        <v>241</v>
      </c>
      <c r="H226" t="s">
        <v>268</v>
      </c>
      <c r="I226" t="s">
        <v>269</v>
      </c>
      <c r="J226">
        <v>0</v>
      </c>
      <c r="K226" t="s">
        <v>80</v>
      </c>
    </row>
    <row r="227" spans="1:11" x14ac:dyDescent="0.25">
      <c r="A227" t="s">
        <v>81</v>
      </c>
      <c r="B227" t="s">
        <v>82</v>
      </c>
      <c r="C227" t="s">
        <v>83</v>
      </c>
      <c r="D227">
        <v>35</v>
      </c>
      <c r="E227" t="s">
        <v>84</v>
      </c>
      <c r="F227" t="s">
        <v>85</v>
      </c>
      <c r="G227" t="s">
        <v>241</v>
      </c>
      <c r="H227" t="s">
        <v>270</v>
      </c>
      <c r="I227" t="s">
        <v>271</v>
      </c>
      <c r="J227">
        <v>1300</v>
      </c>
      <c r="K227" t="s">
        <v>80</v>
      </c>
    </row>
    <row r="228" spans="1:11" x14ac:dyDescent="0.25">
      <c r="A228" t="s">
        <v>81</v>
      </c>
      <c r="B228" t="s">
        <v>82</v>
      </c>
      <c r="C228" t="s">
        <v>83</v>
      </c>
      <c r="D228">
        <v>35</v>
      </c>
      <c r="E228" t="s">
        <v>84</v>
      </c>
      <c r="F228" t="s">
        <v>85</v>
      </c>
      <c r="G228" t="s">
        <v>241</v>
      </c>
      <c r="H228" t="s">
        <v>272</v>
      </c>
      <c r="I228" t="s">
        <v>273</v>
      </c>
      <c r="J228">
        <v>0</v>
      </c>
      <c r="K228" t="s">
        <v>80</v>
      </c>
    </row>
    <row r="229" spans="1:11" x14ac:dyDescent="0.25">
      <c r="A229" t="s">
        <v>81</v>
      </c>
      <c r="B229" t="s">
        <v>82</v>
      </c>
      <c r="C229" t="s">
        <v>83</v>
      </c>
      <c r="D229">
        <v>35</v>
      </c>
      <c r="E229" t="s">
        <v>84</v>
      </c>
      <c r="F229" t="s">
        <v>85</v>
      </c>
      <c r="G229" t="s">
        <v>241</v>
      </c>
      <c r="H229" t="s">
        <v>274</v>
      </c>
      <c r="I229" t="s">
        <v>275</v>
      </c>
      <c r="J229">
        <v>0</v>
      </c>
      <c r="K229" t="s">
        <v>80</v>
      </c>
    </row>
    <row r="230" spans="1:11" x14ac:dyDescent="0.25">
      <c r="A230" t="s">
        <v>81</v>
      </c>
      <c r="B230" t="s">
        <v>82</v>
      </c>
      <c r="C230" t="s">
        <v>83</v>
      </c>
      <c r="D230">
        <v>35</v>
      </c>
      <c r="E230" t="s">
        <v>84</v>
      </c>
      <c r="F230" t="s">
        <v>85</v>
      </c>
      <c r="G230" t="s">
        <v>241</v>
      </c>
      <c r="H230" t="s">
        <v>276</v>
      </c>
      <c r="I230" t="s">
        <v>277</v>
      </c>
      <c r="J230">
        <v>0</v>
      </c>
      <c r="K230" t="s">
        <v>80</v>
      </c>
    </row>
    <row r="231" spans="1:11" x14ac:dyDescent="0.25">
      <c r="A231" t="s">
        <v>81</v>
      </c>
      <c r="B231" t="s">
        <v>82</v>
      </c>
      <c r="C231" t="s">
        <v>83</v>
      </c>
      <c r="D231">
        <v>35</v>
      </c>
      <c r="E231" t="s">
        <v>84</v>
      </c>
      <c r="F231" t="s">
        <v>85</v>
      </c>
      <c r="G231" t="s">
        <v>241</v>
      </c>
      <c r="H231" t="s">
        <v>278</v>
      </c>
      <c r="I231" t="s">
        <v>279</v>
      </c>
      <c r="J231">
        <v>0</v>
      </c>
      <c r="K231" t="s">
        <v>80</v>
      </c>
    </row>
    <row r="232" spans="1:11" x14ac:dyDescent="0.25">
      <c r="A232" t="s">
        <v>81</v>
      </c>
      <c r="B232" t="s">
        <v>82</v>
      </c>
      <c r="C232" t="s">
        <v>83</v>
      </c>
      <c r="D232">
        <v>35</v>
      </c>
      <c r="E232" t="s">
        <v>84</v>
      </c>
      <c r="F232" t="s">
        <v>85</v>
      </c>
      <c r="G232" t="s">
        <v>241</v>
      </c>
      <c r="H232" t="s">
        <v>280</v>
      </c>
      <c r="I232" t="s">
        <v>281</v>
      </c>
      <c r="J232">
        <v>0</v>
      </c>
      <c r="K232" t="s">
        <v>80</v>
      </c>
    </row>
    <row r="233" spans="1:11" x14ac:dyDescent="0.25">
      <c r="A233" t="s">
        <v>81</v>
      </c>
      <c r="B233" t="s">
        <v>82</v>
      </c>
      <c r="C233" t="s">
        <v>83</v>
      </c>
      <c r="D233">
        <v>35</v>
      </c>
      <c r="E233" t="s">
        <v>84</v>
      </c>
      <c r="F233" t="s">
        <v>85</v>
      </c>
      <c r="G233" t="s">
        <v>241</v>
      </c>
      <c r="H233" t="s">
        <v>282</v>
      </c>
      <c r="I233" t="s">
        <v>283</v>
      </c>
      <c r="J233">
        <v>100</v>
      </c>
      <c r="K233" t="s">
        <v>80</v>
      </c>
    </row>
    <row r="234" spans="1:11" x14ac:dyDescent="0.25">
      <c r="A234" t="s">
        <v>81</v>
      </c>
      <c r="B234" t="s">
        <v>82</v>
      </c>
      <c r="C234" t="s">
        <v>83</v>
      </c>
      <c r="D234">
        <v>35</v>
      </c>
      <c r="E234" t="s">
        <v>84</v>
      </c>
      <c r="F234" t="s">
        <v>85</v>
      </c>
      <c r="G234" t="s">
        <v>241</v>
      </c>
      <c r="H234" t="s">
        <v>284</v>
      </c>
      <c r="I234" t="s">
        <v>285</v>
      </c>
      <c r="J234">
        <v>0</v>
      </c>
      <c r="K234" t="s">
        <v>80</v>
      </c>
    </row>
    <row r="235" spans="1:11" x14ac:dyDescent="0.25">
      <c r="A235" t="s">
        <v>81</v>
      </c>
      <c r="B235" t="s">
        <v>82</v>
      </c>
      <c r="C235" t="s">
        <v>83</v>
      </c>
      <c r="D235">
        <v>35</v>
      </c>
      <c r="E235" t="s">
        <v>84</v>
      </c>
      <c r="F235" t="s">
        <v>85</v>
      </c>
      <c r="G235" t="s">
        <v>241</v>
      </c>
      <c r="H235" t="s">
        <v>286</v>
      </c>
      <c r="I235" t="s">
        <v>287</v>
      </c>
      <c r="J235">
        <v>0</v>
      </c>
      <c r="K235" t="s">
        <v>80</v>
      </c>
    </row>
    <row r="236" spans="1:11" x14ac:dyDescent="0.25">
      <c r="A236" t="s">
        <v>81</v>
      </c>
      <c r="B236" t="s">
        <v>82</v>
      </c>
      <c r="C236" t="s">
        <v>83</v>
      </c>
      <c r="D236">
        <v>35</v>
      </c>
      <c r="E236" t="s">
        <v>84</v>
      </c>
      <c r="F236" t="s">
        <v>85</v>
      </c>
      <c r="G236" t="s">
        <v>241</v>
      </c>
      <c r="H236" t="s">
        <v>288</v>
      </c>
      <c r="I236" t="s">
        <v>289</v>
      </c>
      <c r="J236">
        <v>1300</v>
      </c>
      <c r="K236" t="s">
        <v>80</v>
      </c>
    </row>
    <row r="237" spans="1:11" x14ac:dyDescent="0.25">
      <c r="A237" t="s">
        <v>81</v>
      </c>
      <c r="B237" t="s">
        <v>82</v>
      </c>
      <c r="C237" t="s">
        <v>83</v>
      </c>
      <c r="D237">
        <v>35</v>
      </c>
      <c r="E237" t="s">
        <v>84</v>
      </c>
      <c r="F237" t="s">
        <v>85</v>
      </c>
      <c r="G237" t="s">
        <v>241</v>
      </c>
      <c r="H237" t="s">
        <v>290</v>
      </c>
      <c r="I237" t="s">
        <v>291</v>
      </c>
      <c r="J237">
        <v>0</v>
      </c>
      <c r="K237" t="s">
        <v>80</v>
      </c>
    </row>
    <row r="238" spans="1:11" x14ac:dyDescent="0.25">
      <c r="A238" t="s">
        <v>81</v>
      </c>
      <c r="B238" t="s">
        <v>82</v>
      </c>
      <c r="C238" t="s">
        <v>83</v>
      </c>
      <c r="D238">
        <v>35</v>
      </c>
      <c r="E238" t="s">
        <v>84</v>
      </c>
      <c r="F238" t="s">
        <v>85</v>
      </c>
      <c r="G238" t="s">
        <v>241</v>
      </c>
      <c r="H238" t="s">
        <v>292</v>
      </c>
      <c r="I238" t="s">
        <v>293</v>
      </c>
      <c r="J238">
        <v>0</v>
      </c>
      <c r="K238" t="s">
        <v>80</v>
      </c>
    </row>
    <row r="239" spans="1:11" x14ac:dyDescent="0.25">
      <c r="A239" t="s">
        <v>81</v>
      </c>
      <c r="B239" t="s">
        <v>82</v>
      </c>
      <c r="C239" t="s">
        <v>83</v>
      </c>
      <c r="D239">
        <v>35</v>
      </c>
      <c r="E239" t="s">
        <v>84</v>
      </c>
      <c r="F239" t="s">
        <v>85</v>
      </c>
      <c r="G239" t="s">
        <v>241</v>
      </c>
      <c r="H239" t="s">
        <v>294</v>
      </c>
      <c r="I239" t="s">
        <v>295</v>
      </c>
      <c r="J239">
        <v>0</v>
      </c>
      <c r="K239" t="s">
        <v>80</v>
      </c>
    </row>
    <row r="240" spans="1:11" x14ac:dyDescent="0.25">
      <c r="A240" t="s">
        <v>81</v>
      </c>
      <c r="B240" t="s">
        <v>82</v>
      </c>
      <c r="C240" t="s">
        <v>83</v>
      </c>
      <c r="D240">
        <v>35</v>
      </c>
      <c r="E240" t="s">
        <v>84</v>
      </c>
      <c r="F240" t="s">
        <v>85</v>
      </c>
      <c r="G240" t="s">
        <v>241</v>
      </c>
      <c r="H240" t="s">
        <v>296</v>
      </c>
      <c r="I240" t="s">
        <v>297</v>
      </c>
      <c r="J240">
        <v>0</v>
      </c>
      <c r="K240" t="s">
        <v>80</v>
      </c>
    </row>
    <row r="241" spans="1:11" x14ac:dyDescent="0.25">
      <c r="A241" t="s">
        <v>81</v>
      </c>
      <c r="B241" t="s">
        <v>82</v>
      </c>
      <c r="C241" t="s">
        <v>83</v>
      </c>
      <c r="D241">
        <v>35</v>
      </c>
      <c r="E241" t="s">
        <v>84</v>
      </c>
      <c r="F241" t="s">
        <v>85</v>
      </c>
      <c r="G241" t="s">
        <v>241</v>
      </c>
      <c r="H241" t="s">
        <v>298</v>
      </c>
      <c r="I241" t="s">
        <v>299</v>
      </c>
      <c r="J241">
        <v>0</v>
      </c>
      <c r="K241" t="s">
        <v>80</v>
      </c>
    </row>
    <row r="242" spans="1:11" x14ac:dyDescent="0.25">
      <c r="A242" t="s">
        <v>81</v>
      </c>
      <c r="B242" t="s">
        <v>82</v>
      </c>
      <c r="C242" t="s">
        <v>83</v>
      </c>
      <c r="D242">
        <v>35</v>
      </c>
      <c r="E242" t="s">
        <v>84</v>
      </c>
      <c r="F242" t="s">
        <v>85</v>
      </c>
      <c r="G242" t="s">
        <v>241</v>
      </c>
      <c r="H242" t="s">
        <v>300</v>
      </c>
      <c r="I242" t="s">
        <v>301</v>
      </c>
      <c r="J242">
        <v>0</v>
      </c>
      <c r="K242" t="s">
        <v>80</v>
      </c>
    </row>
    <row r="243" spans="1:11" x14ac:dyDescent="0.25">
      <c r="A243" t="s">
        <v>81</v>
      </c>
      <c r="B243" t="s">
        <v>82</v>
      </c>
      <c r="C243" t="s">
        <v>83</v>
      </c>
      <c r="D243">
        <v>35</v>
      </c>
      <c r="E243" t="s">
        <v>84</v>
      </c>
      <c r="F243" t="s">
        <v>85</v>
      </c>
      <c r="G243" t="s">
        <v>241</v>
      </c>
      <c r="H243" t="s">
        <v>302</v>
      </c>
      <c r="I243" t="s">
        <v>303</v>
      </c>
      <c r="J243">
        <v>500</v>
      </c>
      <c r="K243" t="s">
        <v>80</v>
      </c>
    </row>
    <row r="244" spans="1:11" x14ac:dyDescent="0.25">
      <c r="A244" t="s">
        <v>81</v>
      </c>
      <c r="B244" t="s">
        <v>82</v>
      </c>
      <c r="C244" t="s">
        <v>83</v>
      </c>
      <c r="D244">
        <v>35</v>
      </c>
      <c r="E244" t="s">
        <v>84</v>
      </c>
      <c r="F244" t="s">
        <v>85</v>
      </c>
      <c r="G244" t="s">
        <v>241</v>
      </c>
      <c r="H244" t="s">
        <v>304</v>
      </c>
      <c r="I244" t="s">
        <v>305</v>
      </c>
      <c r="J244">
        <v>450</v>
      </c>
      <c r="K244" t="s">
        <v>80</v>
      </c>
    </row>
    <row r="245" spans="1:11" x14ac:dyDescent="0.25">
      <c r="A245" t="s">
        <v>81</v>
      </c>
      <c r="B245" t="s">
        <v>82</v>
      </c>
      <c r="C245" t="s">
        <v>83</v>
      </c>
      <c r="D245">
        <v>35</v>
      </c>
      <c r="E245" t="s">
        <v>84</v>
      </c>
      <c r="F245" t="s">
        <v>85</v>
      </c>
      <c r="G245" t="s">
        <v>241</v>
      </c>
      <c r="H245" t="s">
        <v>306</v>
      </c>
      <c r="I245" t="s">
        <v>307</v>
      </c>
      <c r="J245">
        <v>0</v>
      </c>
      <c r="K245" t="s">
        <v>80</v>
      </c>
    </row>
    <row r="246" spans="1:11" x14ac:dyDescent="0.25">
      <c r="A246" t="s">
        <v>81</v>
      </c>
      <c r="B246" t="s">
        <v>82</v>
      </c>
      <c r="C246" t="s">
        <v>83</v>
      </c>
      <c r="D246">
        <v>35</v>
      </c>
      <c r="E246" t="s">
        <v>84</v>
      </c>
      <c r="F246" t="s">
        <v>85</v>
      </c>
      <c r="G246" t="s">
        <v>241</v>
      </c>
      <c r="H246" t="s">
        <v>308</v>
      </c>
      <c r="I246" t="s">
        <v>309</v>
      </c>
      <c r="J246">
        <v>0</v>
      </c>
      <c r="K246" t="s">
        <v>80</v>
      </c>
    </row>
    <row r="247" spans="1:11" x14ac:dyDescent="0.25">
      <c r="A247" t="s">
        <v>81</v>
      </c>
      <c r="B247" t="s">
        <v>82</v>
      </c>
      <c r="C247" t="s">
        <v>83</v>
      </c>
      <c r="D247">
        <v>35</v>
      </c>
      <c r="E247" t="s">
        <v>84</v>
      </c>
      <c r="F247" t="s">
        <v>85</v>
      </c>
      <c r="G247" t="s">
        <v>241</v>
      </c>
      <c r="H247" t="s">
        <v>310</v>
      </c>
      <c r="I247" t="s">
        <v>311</v>
      </c>
      <c r="J247">
        <v>800</v>
      </c>
      <c r="K247" t="s">
        <v>80</v>
      </c>
    </row>
    <row r="248" spans="1:11" x14ac:dyDescent="0.25">
      <c r="A248" t="s">
        <v>81</v>
      </c>
      <c r="B248" t="s">
        <v>82</v>
      </c>
      <c r="C248" t="s">
        <v>83</v>
      </c>
      <c r="D248">
        <v>35</v>
      </c>
      <c r="E248" t="s">
        <v>84</v>
      </c>
      <c r="F248" t="s">
        <v>85</v>
      </c>
      <c r="G248" t="s">
        <v>241</v>
      </c>
      <c r="H248" t="s">
        <v>312</v>
      </c>
      <c r="I248" t="s">
        <v>313</v>
      </c>
      <c r="J248">
        <v>0</v>
      </c>
      <c r="K248" t="s">
        <v>80</v>
      </c>
    </row>
    <row r="249" spans="1:11" x14ac:dyDescent="0.25">
      <c r="A249" t="s">
        <v>81</v>
      </c>
      <c r="B249" t="s">
        <v>82</v>
      </c>
      <c r="C249" t="s">
        <v>83</v>
      </c>
      <c r="D249">
        <v>35</v>
      </c>
      <c r="E249" t="s">
        <v>84</v>
      </c>
      <c r="F249" t="s">
        <v>85</v>
      </c>
      <c r="G249" t="s">
        <v>241</v>
      </c>
      <c r="H249" t="s">
        <v>314</v>
      </c>
      <c r="I249" t="s">
        <v>315</v>
      </c>
      <c r="J249">
        <v>0</v>
      </c>
      <c r="K249" t="s">
        <v>80</v>
      </c>
    </row>
    <row r="250" spans="1:11" x14ac:dyDescent="0.25">
      <c r="A250" t="s">
        <v>81</v>
      </c>
      <c r="B250" t="s">
        <v>82</v>
      </c>
      <c r="C250" t="s">
        <v>83</v>
      </c>
      <c r="D250">
        <v>35</v>
      </c>
      <c r="E250" t="s">
        <v>84</v>
      </c>
      <c r="F250" t="s">
        <v>85</v>
      </c>
      <c r="G250" t="s">
        <v>241</v>
      </c>
      <c r="H250" t="s">
        <v>314</v>
      </c>
      <c r="I250" t="s">
        <v>316</v>
      </c>
      <c r="J250">
        <v>0</v>
      </c>
      <c r="K250" t="s">
        <v>80</v>
      </c>
    </row>
    <row r="251" spans="1:11" x14ac:dyDescent="0.25">
      <c r="A251" t="s">
        <v>81</v>
      </c>
      <c r="B251" t="s">
        <v>82</v>
      </c>
      <c r="C251" t="s">
        <v>83</v>
      </c>
      <c r="D251">
        <v>35</v>
      </c>
      <c r="E251" t="s">
        <v>84</v>
      </c>
      <c r="F251" t="s">
        <v>85</v>
      </c>
      <c r="G251" t="s">
        <v>241</v>
      </c>
      <c r="H251" t="s">
        <v>317</v>
      </c>
      <c r="I251" t="s">
        <v>318</v>
      </c>
      <c r="J251">
        <v>0</v>
      </c>
      <c r="K251" t="s">
        <v>80</v>
      </c>
    </row>
    <row r="252" spans="1:11" x14ac:dyDescent="0.25">
      <c r="A252" t="s">
        <v>81</v>
      </c>
      <c r="B252" t="s">
        <v>82</v>
      </c>
      <c r="C252" t="s">
        <v>83</v>
      </c>
      <c r="D252">
        <v>35</v>
      </c>
      <c r="E252" t="s">
        <v>84</v>
      </c>
      <c r="F252" t="s">
        <v>85</v>
      </c>
      <c r="G252" t="s">
        <v>241</v>
      </c>
      <c r="H252" t="s">
        <v>319</v>
      </c>
      <c r="I252" t="s">
        <v>320</v>
      </c>
      <c r="J252">
        <v>0</v>
      </c>
      <c r="K252" t="s">
        <v>80</v>
      </c>
    </row>
    <row r="253" spans="1:11" x14ac:dyDescent="0.25">
      <c r="A253" t="s">
        <v>81</v>
      </c>
      <c r="B253" t="s">
        <v>82</v>
      </c>
      <c r="C253" t="s">
        <v>83</v>
      </c>
      <c r="D253">
        <v>35</v>
      </c>
      <c r="E253" t="s">
        <v>84</v>
      </c>
      <c r="F253" t="s">
        <v>85</v>
      </c>
      <c r="G253" t="s">
        <v>241</v>
      </c>
      <c r="H253" t="s">
        <v>321</v>
      </c>
      <c r="I253" t="s">
        <v>322</v>
      </c>
      <c r="J253">
        <v>0</v>
      </c>
      <c r="K253" t="s">
        <v>80</v>
      </c>
    </row>
    <row r="254" spans="1:11" x14ac:dyDescent="0.25">
      <c r="A254" t="s">
        <v>81</v>
      </c>
      <c r="B254" t="s">
        <v>82</v>
      </c>
      <c r="C254" t="s">
        <v>83</v>
      </c>
      <c r="D254">
        <v>35</v>
      </c>
      <c r="E254" t="s">
        <v>84</v>
      </c>
      <c r="F254" t="s">
        <v>85</v>
      </c>
      <c r="G254" t="s">
        <v>241</v>
      </c>
      <c r="H254" t="s">
        <v>323</v>
      </c>
      <c r="I254" t="s">
        <v>324</v>
      </c>
      <c r="J254">
        <v>0</v>
      </c>
      <c r="K254" t="s">
        <v>80</v>
      </c>
    </row>
    <row r="255" spans="1:11" x14ac:dyDescent="0.25">
      <c r="A255" t="s">
        <v>81</v>
      </c>
      <c r="B255" t="s">
        <v>82</v>
      </c>
      <c r="C255" t="s">
        <v>83</v>
      </c>
      <c r="D255">
        <v>35</v>
      </c>
      <c r="E255" t="s">
        <v>84</v>
      </c>
      <c r="F255" t="s">
        <v>85</v>
      </c>
      <c r="G255" t="s">
        <v>241</v>
      </c>
      <c r="H255" t="s">
        <v>325</v>
      </c>
      <c r="I255" t="s">
        <v>326</v>
      </c>
      <c r="J255">
        <v>0</v>
      </c>
      <c r="K255" t="s">
        <v>80</v>
      </c>
    </row>
    <row r="256" spans="1:11" x14ac:dyDescent="0.25">
      <c r="A256" t="s">
        <v>81</v>
      </c>
      <c r="B256" t="s">
        <v>82</v>
      </c>
      <c r="C256" t="s">
        <v>83</v>
      </c>
      <c r="D256">
        <v>35</v>
      </c>
      <c r="E256" t="s">
        <v>84</v>
      </c>
      <c r="F256" t="s">
        <v>85</v>
      </c>
      <c r="G256" t="s">
        <v>241</v>
      </c>
      <c r="H256" t="s">
        <v>327</v>
      </c>
      <c r="I256" t="s">
        <v>328</v>
      </c>
      <c r="J256">
        <v>0</v>
      </c>
      <c r="K256" t="s">
        <v>80</v>
      </c>
    </row>
    <row r="257" spans="1:11" x14ac:dyDescent="0.25">
      <c r="A257" t="s">
        <v>81</v>
      </c>
      <c r="B257" t="s">
        <v>82</v>
      </c>
      <c r="C257" t="s">
        <v>83</v>
      </c>
      <c r="D257">
        <v>35</v>
      </c>
      <c r="E257" t="s">
        <v>84</v>
      </c>
      <c r="F257" t="s">
        <v>85</v>
      </c>
      <c r="G257" t="s">
        <v>241</v>
      </c>
      <c r="H257" t="s">
        <v>329</v>
      </c>
      <c r="I257" t="s">
        <v>330</v>
      </c>
      <c r="J257">
        <v>0</v>
      </c>
      <c r="K257" t="s">
        <v>80</v>
      </c>
    </row>
    <row r="258" spans="1:11" x14ac:dyDescent="0.25">
      <c r="A258" t="s">
        <v>81</v>
      </c>
      <c r="B258" t="s">
        <v>82</v>
      </c>
      <c r="C258" t="s">
        <v>83</v>
      </c>
      <c r="D258">
        <v>35</v>
      </c>
      <c r="E258" t="s">
        <v>84</v>
      </c>
      <c r="F258" t="s">
        <v>85</v>
      </c>
      <c r="G258" t="s">
        <v>241</v>
      </c>
      <c r="H258" t="s">
        <v>331</v>
      </c>
      <c r="I258" t="s">
        <v>332</v>
      </c>
      <c r="J258">
        <v>0</v>
      </c>
      <c r="K258" t="s">
        <v>80</v>
      </c>
    </row>
    <row r="259" spans="1:11" x14ac:dyDescent="0.25">
      <c r="A259" t="s">
        <v>81</v>
      </c>
      <c r="B259" t="s">
        <v>82</v>
      </c>
      <c r="C259" t="s">
        <v>83</v>
      </c>
      <c r="D259">
        <v>35</v>
      </c>
      <c r="E259" t="s">
        <v>84</v>
      </c>
      <c r="F259" t="s">
        <v>85</v>
      </c>
      <c r="G259" t="s">
        <v>241</v>
      </c>
      <c r="H259" t="s">
        <v>333</v>
      </c>
      <c r="I259" t="s">
        <v>334</v>
      </c>
      <c r="J259">
        <v>0</v>
      </c>
      <c r="K259" t="s">
        <v>80</v>
      </c>
    </row>
    <row r="260" spans="1:11" x14ac:dyDescent="0.25">
      <c r="A260" t="s">
        <v>81</v>
      </c>
      <c r="B260" t="s">
        <v>82</v>
      </c>
      <c r="C260" t="s">
        <v>83</v>
      </c>
      <c r="D260">
        <v>35</v>
      </c>
      <c r="E260" t="s">
        <v>84</v>
      </c>
      <c r="F260" t="s">
        <v>85</v>
      </c>
      <c r="G260" t="s">
        <v>241</v>
      </c>
      <c r="H260" t="s">
        <v>335</v>
      </c>
      <c r="I260" t="s">
        <v>336</v>
      </c>
      <c r="J260">
        <v>0</v>
      </c>
      <c r="K260" t="s">
        <v>80</v>
      </c>
    </row>
    <row r="261" spans="1:11" x14ac:dyDescent="0.25">
      <c r="A261" t="s">
        <v>81</v>
      </c>
      <c r="B261" t="s">
        <v>82</v>
      </c>
      <c r="C261" t="s">
        <v>83</v>
      </c>
      <c r="D261">
        <v>35</v>
      </c>
      <c r="E261" t="s">
        <v>84</v>
      </c>
      <c r="F261" t="s">
        <v>85</v>
      </c>
      <c r="G261" t="s">
        <v>241</v>
      </c>
      <c r="H261" t="s">
        <v>337</v>
      </c>
      <c r="I261" t="s">
        <v>338</v>
      </c>
      <c r="J261">
        <v>0</v>
      </c>
      <c r="K261" t="s">
        <v>80</v>
      </c>
    </row>
    <row r="262" spans="1:11" x14ac:dyDescent="0.25">
      <c r="A262" t="s">
        <v>81</v>
      </c>
      <c r="B262" t="s">
        <v>82</v>
      </c>
      <c r="C262" t="s">
        <v>83</v>
      </c>
      <c r="D262">
        <v>35</v>
      </c>
      <c r="E262" t="s">
        <v>84</v>
      </c>
      <c r="F262" t="s">
        <v>85</v>
      </c>
      <c r="G262" t="s">
        <v>241</v>
      </c>
      <c r="H262" t="s">
        <v>339</v>
      </c>
      <c r="I262" t="s">
        <v>340</v>
      </c>
      <c r="J262">
        <v>0</v>
      </c>
      <c r="K262" t="s">
        <v>80</v>
      </c>
    </row>
    <row r="263" spans="1:11" x14ac:dyDescent="0.25">
      <c r="A263" t="s">
        <v>81</v>
      </c>
      <c r="B263" t="s">
        <v>82</v>
      </c>
      <c r="C263" t="s">
        <v>83</v>
      </c>
      <c r="D263">
        <v>35</v>
      </c>
      <c r="E263" t="s">
        <v>84</v>
      </c>
      <c r="F263" t="s">
        <v>85</v>
      </c>
      <c r="G263" t="s">
        <v>241</v>
      </c>
      <c r="H263" t="s">
        <v>341</v>
      </c>
      <c r="I263" t="s">
        <v>342</v>
      </c>
      <c r="J263">
        <v>0</v>
      </c>
      <c r="K263" t="s">
        <v>80</v>
      </c>
    </row>
    <row r="264" spans="1:11" x14ac:dyDescent="0.25">
      <c r="A264" t="s">
        <v>81</v>
      </c>
      <c r="B264" t="s">
        <v>82</v>
      </c>
      <c r="C264" t="s">
        <v>83</v>
      </c>
      <c r="D264">
        <v>35</v>
      </c>
      <c r="E264" t="s">
        <v>84</v>
      </c>
      <c r="F264" t="s">
        <v>85</v>
      </c>
      <c r="G264" t="s">
        <v>241</v>
      </c>
      <c r="H264" t="s">
        <v>343</v>
      </c>
      <c r="I264" t="s">
        <v>344</v>
      </c>
      <c r="J264">
        <v>0</v>
      </c>
      <c r="K264" t="s">
        <v>80</v>
      </c>
    </row>
    <row r="265" spans="1:11" x14ac:dyDescent="0.25">
      <c r="A265" t="s">
        <v>81</v>
      </c>
      <c r="B265" t="s">
        <v>82</v>
      </c>
      <c r="C265" t="s">
        <v>83</v>
      </c>
      <c r="D265">
        <v>35</v>
      </c>
      <c r="E265" t="s">
        <v>84</v>
      </c>
      <c r="F265" t="s">
        <v>85</v>
      </c>
      <c r="G265" t="s">
        <v>241</v>
      </c>
      <c r="H265" t="s">
        <v>345</v>
      </c>
      <c r="I265" t="s">
        <v>346</v>
      </c>
      <c r="J265">
        <v>0</v>
      </c>
      <c r="K265" t="s">
        <v>80</v>
      </c>
    </row>
    <row r="266" spans="1:11" x14ac:dyDescent="0.25">
      <c r="A266" t="s">
        <v>81</v>
      </c>
      <c r="B266" t="s">
        <v>82</v>
      </c>
      <c r="C266" t="s">
        <v>83</v>
      </c>
      <c r="D266">
        <v>35</v>
      </c>
      <c r="E266" t="s">
        <v>84</v>
      </c>
      <c r="F266" t="s">
        <v>85</v>
      </c>
      <c r="G266" t="s">
        <v>241</v>
      </c>
      <c r="H266" t="s">
        <v>347</v>
      </c>
      <c r="I266" t="s">
        <v>348</v>
      </c>
      <c r="J266">
        <v>0</v>
      </c>
      <c r="K266" t="s">
        <v>80</v>
      </c>
    </row>
    <row r="267" spans="1:11" x14ac:dyDescent="0.25">
      <c r="A267" t="s">
        <v>81</v>
      </c>
      <c r="B267" t="s">
        <v>82</v>
      </c>
      <c r="C267" t="s">
        <v>83</v>
      </c>
      <c r="D267">
        <v>35</v>
      </c>
      <c r="E267" t="s">
        <v>84</v>
      </c>
      <c r="F267" t="s">
        <v>85</v>
      </c>
      <c r="G267" t="s">
        <v>241</v>
      </c>
      <c r="H267" t="s">
        <v>349</v>
      </c>
      <c r="I267" t="s">
        <v>350</v>
      </c>
      <c r="J267">
        <v>0</v>
      </c>
      <c r="K267" t="s">
        <v>80</v>
      </c>
    </row>
    <row r="268" spans="1:11" x14ac:dyDescent="0.25">
      <c r="A268" t="s">
        <v>81</v>
      </c>
      <c r="B268" t="s">
        <v>82</v>
      </c>
      <c r="C268" t="s">
        <v>83</v>
      </c>
      <c r="D268">
        <v>35</v>
      </c>
      <c r="E268" t="s">
        <v>84</v>
      </c>
      <c r="F268" t="s">
        <v>85</v>
      </c>
      <c r="G268" t="s">
        <v>241</v>
      </c>
      <c r="H268" t="s">
        <v>351</v>
      </c>
      <c r="I268" t="s">
        <v>352</v>
      </c>
      <c r="J268">
        <v>0</v>
      </c>
      <c r="K268" t="s">
        <v>80</v>
      </c>
    </row>
    <row r="269" spans="1:11" x14ac:dyDescent="0.25">
      <c r="A269" t="s">
        <v>81</v>
      </c>
      <c r="B269" t="s">
        <v>82</v>
      </c>
      <c r="C269" t="s">
        <v>83</v>
      </c>
      <c r="D269">
        <v>35</v>
      </c>
      <c r="E269" t="s">
        <v>84</v>
      </c>
      <c r="F269" t="s">
        <v>85</v>
      </c>
      <c r="G269" t="s">
        <v>241</v>
      </c>
      <c r="H269" t="s">
        <v>353</v>
      </c>
      <c r="I269" t="s">
        <v>354</v>
      </c>
      <c r="J269">
        <v>0</v>
      </c>
      <c r="K269" t="s">
        <v>80</v>
      </c>
    </row>
    <row r="270" spans="1:11" x14ac:dyDescent="0.25">
      <c r="A270" t="s">
        <v>81</v>
      </c>
      <c r="B270" t="s">
        <v>82</v>
      </c>
      <c r="C270" t="s">
        <v>83</v>
      </c>
      <c r="D270">
        <v>35</v>
      </c>
      <c r="E270" t="s">
        <v>84</v>
      </c>
      <c r="F270" t="s">
        <v>85</v>
      </c>
      <c r="G270" t="s">
        <v>241</v>
      </c>
      <c r="H270" t="s">
        <v>355</v>
      </c>
      <c r="I270" t="s">
        <v>356</v>
      </c>
      <c r="J270">
        <v>0</v>
      </c>
      <c r="K270" t="s">
        <v>80</v>
      </c>
    </row>
    <row r="271" spans="1:11" x14ac:dyDescent="0.25">
      <c r="A271" t="s">
        <v>81</v>
      </c>
      <c r="B271" t="s">
        <v>82</v>
      </c>
      <c r="C271" t="s">
        <v>83</v>
      </c>
      <c r="D271">
        <v>35</v>
      </c>
      <c r="E271" t="s">
        <v>84</v>
      </c>
      <c r="F271" t="s">
        <v>85</v>
      </c>
      <c r="G271" t="s">
        <v>241</v>
      </c>
      <c r="H271" t="s">
        <v>357</v>
      </c>
      <c r="I271" t="s">
        <v>358</v>
      </c>
      <c r="J271">
        <v>0</v>
      </c>
      <c r="K271" t="s">
        <v>80</v>
      </c>
    </row>
    <row r="272" spans="1:11" x14ac:dyDescent="0.25">
      <c r="A272" t="s">
        <v>81</v>
      </c>
      <c r="B272" t="s">
        <v>82</v>
      </c>
      <c r="C272" t="s">
        <v>83</v>
      </c>
      <c r="D272">
        <v>35</v>
      </c>
      <c r="E272" t="s">
        <v>84</v>
      </c>
      <c r="F272" t="s">
        <v>85</v>
      </c>
      <c r="G272" t="s">
        <v>241</v>
      </c>
      <c r="H272" t="s">
        <v>359</v>
      </c>
      <c r="I272" t="s">
        <v>360</v>
      </c>
      <c r="J272">
        <v>0</v>
      </c>
      <c r="K272" t="s">
        <v>80</v>
      </c>
    </row>
    <row r="273" spans="1:11" x14ac:dyDescent="0.25">
      <c r="A273" t="s">
        <v>81</v>
      </c>
      <c r="B273" t="s">
        <v>82</v>
      </c>
      <c r="C273" t="s">
        <v>83</v>
      </c>
      <c r="D273">
        <v>35</v>
      </c>
      <c r="E273" t="s">
        <v>84</v>
      </c>
      <c r="F273" t="s">
        <v>85</v>
      </c>
      <c r="G273" t="s">
        <v>241</v>
      </c>
      <c r="H273" t="s">
        <v>361</v>
      </c>
      <c r="I273" t="s">
        <v>362</v>
      </c>
      <c r="J273">
        <v>0</v>
      </c>
      <c r="K273" t="s">
        <v>80</v>
      </c>
    </row>
    <row r="274" spans="1:11" x14ac:dyDescent="0.25">
      <c r="A274" t="s">
        <v>81</v>
      </c>
      <c r="B274" t="s">
        <v>82</v>
      </c>
      <c r="C274" t="s">
        <v>83</v>
      </c>
      <c r="D274">
        <v>35</v>
      </c>
      <c r="E274" t="s">
        <v>84</v>
      </c>
      <c r="F274" t="s">
        <v>85</v>
      </c>
      <c r="G274" t="s">
        <v>241</v>
      </c>
      <c r="H274" t="s">
        <v>363</v>
      </c>
      <c r="I274" t="s">
        <v>364</v>
      </c>
      <c r="J274">
        <v>0</v>
      </c>
      <c r="K274" t="s">
        <v>80</v>
      </c>
    </row>
    <row r="275" spans="1:11" x14ac:dyDescent="0.25">
      <c r="A275" t="s">
        <v>81</v>
      </c>
      <c r="B275" t="s">
        <v>82</v>
      </c>
      <c r="C275" t="s">
        <v>83</v>
      </c>
      <c r="D275">
        <v>35</v>
      </c>
      <c r="E275" t="s">
        <v>84</v>
      </c>
      <c r="F275" t="s">
        <v>85</v>
      </c>
      <c r="G275" t="s">
        <v>241</v>
      </c>
      <c r="H275" t="s">
        <v>365</v>
      </c>
      <c r="I275" t="s">
        <v>366</v>
      </c>
      <c r="J275">
        <v>0</v>
      </c>
      <c r="K275" t="s">
        <v>80</v>
      </c>
    </row>
    <row r="276" spans="1:11" x14ac:dyDescent="0.25">
      <c r="A276" t="s">
        <v>81</v>
      </c>
      <c r="B276" t="s">
        <v>82</v>
      </c>
      <c r="C276" t="s">
        <v>83</v>
      </c>
      <c r="D276">
        <v>35</v>
      </c>
      <c r="E276" t="s">
        <v>84</v>
      </c>
      <c r="F276" t="s">
        <v>85</v>
      </c>
      <c r="G276" t="s">
        <v>241</v>
      </c>
      <c r="H276" t="s">
        <v>367</v>
      </c>
      <c r="I276" t="s">
        <v>368</v>
      </c>
      <c r="J276">
        <v>0</v>
      </c>
      <c r="K276" t="s">
        <v>80</v>
      </c>
    </row>
    <row r="277" spans="1:11" x14ac:dyDescent="0.25">
      <c r="A277" t="s">
        <v>81</v>
      </c>
      <c r="B277" t="s">
        <v>82</v>
      </c>
      <c r="C277" t="s">
        <v>83</v>
      </c>
      <c r="D277">
        <v>35</v>
      </c>
      <c r="E277" t="s">
        <v>84</v>
      </c>
      <c r="F277" t="s">
        <v>85</v>
      </c>
      <c r="G277" t="s">
        <v>241</v>
      </c>
      <c r="H277" t="s">
        <v>369</v>
      </c>
      <c r="I277" t="s">
        <v>370</v>
      </c>
      <c r="J277">
        <v>0</v>
      </c>
      <c r="K277" t="s">
        <v>80</v>
      </c>
    </row>
    <row r="278" spans="1:11" x14ac:dyDescent="0.25">
      <c r="A278" t="s">
        <v>371</v>
      </c>
      <c r="B278" t="s">
        <v>372</v>
      </c>
      <c r="D278">
        <v>0</v>
      </c>
      <c r="E278" t="s">
        <v>237</v>
      </c>
      <c r="F278" t="s">
        <v>85</v>
      </c>
      <c r="G278" t="s">
        <v>241</v>
      </c>
      <c r="H278" t="s">
        <v>88</v>
      </c>
      <c r="I278" t="s">
        <v>90</v>
      </c>
      <c r="J278">
        <v>0</v>
      </c>
      <c r="K278" t="s">
        <v>80</v>
      </c>
    </row>
    <row r="279" spans="1:11" x14ac:dyDescent="0.25">
      <c r="A279" t="s">
        <v>371</v>
      </c>
      <c r="B279" t="s">
        <v>372</v>
      </c>
      <c r="D279">
        <v>0</v>
      </c>
      <c r="E279" t="s">
        <v>237</v>
      </c>
      <c r="F279" t="s">
        <v>85</v>
      </c>
      <c r="G279" t="s">
        <v>241</v>
      </c>
      <c r="H279" t="s">
        <v>91</v>
      </c>
      <c r="I279" t="s">
        <v>92</v>
      </c>
      <c r="J279">
        <v>0</v>
      </c>
      <c r="K279" t="s">
        <v>80</v>
      </c>
    </row>
    <row r="280" spans="1:11" x14ac:dyDescent="0.25">
      <c r="A280" t="s">
        <v>371</v>
      </c>
      <c r="B280" t="s">
        <v>372</v>
      </c>
      <c r="D280">
        <v>0</v>
      </c>
      <c r="E280" t="s">
        <v>237</v>
      </c>
      <c r="F280" t="s">
        <v>85</v>
      </c>
      <c r="G280" t="s">
        <v>241</v>
      </c>
      <c r="H280" t="s">
        <v>93</v>
      </c>
      <c r="I280" t="s">
        <v>94</v>
      </c>
      <c r="J280">
        <v>0</v>
      </c>
      <c r="K280" t="s">
        <v>80</v>
      </c>
    </row>
    <row r="281" spans="1:11" x14ac:dyDescent="0.25">
      <c r="A281" t="s">
        <v>371</v>
      </c>
      <c r="B281" t="s">
        <v>372</v>
      </c>
      <c r="D281">
        <v>0</v>
      </c>
      <c r="E281" t="s">
        <v>237</v>
      </c>
      <c r="F281" t="s">
        <v>85</v>
      </c>
      <c r="G281" t="s">
        <v>241</v>
      </c>
      <c r="H281" t="s">
        <v>95</v>
      </c>
      <c r="I281" t="s">
        <v>96</v>
      </c>
      <c r="J281">
        <v>0</v>
      </c>
      <c r="K281" t="s">
        <v>80</v>
      </c>
    </row>
    <row r="282" spans="1:11" x14ac:dyDescent="0.25">
      <c r="A282" t="s">
        <v>371</v>
      </c>
      <c r="B282" t="s">
        <v>372</v>
      </c>
      <c r="D282">
        <v>0</v>
      </c>
      <c r="E282" t="s">
        <v>237</v>
      </c>
      <c r="F282" t="s">
        <v>85</v>
      </c>
      <c r="G282" t="s">
        <v>241</v>
      </c>
      <c r="H282" t="s">
        <v>97</v>
      </c>
      <c r="I282" t="s">
        <v>98</v>
      </c>
      <c r="J282">
        <v>0</v>
      </c>
      <c r="K282" t="s">
        <v>80</v>
      </c>
    </row>
    <row r="283" spans="1:11" x14ac:dyDescent="0.25">
      <c r="A283" t="s">
        <v>371</v>
      </c>
      <c r="B283" t="s">
        <v>372</v>
      </c>
      <c r="D283">
        <v>0</v>
      </c>
      <c r="E283" t="s">
        <v>237</v>
      </c>
      <c r="F283" t="s">
        <v>85</v>
      </c>
      <c r="G283" t="s">
        <v>241</v>
      </c>
      <c r="H283" t="s">
        <v>99</v>
      </c>
      <c r="I283" t="s">
        <v>100</v>
      </c>
      <c r="J283">
        <v>0</v>
      </c>
      <c r="K283" t="s">
        <v>80</v>
      </c>
    </row>
    <row r="284" spans="1:11" x14ac:dyDescent="0.25">
      <c r="A284" t="s">
        <v>371</v>
      </c>
      <c r="B284" t="s">
        <v>372</v>
      </c>
      <c r="D284">
        <v>0</v>
      </c>
      <c r="E284" t="s">
        <v>237</v>
      </c>
      <c r="F284" t="s">
        <v>85</v>
      </c>
      <c r="G284" t="s">
        <v>241</v>
      </c>
      <c r="H284" t="s">
        <v>101</v>
      </c>
      <c r="I284" t="s">
        <v>102</v>
      </c>
      <c r="J284">
        <v>0</v>
      </c>
      <c r="K284" t="s">
        <v>80</v>
      </c>
    </row>
    <row r="285" spans="1:11" x14ac:dyDescent="0.25">
      <c r="A285" t="s">
        <v>371</v>
      </c>
      <c r="B285" t="s">
        <v>372</v>
      </c>
      <c r="D285">
        <v>0</v>
      </c>
      <c r="E285" t="s">
        <v>237</v>
      </c>
      <c r="F285" t="s">
        <v>85</v>
      </c>
      <c r="G285" t="s">
        <v>241</v>
      </c>
      <c r="H285" t="s">
        <v>103</v>
      </c>
      <c r="I285" t="s">
        <v>104</v>
      </c>
      <c r="J285">
        <v>0</v>
      </c>
      <c r="K285" t="s">
        <v>80</v>
      </c>
    </row>
    <row r="286" spans="1:11" x14ac:dyDescent="0.25">
      <c r="A286" t="s">
        <v>371</v>
      </c>
      <c r="B286" t="s">
        <v>372</v>
      </c>
      <c r="D286">
        <v>0</v>
      </c>
      <c r="E286" t="s">
        <v>237</v>
      </c>
      <c r="F286" t="s">
        <v>85</v>
      </c>
      <c r="G286" t="s">
        <v>241</v>
      </c>
      <c r="H286" t="s">
        <v>105</v>
      </c>
      <c r="I286" t="s">
        <v>106</v>
      </c>
      <c r="J286">
        <v>0</v>
      </c>
      <c r="K286" t="s">
        <v>80</v>
      </c>
    </row>
    <row r="287" spans="1:11" x14ac:dyDescent="0.25">
      <c r="A287" t="s">
        <v>371</v>
      </c>
      <c r="B287" t="s">
        <v>372</v>
      </c>
      <c r="D287">
        <v>0</v>
      </c>
      <c r="E287" t="s">
        <v>237</v>
      </c>
      <c r="F287" t="s">
        <v>85</v>
      </c>
      <c r="G287" t="s">
        <v>241</v>
      </c>
      <c r="H287" t="s">
        <v>107</v>
      </c>
      <c r="I287" t="s">
        <v>108</v>
      </c>
      <c r="J287">
        <v>0</v>
      </c>
      <c r="K287" t="s">
        <v>80</v>
      </c>
    </row>
    <row r="288" spans="1:11" x14ac:dyDescent="0.25">
      <c r="A288" t="s">
        <v>371</v>
      </c>
      <c r="B288" t="s">
        <v>372</v>
      </c>
      <c r="D288">
        <v>0</v>
      </c>
      <c r="E288" t="s">
        <v>237</v>
      </c>
      <c r="F288" t="s">
        <v>85</v>
      </c>
      <c r="G288" t="s">
        <v>241</v>
      </c>
      <c r="H288" t="s">
        <v>109</v>
      </c>
      <c r="I288" t="s">
        <v>110</v>
      </c>
      <c r="J288">
        <v>0</v>
      </c>
      <c r="K288" t="s">
        <v>80</v>
      </c>
    </row>
    <row r="289" spans="1:11" x14ac:dyDescent="0.25">
      <c r="A289" t="s">
        <v>371</v>
      </c>
      <c r="B289" t="s">
        <v>372</v>
      </c>
      <c r="D289">
        <v>0</v>
      </c>
      <c r="E289" t="s">
        <v>237</v>
      </c>
      <c r="F289" t="s">
        <v>85</v>
      </c>
      <c r="G289" t="s">
        <v>241</v>
      </c>
      <c r="H289" t="s">
        <v>111</v>
      </c>
      <c r="I289" t="s">
        <v>112</v>
      </c>
      <c r="J289">
        <v>0</v>
      </c>
      <c r="K289" t="s">
        <v>80</v>
      </c>
    </row>
    <row r="290" spans="1:11" x14ac:dyDescent="0.25">
      <c r="A290" t="s">
        <v>371</v>
      </c>
      <c r="B290" t="s">
        <v>372</v>
      </c>
      <c r="D290">
        <v>0</v>
      </c>
      <c r="E290" t="s">
        <v>237</v>
      </c>
      <c r="F290" t="s">
        <v>85</v>
      </c>
      <c r="G290" t="s">
        <v>241</v>
      </c>
      <c r="H290" t="s">
        <v>113</v>
      </c>
      <c r="I290" t="s">
        <v>114</v>
      </c>
      <c r="J290">
        <v>0</v>
      </c>
      <c r="K290" t="s">
        <v>80</v>
      </c>
    </row>
    <row r="291" spans="1:11" x14ac:dyDescent="0.25">
      <c r="A291" t="s">
        <v>371</v>
      </c>
      <c r="B291" t="s">
        <v>372</v>
      </c>
      <c r="D291">
        <v>0</v>
      </c>
      <c r="E291" t="s">
        <v>237</v>
      </c>
      <c r="F291" t="s">
        <v>85</v>
      </c>
      <c r="G291" t="s">
        <v>241</v>
      </c>
      <c r="H291" t="s">
        <v>115</v>
      </c>
      <c r="I291" t="s">
        <v>116</v>
      </c>
      <c r="J291">
        <v>0</v>
      </c>
      <c r="K291" t="s">
        <v>80</v>
      </c>
    </row>
    <row r="292" spans="1:11" x14ac:dyDescent="0.25">
      <c r="A292" t="s">
        <v>371</v>
      </c>
      <c r="B292" t="s">
        <v>372</v>
      </c>
      <c r="D292">
        <v>0</v>
      </c>
      <c r="E292" t="s">
        <v>237</v>
      </c>
      <c r="F292" t="s">
        <v>85</v>
      </c>
      <c r="G292" t="s">
        <v>241</v>
      </c>
      <c r="H292" t="s">
        <v>117</v>
      </c>
      <c r="I292" t="s">
        <v>118</v>
      </c>
      <c r="J292">
        <v>0</v>
      </c>
      <c r="K292" t="s">
        <v>80</v>
      </c>
    </row>
    <row r="293" spans="1:11" x14ac:dyDescent="0.25">
      <c r="A293" t="s">
        <v>371</v>
      </c>
      <c r="B293" t="s">
        <v>372</v>
      </c>
      <c r="D293">
        <v>0</v>
      </c>
      <c r="E293" t="s">
        <v>237</v>
      </c>
      <c r="F293" t="s">
        <v>85</v>
      </c>
      <c r="G293" t="s">
        <v>241</v>
      </c>
      <c r="H293" t="s">
        <v>119</v>
      </c>
      <c r="I293" t="s">
        <v>120</v>
      </c>
      <c r="J293">
        <v>0</v>
      </c>
      <c r="K293" t="s">
        <v>80</v>
      </c>
    </row>
    <row r="294" spans="1:11" x14ac:dyDescent="0.25">
      <c r="A294" t="s">
        <v>371</v>
      </c>
      <c r="B294" t="s">
        <v>372</v>
      </c>
      <c r="D294">
        <v>0</v>
      </c>
      <c r="E294" t="s">
        <v>237</v>
      </c>
      <c r="F294" t="s">
        <v>85</v>
      </c>
      <c r="G294" t="s">
        <v>241</v>
      </c>
      <c r="H294" t="s">
        <v>121</v>
      </c>
      <c r="I294" t="s">
        <v>122</v>
      </c>
      <c r="J294">
        <v>0</v>
      </c>
      <c r="K294" t="s">
        <v>80</v>
      </c>
    </row>
    <row r="295" spans="1:11" x14ac:dyDescent="0.25">
      <c r="A295" t="s">
        <v>371</v>
      </c>
      <c r="B295" t="s">
        <v>372</v>
      </c>
      <c r="D295">
        <v>0</v>
      </c>
      <c r="E295" t="s">
        <v>237</v>
      </c>
      <c r="F295" t="s">
        <v>85</v>
      </c>
      <c r="G295" t="s">
        <v>241</v>
      </c>
      <c r="H295" t="s">
        <v>123</v>
      </c>
      <c r="I295" t="s">
        <v>124</v>
      </c>
      <c r="J295">
        <v>0</v>
      </c>
      <c r="K295" t="s">
        <v>80</v>
      </c>
    </row>
    <row r="296" spans="1:11" x14ac:dyDescent="0.25">
      <c r="A296" t="s">
        <v>371</v>
      </c>
      <c r="B296" t="s">
        <v>372</v>
      </c>
      <c r="D296">
        <v>0</v>
      </c>
      <c r="E296" t="s">
        <v>237</v>
      </c>
      <c r="F296" t="s">
        <v>85</v>
      </c>
      <c r="G296" t="s">
        <v>241</v>
      </c>
      <c r="H296" t="s">
        <v>125</v>
      </c>
      <c r="I296" t="s">
        <v>126</v>
      </c>
      <c r="J296">
        <v>0</v>
      </c>
      <c r="K296" t="s">
        <v>80</v>
      </c>
    </row>
    <row r="297" spans="1:11" x14ac:dyDescent="0.25">
      <c r="A297" t="s">
        <v>371</v>
      </c>
      <c r="B297" t="s">
        <v>372</v>
      </c>
      <c r="D297">
        <v>0</v>
      </c>
      <c r="E297" t="s">
        <v>237</v>
      </c>
      <c r="F297" t="s">
        <v>85</v>
      </c>
      <c r="G297" t="s">
        <v>241</v>
      </c>
      <c r="H297" t="s">
        <v>127</v>
      </c>
      <c r="I297" t="s">
        <v>128</v>
      </c>
      <c r="J297">
        <v>0</v>
      </c>
      <c r="K297" t="s">
        <v>80</v>
      </c>
    </row>
    <row r="298" spans="1:11" x14ac:dyDescent="0.25">
      <c r="A298" t="s">
        <v>371</v>
      </c>
      <c r="B298" t="s">
        <v>372</v>
      </c>
      <c r="D298">
        <v>0</v>
      </c>
      <c r="E298" t="s">
        <v>237</v>
      </c>
      <c r="F298" t="s">
        <v>85</v>
      </c>
      <c r="G298" t="s">
        <v>241</v>
      </c>
      <c r="H298" t="s">
        <v>129</v>
      </c>
      <c r="I298" t="s">
        <v>130</v>
      </c>
      <c r="J298">
        <v>0</v>
      </c>
      <c r="K298" t="s">
        <v>80</v>
      </c>
    </row>
    <row r="299" spans="1:11" x14ac:dyDescent="0.25">
      <c r="A299" t="s">
        <v>371</v>
      </c>
      <c r="B299" t="s">
        <v>372</v>
      </c>
      <c r="D299">
        <v>0</v>
      </c>
      <c r="E299" t="s">
        <v>237</v>
      </c>
      <c r="F299" t="s">
        <v>85</v>
      </c>
      <c r="G299" t="s">
        <v>241</v>
      </c>
      <c r="H299" t="s">
        <v>131</v>
      </c>
      <c r="I299" t="s">
        <v>132</v>
      </c>
      <c r="J299">
        <v>0</v>
      </c>
      <c r="K299" t="s">
        <v>80</v>
      </c>
    </row>
    <row r="300" spans="1:11" x14ac:dyDescent="0.25">
      <c r="A300" t="s">
        <v>371</v>
      </c>
      <c r="B300" t="s">
        <v>372</v>
      </c>
      <c r="D300">
        <v>0</v>
      </c>
      <c r="E300" t="s">
        <v>237</v>
      </c>
      <c r="F300" t="s">
        <v>85</v>
      </c>
      <c r="G300" t="s">
        <v>241</v>
      </c>
      <c r="H300" t="s">
        <v>133</v>
      </c>
      <c r="I300" t="s">
        <v>134</v>
      </c>
      <c r="J300">
        <v>0</v>
      </c>
      <c r="K300" t="s">
        <v>80</v>
      </c>
    </row>
    <row r="301" spans="1:11" x14ac:dyDescent="0.25">
      <c r="A301" t="s">
        <v>371</v>
      </c>
      <c r="B301" t="s">
        <v>372</v>
      </c>
      <c r="D301">
        <v>0</v>
      </c>
      <c r="E301" t="s">
        <v>237</v>
      </c>
      <c r="F301" t="s">
        <v>85</v>
      </c>
      <c r="G301" t="s">
        <v>241</v>
      </c>
      <c r="H301" t="s">
        <v>135</v>
      </c>
      <c r="I301" t="s">
        <v>136</v>
      </c>
      <c r="J301">
        <v>0</v>
      </c>
      <c r="K301" t="s">
        <v>80</v>
      </c>
    </row>
    <row r="302" spans="1:11" x14ac:dyDescent="0.25">
      <c r="A302" t="s">
        <v>371</v>
      </c>
      <c r="B302" t="s">
        <v>372</v>
      </c>
      <c r="D302">
        <v>0</v>
      </c>
      <c r="E302" t="s">
        <v>237</v>
      </c>
      <c r="F302" t="s">
        <v>85</v>
      </c>
      <c r="G302" t="s">
        <v>241</v>
      </c>
      <c r="H302" t="s">
        <v>137</v>
      </c>
      <c r="I302" t="s">
        <v>138</v>
      </c>
      <c r="J302">
        <v>0</v>
      </c>
      <c r="K302" t="s">
        <v>80</v>
      </c>
    </row>
    <row r="303" spans="1:11" x14ac:dyDescent="0.25">
      <c r="A303" t="s">
        <v>371</v>
      </c>
      <c r="B303" t="s">
        <v>372</v>
      </c>
      <c r="D303">
        <v>0</v>
      </c>
      <c r="E303" t="s">
        <v>237</v>
      </c>
      <c r="F303" t="s">
        <v>85</v>
      </c>
      <c r="G303" t="s">
        <v>241</v>
      </c>
      <c r="H303" t="s">
        <v>139</v>
      </c>
      <c r="I303" t="s">
        <v>140</v>
      </c>
      <c r="J303">
        <v>0</v>
      </c>
      <c r="K303" t="s">
        <v>80</v>
      </c>
    </row>
    <row r="304" spans="1:11" x14ac:dyDescent="0.25">
      <c r="A304" t="s">
        <v>371</v>
      </c>
      <c r="B304" t="s">
        <v>372</v>
      </c>
      <c r="D304">
        <v>0</v>
      </c>
      <c r="E304" t="s">
        <v>237</v>
      </c>
      <c r="F304" t="s">
        <v>85</v>
      </c>
      <c r="G304" t="s">
        <v>241</v>
      </c>
      <c r="H304" t="s">
        <v>141</v>
      </c>
      <c r="I304" t="s">
        <v>142</v>
      </c>
      <c r="J304">
        <v>0</v>
      </c>
      <c r="K304" t="s">
        <v>80</v>
      </c>
    </row>
    <row r="305" spans="1:11" x14ac:dyDescent="0.25">
      <c r="A305" t="s">
        <v>371</v>
      </c>
      <c r="B305" t="s">
        <v>372</v>
      </c>
      <c r="D305">
        <v>0</v>
      </c>
      <c r="E305" t="s">
        <v>237</v>
      </c>
      <c r="F305" t="s">
        <v>85</v>
      </c>
      <c r="G305" t="s">
        <v>241</v>
      </c>
      <c r="H305" t="s">
        <v>143</v>
      </c>
      <c r="I305" t="s">
        <v>144</v>
      </c>
      <c r="J305">
        <v>0</v>
      </c>
      <c r="K305" t="s">
        <v>80</v>
      </c>
    </row>
    <row r="306" spans="1:11" x14ac:dyDescent="0.25">
      <c r="A306" t="s">
        <v>371</v>
      </c>
      <c r="B306" t="s">
        <v>372</v>
      </c>
      <c r="D306">
        <v>0</v>
      </c>
      <c r="E306" t="s">
        <v>237</v>
      </c>
      <c r="F306" t="s">
        <v>85</v>
      </c>
      <c r="G306" t="s">
        <v>241</v>
      </c>
      <c r="H306" t="s">
        <v>145</v>
      </c>
      <c r="I306" t="s">
        <v>146</v>
      </c>
      <c r="J306">
        <v>0</v>
      </c>
      <c r="K306" t="s">
        <v>80</v>
      </c>
    </row>
    <row r="307" spans="1:11" x14ac:dyDescent="0.25">
      <c r="A307" t="s">
        <v>371</v>
      </c>
      <c r="B307" t="s">
        <v>372</v>
      </c>
      <c r="D307">
        <v>0</v>
      </c>
      <c r="E307" t="s">
        <v>237</v>
      </c>
      <c r="F307" t="s">
        <v>85</v>
      </c>
      <c r="G307" t="s">
        <v>241</v>
      </c>
      <c r="H307" t="s">
        <v>147</v>
      </c>
      <c r="I307" t="s">
        <v>148</v>
      </c>
      <c r="J307">
        <v>0</v>
      </c>
      <c r="K307" t="s">
        <v>80</v>
      </c>
    </row>
    <row r="308" spans="1:11" x14ac:dyDescent="0.25">
      <c r="A308" t="s">
        <v>371</v>
      </c>
      <c r="B308" t="s">
        <v>372</v>
      </c>
      <c r="D308">
        <v>0</v>
      </c>
      <c r="E308" t="s">
        <v>237</v>
      </c>
      <c r="F308" t="s">
        <v>85</v>
      </c>
      <c r="G308" t="s">
        <v>241</v>
      </c>
      <c r="H308" t="s">
        <v>149</v>
      </c>
      <c r="I308" t="s">
        <v>150</v>
      </c>
      <c r="J308">
        <v>0</v>
      </c>
      <c r="K308" t="s">
        <v>80</v>
      </c>
    </row>
    <row r="309" spans="1:11" x14ac:dyDescent="0.25">
      <c r="A309" t="s">
        <v>371</v>
      </c>
      <c r="B309" t="s">
        <v>372</v>
      </c>
      <c r="D309">
        <v>0</v>
      </c>
      <c r="E309" t="s">
        <v>237</v>
      </c>
      <c r="F309" t="s">
        <v>85</v>
      </c>
      <c r="G309" t="s">
        <v>241</v>
      </c>
      <c r="H309" t="s">
        <v>151</v>
      </c>
      <c r="I309" t="s">
        <v>152</v>
      </c>
      <c r="J309">
        <v>0</v>
      </c>
      <c r="K309" t="s">
        <v>80</v>
      </c>
    </row>
    <row r="310" spans="1:11" x14ac:dyDescent="0.25">
      <c r="A310" t="s">
        <v>371</v>
      </c>
      <c r="B310" t="s">
        <v>372</v>
      </c>
      <c r="D310">
        <v>0</v>
      </c>
      <c r="E310" t="s">
        <v>237</v>
      </c>
      <c r="F310" t="s">
        <v>85</v>
      </c>
      <c r="G310" t="s">
        <v>241</v>
      </c>
      <c r="H310" t="s">
        <v>153</v>
      </c>
      <c r="I310" t="s">
        <v>154</v>
      </c>
      <c r="J310">
        <v>0</v>
      </c>
      <c r="K310" t="s">
        <v>80</v>
      </c>
    </row>
    <row r="311" spans="1:11" x14ac:dyDescent="0.25">
      <c r="A311" t="s">
        <v>371</v>
      </c>
      <c r="B311" t="s">
        <v>372</v>
      </c>
      <c r="D311">
        <v>0</v>
      </c>
      <c r="E311" t="s">
        <v>237</v>
      </c>
      <c r="F311" t="s">
        <v>85</v>
      </c>
      <c r="G311" t="s">
        <v>241</v>
      </c>
      <c r="H311" t="s">
        <v>155</v>
      </c>
      <c r="I311" t="s">
        <v>156</v>
      </c>
      <c r="J311">
        <v>0</v>
      </c>
      <c r="K311" t="s">
        <v>80</v>
      </c>
    </row>
    <row r="312" spans="1:11" x14ac:dyDescent="0.25">
      <c r="A312" t="s">
        <v>371</v>
      </c>
      <c r="B312" t="s">
        <v>372</v>
      </c>
      <c r="D312">
        <v>0</v>
      </c>
      <c r="E312" t="s">
        <v>237</v>
      </c>
      <c r="F312" t="s">
        <v>85</v>
      </c>
      <c r="G312" t="s">
        <v>241</v>
      </c>
      <c r="H312" t="s">
        <v>157</v>
      </c>
      <c r="I312" t="s">
        <v>158</v>
      </c>
      <c r="J312">
        <v>0</v>
      </c>
      <c r="K312" t="s">
        <v>80</v>
      </c>
    </row>
    <row r="313" spans="1:11" x14ac:dyDescent="0.25">
      <c r="A313" t="s">
        <v>371</v>
      </c>
      <c r="B313" t="s">
        <v>372</v>
      </c>
      <c r="D313">
        <v>0</v>
      </c>
      <c r="E313" t="s">
        <v>237</v>
      </c>
      <c r="F313" t="s">
        <v>85</v>
      </c>
      <c r="G313" t="s">
        <v>241</v>
      </c>
      <c r="H313" t="s">
        <v>159</v>
      </c>
      <c r="I313" t="s">
        <v>160</v>
      </c>
      <c r="J313">
        <v>0</v>
      </c>
      <c r="K313" t="s">
        <v>80</v>
      </c>
    </row>
    <row r="314" spans="1:11" x14ac:dyDescent="0.25">
      <c r="A314" t="s">
        <v>371</v>
      </c>
      <c r="B314" t="s">
        <v>372</v>
      </c>
      <c r="D314">
        <v>0</v>
      </c>
      <c r="E314" t="s">
        <v>237</v>
      </c>
      <c r="F314" t="s">
        <v>85</v>
      </c>
      <c r="G314" t="s">
        <v>241</v>
      </c>
      <c r="H314" t="s">
        <v>161</v>
      </c>
      <c r="I314" t="s">
        <v>162</v>
      </c>
      <c r="J314">
        <v>0</v>
      </c>
      <c r="K314" t="s">
        <v>80</v>
      </c>
    </row>
    <row r="315" spans="1:11" x14ac:dyDescent="0.25">
      <c r="A315" t="s">
        <v>371</v>
      </c>
      <c r="B315" t="s">
        <v>372</v>
      </c>
      <c r="D315">
        <v>0</v>
      </c>
      <c r="E315" t="s">
        <v>237</v>
      </c>
      <c r="F315" t="s">
        <v>85</v>
      </c>
      <c r="G315" t="s">
        <v>241</v>
      </c>
      <c r="H315" t="s">
        <v>163</v>
      </c>
      <c r="I315" t="s">
        <v>164</v>
      </c>
      <c r="J315">
        <v>0</v>
      </c>
      <c r="K315" t="s">
        <v>80</v>
      </c>
    </row>
    <row r="316" spans="1:11" x14ac:dyDescent="0.25">
      <c r="A316" t="s">
        <v>371</v>
      </c>
      <c r="B316" t="s">
        <v>372</v>
      </c>
      <c r="D316">
        <v>0</v>
      </c>
      <c r="E316" t="s">
        <v>237</v>
      </c>
      <c r="F316" t="s">
        <v>85</v>
      </c>
      <c r="G316" t="s">
        <v>241</v>
      </c>
      <c r="H316" t="s">
        <v>165</v>
      </c>
      <c r="I316" t="s">
        <v>166</v>
      </c>
      <c r="J316">
        <v>0</v>
      </c>
      <c r="K316" t="s">
        <v>80</v>
      </c>
    </row>
    <row r="317" spans="1:11" x14ac:dyDescent="0.25">
      <c r="A317" t="s">
        <v>371</v>
      </c>
      <c r="B317" t="s">
        <v>372</v>
      </c>
      <c r="D317">
        <v>0</v>
      </c>
      <c r="E317" t="s">
        <v>237</v>
      </c>
      <c r="F317" t="s">
        <v>85</v>
      </c>
      <c r="G317" t="s">
        <v>241</v>
      </c>
      <c r="H317" t="s">
        <v>167</v>
      </c>
      <c r="I317" t="s">
        <v>168</v>
      </c>
      <c r="J317">
        <v>0</v>
      </c>
      <c r="K317" t="s">
        <v>80</v>
      </c>
    </row>
    <row r="318" spans="1:11" x14ac:dyDescent="0.25">
      <c r="A318" t="s">
        <v>371</v>
      </c>
      <c r="B318" t="s">
        <v>372</v>
      </c>
      <c r="D318">
        <v>0</v>
      </c>
      <c r="E318" t="s">
        <v>237</v>
      </c>
      <c r="F318" t="s">
        <v>85</v>
      </c>
      <c r="G318" t="s">
        <v>241</v>
      </c>
      <c r="H318" t="s">
        <v>169</v>
      </c>
      <c r="I318" t="s">
        <v>170</v>
      </c>
      <c r="J318">
        <v>0</v>
      </c>
      <c r="K318" t="s">
        <v>80</v>
      </c>
    </row>
    <row r="319" spans="1:11" x14ac:dyDescent="0.25">
      <c r="A319" t="s">
        <v>371</v>
      </c>
      <c r="B319" t="s">
        <v>372</v>
      </c>
      <c r="D319">
        <v>0</v>
      </c>
      <c r="E319" t="s">
        <v>237</v>
      </c>
      <c r="F319" t="s">
        <v>85</v>
      </c>
      <c r="G319" t="s">
        <v>241</v>
      </c>
      <c r="H319" t="s">
        <v>171</v>
      </c>
      <c r="I319" t="s">
        <v>172</v>
      </c>
      <c r="J319">
        <v>0</v>
      </c>
      <c r="K319" t="s">
        <v>80</v>
      </c>
    </row>
    <row r="320" spans="1:11" x14ac:dyDescent="0.25">
      <c r="A320" t="s">
        <v>371</v>
      </c>
      <c r="B320" t="s">
        <v>372</v>
      </c>
      <c r="D320">
        <v>0</v>
      </c>
      <c r="E320" t="s">
        <v>237</v>
      </c>
      <c r="F320" t="s">
        <v>85</v>
      </c>
      <c r="G320" t="s">
        <v>241</v>
      </c>
      <c r="H320" t="s">
        <v>173</v>
      </c>
      <c r="I320" t="s">
        <v>174</v>
      </c>
      <c r="J320">
        <v>0</v>
      </c>
      <c r="K320" t="s">
        <v>80</v>
      </c>
    </row>
    <row r="321" spans="1:11" x14ac:dyDescent="0.25">
      <c r="A321" t="s">
        <v>371</v>
      </c>
      <c r="B321" t="s">
        <v>372</v>
      </c>
      <c r="D321">
        <v>0</v>
      </c>
      <c r="E321" t="s">
        <v>237</v>
      </c>
      <c r="F321" t="s">
        <v>85</v>
      </c>
      <c r="G321" t="s">
        <v>241</v>
      </c>
      <c r="H321" t="s">
        <v>175</v>
      </c>
      <c r="I321" t="s">
        <v>176</v>
      </c>
      <c r="J321">
        <v>0</v>
      </c>
      <c r="K321" t="s">
        <v>80</v>
      </c>
    </row>
    <row r="322" spans="1:11" x14ac:dyDescent="0.25">
      <c r="A322" t="s">
        <v>371</v>
      </c>
      <c r="B322" t="s">
        <v>372</v>
      </c>
      <c r="D322">
        <v>0</v>
      </c>
      <c r="E322" t="s">
        <v>237</v>
      </c>
      <c r="F322" t="s">
        <v>85</v>
      </c>
      <c r="G322" t="s">
        <v>241</v>
      </c>
      <c r="H322" t="s">
        <v>177</v>
      </c>
      <c r="I322" t="s">
        <v>178</v>
      </c>
      <c r="J322">
        <v>0</v>
      </c>
      <c r="K322" t="s">
        <v>80</v>
      </c>
    </row>
    <row r="323" spans="1:11" x14ac:dyDescent="0.25">
      <c r="A323" t="s">
        <v>371</v>
      </c>
      <c r="B323" t="s">
        <v>372</v>
      </c>
      <c r="D323">
        <v>0</v>
      </c>
      <c r="E323" t="s">
        <v>237</v>
      </c>
      <c r="F323" t="s">
        <v>85</v>
      </c>
      <c r="G323" t="s">
        <v>241</v>
      </c>
      <c r="H323" t="s">
        <v>179</v>
      </c>
      <c r="I323" t="s">
        <v>180</v>
      </c>
      <c r="J323">
        <v>0</v>
      </c>
      <c r="K323" t="s">
        <v>80</v>
      </c>
    </row>
    <row r="324" spans="1:11" x14ac:dyDescent="0.25">
      <c r="A324" t="s">
        <v>371</v>
      </c>
      <c r="B324" t="s">
        <v>372</v>
      </c>
      <c r="D324">
        <v>0</v>
      </c>
      <c r="E324" t="s">
        <v>237</v>
      </c>
      <c r="F324" t="s">
        <v>85</v>
      </c>
      <c r="G324" t="s">
        <v>241</v>
      </c>
      <c r="H324" t="s">
        <v>181</v>
      </c>
      <c r="I324" t="s">
        <v>182</v>
      </c>
      <c r="J324">
        <v>0</v>
      </c>
      <c r="K324" t="s">
        <v>80</v>
      </c>
    </row>
    <row r="325" spans="1:11" x14ac:dyDescent="0.25">
      <c r="A325" t="s">
        <v>371</v>
      </c>
      <c r="B325" t="s">
        <v>372</v>
      </c>
      <c r="D325">
        <v>0</v>
      </c>
      <c r="E325" t="s">
        <v>237</v>
      </c>
      <c r="F325" t="s">
        <v>85</v>
      </c>
      <c r="G325" t="s">
        <v>241</v>
      </c>
      <c r="H325" t="s">
        <v>183</v>
      </c>
      <c r="I325" t="s">
        <v>184</v>
      </c>
      <c r="J325">
        <v>0</v>
      </c>
      <c r="K325" t="s">
        <v>80</v>
      </c>
    </row>
    <row r="326" spans="1:11" x14ac:dyDescent="0.25">
      <c r="A326" t="s">
        <v>371</v>
      </c>
      <c r="B326" t="s">
        <v>372</v>
      </c>
      <c r="D326">
        <v>0</v>
      </c>
      <c r="E326" t="s">
        <v>237</v>
      </c>
      <c r="F326" t="s">
        <v>85</v>
      </c>
      <c r="G326" t="s">
        <v>241</v>
      </c>
      <c r="H326" t="s">
        <v>185</v>
      </c>
      <c r="I326" t="s">
        <v>186</v>
      </c>
      <c r="J326">
        <v>0</v>
      </c>
      <c r="K326" t="s">
        <v>80</v>
      </c>
    </row>
    <row r="327" spans="1:11" x14ac:dyDescent="0.25">
      <c r="A327" t="s">
        <v>371</v>
      </c>
      <c r="B327" t="s">
        <v>372</v>
      </c>
      <c r="D327">
        <v>0</v>
      </c>
      <c r="E327" t="s">
        <v>237</v>
      </c>
      <c r="F327" t="s">
        <v>85</v>
      </c>
      <c r="G327" t="s">
        <v>241</v>
      </c>
      <c r="H327" t="s">
        <v>187</v>
      </c>
      <c r="I327" t="s">
        <v>188</v>
      </c>
      <c r="J327">
        <v>0</v>
      </c>
      <c r="K327" t="s">
        <v>80</v>
      </c>
    </row>
    <row r="328" spans="1:11" x14ac:dyDescent="0.25">
      <c r="A328" t="s">
        <v>371</v>
      </c>
      <c r="B328" t="s">
        <v>372</v>
      </c>
      <c r="D328">
        <v>0</v>
      </c>
      <c r="E328" t="s">
        <v>237</v>
      </c>
      <c r="F328" t="s">
        <v>85</v>
      </c>
      <c r="G328" t="s">
        <v>241</v>
      </c>
      <c r="H328" t="s">
        <v>189</v>
      </c>
      <c r="I328" t="s">
        <v>190</v>
      </c>
      <c r="J328">
        <v>0</v>
      </c>
      <c r="K328" t="s">
        <v>80</v>
      </c>
    </row>
    <row r="329" spans="1:11" x14ac:dyDescent="0.25">
      <c r="A329" t="s">
        <v>371</v>
      </c>
      <c r="B329" t="s">
        <v>372</v>
      </c>
      <c r="D329">
        <v>0</v>
      </c>
      <c r="E329" t="s">
        <v>237</v>
      </c>
      <c r="F329" t="s">
        <v>85</v>
      </c>
      <c r="G329" t="s">
        <v>241</v>
      </c>
      <c r="H329" t="s">
        <v>191</v>
      </c>
      <c r="I329" t="s">
        <v>192</v>
      </c>
      <c r="J329">
        <v>0</v>
      </c>
      <c r="K329" t="s">
        <v>80</v>
      </c>
    </row>
    <row r="330" spans="1:11" x14ac:dyDescent="0.25">
      <c r="A330" t="s">
        <v>371</v>
      </c>
      <c r="B330" t="s">
        <v>372</v>
      </c>
      <c r="D330">
        <v>0</v>
      </c>
      <c r="E330" t="s">
        <v>237</v>
      </c>
      <c r="F330" t="s">
        <v>85</v>
      </c>
      <c r="G330" t="s">
        <v>241</v>
      </c>
      <c r="H330" t="s">
        <v>193</v>
      </c>
      <c r="I330" t="s">
        <v>194</v>
      </c>
      <c r="J330">
        <v>0</v>
      </c>
      <c r="K330" t="s">
        <v>80</v>
      </c>
    </row>
    <row r="331" spans="1:11" x14ac:dyDescent="0.25">
      <c r="A331" t="s">
        <v>371</v>
      </c>
      <c r="B331" t="s">
        <v>372</v>
      </c>
      <c r="D331">
        <v>0</v>
      </c>
      <c r="E331" t="s">
        <v>237</v>
      </c>
      <c r="F331" t="s">
        <v>85</v>
      </c>
      <c r="G331" t="s">
        <v>241</v>
      </c>
      <c r="H331" t="s">
        <v>195</v>
      </c>
      <c r="I331" t="s">
        <v>196</v>
      </c>
      <c r="J331">
        <v>0</v>
      </c>
      <c r="K331" t="s">
        <v>80</v>
      </c>
    </row>
    <row r="332" spans="1:11" x14ac:dyDescent="0.25">
      <c r="A332" t="s">
        <v>371</v>
      </c>
      <c r="B332" t="s">
        <v>372</v>
      </c>
      <c r="D332">
        <v>0</v>
      </c>
      <c r="E332" t="s">
        <v>237</v>
      </c>
      <c r="F332" t="s">
        <v>85</v>
      </c>
      <c r="G332" t="s">
        <v>241</v>
      </c>
      <c r="H332" t="s">
        <v>197</v>
      </c>
      <c r="I332" t="s">
        <v>198</v>
      </c>
      <c r="J332">
        <v>0</v>
      </c>
      <c r="K332" t="s">
        <v>80</v>
      </c>
    </row>
    <row r="333" spans="1:11" x14ac:dyDescent="0.25">
      <c r="A333" t="s">
        <v>371</v>
      </c>
      <c r="B333" t="s">
        <v>372</v>
      </c>
      <c r="D333">
        <v>0</v>
      </c>
      <c r="E333" t="s">
        <v>237</v>
      </c>
      <c r="F333" t="s">
        <v>85</v>
      </c>
      <c r="G333" t="s">
        <v>241</v>
      </c>
      <c r="H333" t="s">
        <v>199</v>
      </c>
      <c r="I333" t="s">
        <v>200</v>
      </c>
      <c r="J333">
        <v>0</v>
      </c>
      <c r="K333" t="s">
        <v>80</v>
      </c>
    </row>
    <row r="334" spans="1:11" x14ac:dyDescent="0.25">
      <c r="A334" t="s">
        <v>371</v>
      </c>
      <c r="B334" t="s">
        <v>372</v>
      </c>
      <c r="D334">
        <v>0</v>
      </c>
      <c r="E334" t="s">
        <v>237</v>
      </c>
      <c r="F334" t="s">
        <v>85</v>
      </c>
      <c r="G334" t="s">
        <v>241</v>
      </c>
      <c r="H334" t="s">
        <v>201</v>
      </c>
      <c r="I334" t="s">
        <v>202</v>
      </c>
      <c r="J334">
        <v>0</v>
      </c>
      <c r="K334" t="s">
        <v>80</v>
      </c>
    </row>
    <row r="335" spans="1:11" x14ac:dyDescent="0.25">
      <c r="A335" t="s">
        <v>371</v>
      </c>
      <c r="B335" t="s">
        <v>372</v>
      </c>
      <c r="D335">
        <v>0</v>
      </c>
      <c r="E335" t="s">
        <v>237</v>
      </c>
      <c r="F335" t="s">
        <v>85</v>
      </c>
      <c r="G335" t="s">
        <v>241</v>
      </c>
      <c r="H335" t="s">
        <v>203</v>
      </c>
      <c r="I335" t="s">
        <v>204</v>
      </c>
      <c r="J335">
        <v>0</v>
      </c>
      <c r="K335" t="s">
        <v>80</v>
      </c>
    </row>
    <row r="336" spans="1:11" x14ac:dyDescent="0.25">
      <c r="A336" t="s">
        <v>371</v>
      </c>
      <c r="B336" t="s">
        <v>372</v>
      </c>
      <c r="D336">
        <v>0</v>
      </c>
      <c r="E336" t="s">
        <v>237</v>
      </c>
      <c r="F336" t="s">
        <v>85</v>
      </c>
      <c r="G336" t="s">
        <v>241</v>
      </c>
      <c r="H336" t="s">
        <v>205</v>
      </c>
      <c r="I336" t="s">
        <v>206</v>
      </c>
      <c r="J336">
        <v>0</v>
      </c>
      <c r="K336" t="s">
        <v>80</v>
      </c>
    </row>
    <row r="337" spans="1:11" x14ac:dyDescent="0.25">
      <c r="A337" t="s">
        <v>371</v>
      </c>
      <c r="B337" t="s">
        <v>372</v>
      </c>
      <c r="D337">
        <v>0</v>
      </c>
      <c r="E337" t="s">
        <v>237</v>
      </c>
      <c r="F337" t="s">
        <v>85</v>
      </c>
      <c r="G337" t="s">
        <v>241</v>
      </c>
      <c r="H337" t="s">
        <v>207</v>
      </c>
      <c r="I337" t="s">
        <v>208</v>
      </c>
      <c r="J337">
        <v>0</v>
      </c>
      <c r="K337" t="s">
        <v>80</v>
      </c>
    </row>
    <row r="338" spans="1:11" x14ac:dyDescent="0.25">
      <c r="A338" t="s">
        <v>371</v>
      </c>
      <c r="B338" t="s">
        <v>372</v>
      </c>
      <c r="D338">
        <v>0</v>
      </c>
      <c r="E338" t="s">
        <v>237</v>
      </c>
      <c r="F338" t="s">
        <v>85</v>
      </c>
      <c r="G338" t="s">
        <v>241</v>
      </c>
      <c r="H338" t="s">
        <v>209</v>
      </c>
      <c r="I338" t="s">
        <v>210</v>
      </c>
      <c r="J338">
        <v>0</v>
      </c>
      <c r="K338" t="s">
        <v>80</v>
      </c>
    </row>
    <row r="339" spans="1:11" x14ac:dyDescent="0.25">
      <c r="A339" t="s">
        <v>371</v>
      </c>
      <c r="B339" t="s">
        <v>372</v>
      </c>
      <c r="D339">
        <v>0</v>
      </c>
      <c r="E339" t="s">
        <v>237</v>
      </c>
      <c r="F339" t="s">
        <v>85</v>
      </c>
      <c r="G339" t="s">
        <v>241</v>
      </c>
      <c r="H339" t="s">
        <v>211</v>
      </c>
      <c r="I339" t="s">
        <v>212</v>
      </c>
      <c r="J339">
        <v>0</v>
      </c>
      <c r="K339" t="s">
        <v>80</v>
      </c>
    </row>
    <row r="340" spans="1:11" x14ac:dyDescent="0.25">
      <c r="A340" t="s">
        <v>371</v>
      </c>
      <c r="B340" t="s">
        <v>372</v>
      </c>
      <c r="D340">
        <v>0</v>
      </c>
      <c r="E340" t="s">
        <v>237</v>
      </c>
      <c r="F340" t="s">
        <v>85</v>
      </c>
      <c r="G340" t="s">
        <v>241</v>
      </c>
      <c r="H340" t="s">
        <v>213</v>
      </c>
      <c r="I340" t="s">
        <v>214</v>
      </c>
      <c r="J340">
        <v>0</v>
      </c>
      <c r="K340" t="s">
        <v>80</v>
      </c>
    </row>
    <row r="341" spans="1:11" x14ac:dyDescent="0.25">
      <c r="A341" t="s">
        <v>371</v>
      </c>
      <c r="B341" t="s">
        <v>372</v>
      </c>
      <c r="D341">
        <v>0</v>
      </c>
      <c r="E341" t="s">
        <v>237</v>
      </c>
      <c r="F341" t="s">
        <v>85</v>
      </c>
      <c r="G341" t="s">
        <v>241</v>
      </c>
      <c r="H341" t="s">
        <v>215</v>
      </c>
      <c r="I341" t="s">
        <v>216</v>
      </c>
      <c r="J341">
        <v>0</v>
      </c>
      <c r="K341" t="s">
        <v>80</v>
      </c>
    </row>
    <row r="342" spans="1:11" x14ac:dyDescent="0.25">
      <c r="A342" t="s">
        <v>371</v>
      </c>
      <c r="B342" t="s">
        <v>372</v>
      </c>
      <c r="D342">
        <v>0</v>
      </c>
      <c r="E342" t="s">
        <v>237</v>
      </c>
      <c r="F342" t="s">
        <v>85</v>
      </c>
      <c r="G342" t="s">
        <v>241</v>
      </c>
      <c r="H342" t="s">
        <v>217</v>
      </c>
      <c r="I342" t="s">
        <v>218</v>
      </c>
      <c r="J342">
        <v>0</v>
      </c>
      <c r="K342" t="s">
        <v>80</v>
      </c>
    </row>
    <row r="343" spans="1:11" x14ac:dyDescent="0.25">
      <c r="A343" t="s">
        <v>371</v>
      </c>
      <c r="B343" t="s">
        <v>372</v>
      </c>
      <c r="D343">
        <v>0</v>
      </c>
      <c r="E343" t="s">
        <v>237</v>
      </c>
      <c r="F343" t="s">
        <v>85</v>
      </c>
      <c r="G343" t="s">
        <v>241</v>
      </c>
      <c r="H343" t="s">
        <v>219</v>
      </c>
      <c r="I343" t="s">
        <v>220</v>
      </c>
      <c r="J343">
        <v>0</v>
      </c>
      <c r="K343" t="s">
        <v>80</v>
      </c>
    </row>
    <row r="344" spans="1:11" x14ac:dyDescent="0.25">
      <c r="A344" t="s">
        <v>371</v>
      </c>
      <c r="B344" t="s">
        <v>372</v>
      </c>
      <c r="D344">
        <v>0</v>
      </c>
      <c r="E344" t="s">
        <v>237</v>
      </c>
      <c r="F344" t="s">
        <v>85</v>
      </c>
      <c r="G344" t="s">
        <v>241</v>
      </c>
      <c r="H344" t="s">
        <v>221</v>
      </c>
      <c r="I344" t="s">
        <v>222</v>
      </c>
      <c r="J344">
        <v>0</v>
      </c>
      <c r="K344" t="s">
        <v>80</v>
      </c>
    </row>
    <row r="345" spans="1:11" x14ac:dyDescent="0.25">
      <c r="A345" t="s">
        <v>371</v>
      </c>
      <c r="B345" t="s">
        <v>372</v>
      </c>
      <c r="D345">
        <v>0</v>
      </c>
      <c r="E345" t="s">
        <v>237</v>
      </c>
      <c r="F345" t="s">
        <v>85</v>
      </c>
      <c r="G345" t="s">
        <v>241</v>
      </c>
      <c r="H345" t="s">
        <v>223</v>
      </c>
      <c r="I345" t="s">
        <v>224</v>
      </c>
      <c r="J345">
        <v>0</v>
      </c>
      <c r="K345" t="s">
        <v>80</v>
      </c>
    </row>
    <row r="346" spans="1:11" x14ac:dyDescent="0.25">
      <c r="A346" t="s">
        <v>371</v>
      </c>
      <c r="B346" t="s">
        <v>372</v>
      </c>
      <c r="D346">
        <v>0</v>
      </c>
      <c r="E346" t="s">
        <v>237</v>
      </c>
      <c r="F346" t="s">
        <v>85</v>
      </c>
      <c r="G346" t="s">
        <v>241</v>
      </c>
      <c r="H346" t="s">
        <v>225</v>
      </c>
      <c r="I346" t="s">
        <v>226</v>
      </c>
      <c r="J346">
        <v>0</v>
      </c>
      <c r="K346" t="s">
        <v>80</v>
      </c>
    </row>
    <row r="347" spans="1:11" x14ac:dyDescent="0.25">
      <c r="A347" t="s">
        <v>371</v>
      </c>
      <c r="B347" t="s">
        <v>372</v>
      </c>
      <c r="D347">
        <v>0</v>
      </c>
      <c r="E347" t="s">
        <v>237</v>
      </c>
      <c r="F347" t="s">
        <v>85</v>
      </c>
      <c r="G347" t="s">
        <v>241</v>
      </c>
      <c r="H347" t="s">
        <v>227</v>
      </c>
      <c r="I347" t="s">
        <v>228</v>
      </c>
      <c r="J347">
        <v>0</v>
      </c>
      <c r="K347" t="s">
        <v>80</v>
      </c>
    </row>
    <row r="348" spans="1:11" x14ac:dyDescent="0.25">
      <c r="A348" t="s">
        <v>371</v>
      </c>
      <c r="B348" t="s">
        <v>372</v>
      </c>
      <c r="D348">
        <v>0</v>
      </c>
      <c r="E348" t="s">
        <v>237</v>
      </c>
      <c r="F348" t="s">
        <v>85</v>
      </c>
      <c r="G348" t="s">
        <v>241</v>
      </c>
      <c r="H348" t="s">
        <v>229</v>
      </c>
      <c r="I348" t="s">
        <v>230</v>
      </c>
      <c r="J348">
        <v>0</v>
      </c>
      <c r="K348" t="s">
        <v>80</v>
      </c>
    </row>
    <row r="349" spans="1:11" x14ac:dyDescent="0.25">
      <c r="A349" t="s">
        <v>371</v>
      </c>
      <c r="B349" t="s">
        <v>372</v>
      </c>
      <c r="D349">
        <v>0</v>
      </c>
      <c r="E349" t="s">
        <v>237</v>
      </c>
      <c r="F349" t="s">
        <v>85</v>
      </c>
      <c r="G349" t="s">
        <v>241</v>
      </c>
      <c r="H349" t="s">
        <v>231</v>
      </c>
      <c r="I349" t="s">
        <v>232</v>
      </c>
      <c r="J349">
        <v>0</v>
      </c>
      <c r="K349" t="s">
        <v>80</v>
      </c>
    </row>
    <row r="350" spans="1:11" x14ac:dyDescent="0.25">
      <c r="A350" t="s">
        <v>371</v>
      </c>
      <c r="B350" t="s">
        <v>372</v>
      </c>
      <c r="D350">
        <v>0</v>
      </c>
      <c r="E350" t="s">
        <v>237</v>
      </c>
      <c r="F350" t="s">
        <v>85</v>
      </c>
      <c r="G350" t="s">
        <v>241</v>
      </c>
      <c r="H350" t="s">
        <v>233</v>
      </c>
      <c r="I350" t="s">
        <v>234</v>
      </c>
      <c r="J350">
        <v>0</v>
      </c>
      <c r="K350" t="s">
        <v>80</v>
      </c>
    </row>
    <row r="351" spans="1:11" x14ac:dyDescent="0.25">
      <c r="A351" t="s">
        <v>371</v>
      </c>
      <c r="B351" t="s">
        <v>372</v>
      </c>
      <c r="D351">
        <v>0</v>
      </c>
      <c r="E351" t="s">
        <v>237</v>
      </c>
      <c r="F351" t="s">
        <v>85</v>
      </c>
      <c r="G351" t="s">
        <v>241</v>
      </c>
      <c r="H351" t="s">
        <v>242</v>
      </c>
      <c r="I351" t="s">
        <v>243</v>
      </c>
      <c r="J351">
        <v>0</v>
      </c>
      <c r="K351" t="s">
        <v>80</v>
      </c>
    </row>
    <row r="352" spans="1:11" x14ac:dyDescent="0.25">
      <c r="A352" t="s">
        <v>371</v>
      </c>
      <c r="B352" t="s">
        <v>372</v>
      </c>
      <c r="D352">
        <v>0</v>
      </c>
      <c r="E352" t="s">
        <v>237</v>
      </c>
      <c r="F352" t="s">
        <v>85</v>
      </c>
      <c r="G352" t="s">
        <v>241</v>
      </c>
      <c r="H352" t="s">
        <v>244</v>
      </c>
      <c r="I352" t="s">
        <v>245</v>
      </c>
      <c r="J352">
        <v>0</v>
      </c>
      <c r="K352" t="s">
        <v>80</v>
      </c>
    </row>
    <row r="353" spans="1:11" x14ac:dyDescent="0.25">
      <c r="A353" t="s">
        <v>371</v>
      </c>
      <c r="B353" t="s">
        <v>372</v>
      </c>
      <c r="D353">
        <v>0</v>
      </c>
      <c r="E353" t="s">
        <v>237</v>
      </c>
      <c r="F353" t="s">
        <v>85</v>
      </c>
      <c r="G353" t="s">
        <v>241</v>
      </c>
      <c r="H353" t="s">
        <v>246</v>
      </c>
      <c r="I353" t="s">
        <v>247</v>
      </c>
      <c r="J353">
        <v>0</v>
      </c>
      <c r="K353" t="s">
        <v>80</v>
      </c>
    </row>
    <row r="354" spans="1:11" x14ac:dyDescent="0.25">
      <c r="A354" t="s">
        <v>371</v>
      </c>
      <c r="B354" t="s">
        <v>372</v>
      </c>
      <c r="D354">
        <v>0</v>
      </c>
      <c r="E354" t="s">
        <v>237</v>
      </c>
      <c r="F354" t="s">
        <v>85</v>
      </c>
      <c r="G354" t="s">
        <v>241</v>
      </c>
      <c r="H354" t="s">
        <v>248</v>
      </c>
      <c r="I354" t="s">
        <v>249</v>
      </c>
      <c r="J354">
        <v>0</v>
      </c>
      <c r="K354" t="s">
        <v>80</v>
      </c>
    </row>
    <row r="355" spans="1:11" x14ac:dyDescent="0.25">
      <c r="A355" t="s">
        <v>371</v>
      </c>
      <c r="B355" t="s">
        <v>372</v>
      </c>
      <c r="D355">
        <v>0</v>
      </c>
      <c r="E355" t="s">
        <v>237</v>
      </c>
      <c r="F355" t="s">
        <v>85</v>
      </c>
      <c r="G355" t="s">
        <v>241</v>
      </c>
      <c r="H355" t="s">
        <v>250</v>
      </c>
      <c r="I355" t="s">
        <v>251</v>
      </c>
      <c r="J355">
        <v>0</v>
      </c>
      <c r="K355" t="s">
        <v>80</v>
      </c>
    </row>
    <row r="356" spans="1:11" x14ac:dyDescent="0.25">
      <c r="A356" t="s">
        <v>371</v>
      </c>
      <c r="B356" t="s">
        <v>372</v>
      </c>
      <c r="D356">
        <v>0</v>
      </c>
      <c r="E356" t="s">
        <v>237</v>
      </c>
      <c r="F356" t="s">
        <v>85</v>
      </c>
      <c r="G356" t="s">
        <v>241</v>
      </c>
      <c r="H356" t="s">
        <v>252</v>
      </c>
      <c r="I356" t="s">
        <v>253</v>
      </c>
      <c r="J356">
        <v>0</v>
      </c>
      <c r="K356" t="s">
        <v>80</v>
      </c>
    </row>
    <row r="357" spans="1:11" x14ac:dyDescent="0.25">
      <c r="A357" t="s">
        <v>371</v>
      </c>
      <c r="B357" t="s">
        <v>372</v>
      </c>
      <c r="D357">
        <v>0</v>
      </c>
      <c r="E357" t="s">
        <v>237</v>
      </c>
      <c r="F357" t="s">
        <v>85</v>
      </c>
      <c r="G357" t="s">
        <v>241</v>
      </c>
      <c r="H357" t="s">
        <v>254</v>
      </c>
      <c r="I357" t="s">
        <v>255</v>
      </c>
      <c r="J357">
        <v>0</v>
      </c>
      <c r="K357" t="s">
        <v>80</v>
      </c>
    </row>
    <row r="358" spans="1:11" x14ac:dyDescent="0.25">
      <c r="A358" t="s">
        <v>371</v>
      </c>
      <c r="B358" t="s">
        <v>372</v>
      </c>
      <c r="D358">
        <v>0</v>
      </c>
      <c r="E358" t="s">
        <v>237</v>
      </c>
      <c r="F358" t="s">
        <v>85</v>
      </c>
      <c r="G358" t="s">
        <v>241</v>
      </c>
      <c r="H358" t="s">
        <v>256</v>
      </c>
      <c r="I358" t="s">
        <v>257</v>
      </c>
      <c r="J358">
        <v>0</v>
      </c>
      <c r="K358" t="s">
        <v>80</v>
      </c>
    </row>
    <row r="359" spans="1:11" x14ac:dyDescent="0.25">
      <c r="A359" t="s">
        <v>371</v>
      </c>
      <c r="B359" t="s">
        <v>372</v>
      </c>
      <c r="D359">
        <v>0</v>
      </c>
      <c r="E359" t="s">
        <v>237</v>
      </c>
      <c r="F359" t="s">
        <v>85</v>
      </c>
      <c r="G359" t="s">
        <v>241</v>
      </c>
      <c r="H359" t="s">
        <v>258</v>
      </c>
      <c r="I359" t="s">
        <v>259</v>
      </c>
      <c r="J359">
        <v>0</v>
      </c>
      <c r="K359" t="s">
        <v>80</v>
      </c>
    </row>
    <row r="360" spans="1:11" x14ac:dyDescent="0.25">
      <c r="A360" t="s">
        <v>371</v>
      </c>
      <c r="B360" t="s">
        <v>372</v>
      </c>
      <c r="D360">
        <v>0</v>
      </c>
      <c r="E360" t="s">
        <v>237</v>
      </c>
      <c r="F360" t="s">
        <v>85</v>
      </c>
      <c r="G360" t="s">
        <v>241</v>
      </c>
      <c r="H360" t="s">
        <v>260</v>
      </c>
      <c r="I360" t="s">
        <v>261</v>
      </c>
      <c r="J360">
        <v>0</v>
      </c>
      <c r="K360" t="s">
        <v>80</v>
      </c>
    </row>
    <row r="361" spans="1:11" x14ac:dyDescent="0.25">
      <c r="A361" t="s">
        <v>371</v>
      </c>
      <c r="B361" t="s">
        <v>372</v>
      </c>
      <c r="D361">
        <v>0</v>
      </c>
      <c r="E361" t="s">
        <v>237</v>
      </c>
      <c r="F361" t="s">
        <v>85</v>
      </c>
      <c r="G361" t="s">
        <v>241</v>
      </c>
      <c r="H361" t="s">
        <v>262</v>
      </c>
      <c r="I361" t="s">
        <v>263</v>
      </c>
      <c r="J361">
        <v>0</v>
      </c>
      <c r="K361" t="s">
        <v>80</v>
      </c>
    </row>
    <row r="362" spans="1:11" x14ac:dyDescent="0.25">
      <c r="A362" t="s">
        <v>371</v>
      </c>
      <c r="B362" t="s">
        <v>372</v>
      </c>
      <c r="D362">
        <v>0</v>
      </c>
      <c r="E362" t="s">
        <v>237</v>
      </c>
      <c r="F362" t="s">
        <v>85</v>
      </c>
      <c r="G362" t="s">
        <v>241</v>
      </c>
      <c r="H362" t="s">
        <v>264</v>
      </c>
      <c r="I362" t="s">
        <v>265</v>
      </c>
      <c r="J362">
        <v>0</v>
      </c>
      <c r="K362" t="s">
        <v>80</v>
      </c>
    </row>
    <row r="363" spans="1:11" x14ac:dyDescent="0.25">
      <c r="A363" t="s">
        <v>371</v>
      </c>
      <c r="B363" t="s">
        <v>372</v>
      </c>
      <c r="D363">
        <v>0</v>
      </c>
      <c r="E363" t="s">
        <v>237</v>
      </c>
      <c r="F363" t="s">
        <v>85</v>
      </c>
      <c r="G363" t="s">
        <v>241</v>
      </c>
      <c r="H363" t="s">
        <v>266</v>
      </c>
      <c r="I363" t="s">
        <v>267</v>
      </c>
      <c r="J363">
        <v>0</v>
      </c>
      <c r="K363" t="s">
        <v>80</v>
      </c>
    </row>
    <row r="364" spans="1:11" x14ac:dyDescent="0.25">
      <c r="A364" t="s">
        <v>371</v>
      </c>
      <c r="B364" t="s">
        <v>372</v>
      </c>
      <c r="D364">
        <v>0</v>
      </c>
      <c r="E364" t="s">
        <v>237</v>
      </c>
      <c r="F364" t="s">
        <v>85</v>
      </c>
      <c r="G364" t="s">
        <v>241</v>
      </c>
      <c r="H364" t="s">
        <v>268</v>
      </c>
      <c r="I364" t="s">
        <v>269</v>
      </c>
      <c r="J364">
        <v>0</v>
      </c>
      <c r="K364" t="s">
        <v>80</v>
      </c>
    </row>
    <row r="365" spans="1:11" x14ac:dyDescent="0.25">
      <c r="A365" t="s">
        <v>371</v>
      </c>
      <c r="B365" t="s">
        <v>372</v>
      </c>
      <c r="D365">
        <v>0</v>
      </c>
      <c r="E365" t="s">
        <v>237</v>
      </c>
      <c r="F365" t="s">
        <v>85</v>
      </c>
      <c r="G365" t="s">
        <v>241</v>
      </c>
      <c r="H365" t="s">
        <v>270</v>
      </c>
      <c r="I365" t="s">
        <v>271</v>
      </c>
      <c r="J365">
        <v>0</v>
      </c>
      <c r="K365" t="s">
        <v>80</v>
      </c>
    </row>
    <row r="366" spans="1:11" x14ac:dyDescent="0.25">
      <c r="A366" t="s">
        <v>371</v>
      </c>
      <c r="B366" t="s">
        <v>372</v>
      </c>
      <c r="D366">
        <v>0</v>
      </c>
      <c r="E366" t="s">
        <v>237</v>
      </c>
      <c r="F366" t="s">
        <v>85</v>
      </c>
      <c r="G366" t="s">
        <v>241</v>
      </c>
      <c r="H366" t="s">
        <v>272</v>
      </c>
      <c r="I366" t="s">
        <v>273</v>
      </c>
      <c r="J366">
        <v>0</v>
      </c>
      <c r="K366" t="s">
        <v>80</v>
      </c>
    </row>
    <row r="367" spans="1:11" x14ac:dyDescent="0.25">
      <c r="A367" t="s">
        <v>371</v>
      </c>
      <c r="B367" t="s">
        <v>372</v>
      </c>
      <c r="D367">
        <v>0</v>
      </c>
      <c r="E367" t="s">
        <v>237</v>
      </c>
      <c r="F367" t="s">
        <v>85</v>
      </c>
      <c r="G367" t="s">
        <v>241</v>
      </c>
      <c r="H367" t="s">
        <v>274</v>
      </c>
      <c r="I367" t="s">
        <v>275</v>
      </c>
      <c r="J367">
        <v>0</v>
      </c>
      <c r="K367" t="s">
        <v>80</v>
      </c>
    </row>
    <row r="368" spans="1:11" x14ac:dyDescent="0.25">
      <c r="A368" t="s">
        <v>371</v>
      </c>
      <c r="B368" t="s">
        <v>372</v>
      </c>
      <c r="D368">
        <v>0</v>
      </c>
      <c r="E368" t="s">
        <v>237</v>
      </c>
      <c r="F368" t="s">
        <v>85</v>
      </c>
      <c r="G368" t="s">
        <v>241</v>
      </c>
      <c r="H368" t="s">
        <v>276</v>
      </c>
      <c r="I368" t="s">
        <v>277</v>
      </c>
      <c r="J368">
        <v>0</v>
      </c>
      <c r="K368" t="s">
        <v>80</v>
      </c>
    </row>
    <row r="369" spans="1:11" x14ac:dyDescent="0.25">
      <c r="A369" t="s">
        <v>371</v>
      </c>
      <c r="B369" t="s">
        <v>372</v>
      </c>
      <c r="D369">
        <v>0</v>
      </c>
      <c r="E369" t="s">
        <v>237</v>
      </c>
      <c r="F369" t="s">
        <v>85</v>
      </c>
      <c r="G369" t="s">
        <v>241</v>
      </c>
      <c r="H369" t="s">
        <v>278</v>
      </c>
      <c r="I369" t="s">
        <v>279</v>
      </c>
      <c r="J369">
        <v>0</v>
      </c>
      <c r="K369" t="s">
        <v>80</v>
      </c>
    </row>
    <row r="370" spans="1:11" x14ac:dyDescent="0.25">
      <c r="A370" t="s">
        <v>371</v>
      </c>
      <c r="B370" t="s">
        <v>372</v>
      </c>
      <c r="D370">
        <v>0</v>
      </c>
      <c r="E370" t="s">
        <v>237</v>
      </c>
      <c r="F370" t="s">
        <v>85</v>
      </c>
      <c r="G370" t="s">
        <v>241</v>
      </c>
      <c r="H370" t="s">
        <v>280</v>
      </c>
      <c r="I370" t="s">
        <v>281</v>
      </c>
      <c r="J370">
        <v>0</v>
      </c>
      <c r="K370" t="s">
        <v>80</v>
      </c>
    </row>
    <row r="371" spans="1:11" x14ac:dyDescent="0.25">
      <c r="A371" t="s">
        <v>371</v>
      </c>
      <c r="B371" t="s">
        <v>372</v>
      </c>
      <c r="D371">
        <v>0</v>
      </c>
      <c r="E371" t="s">
        <v>237</v>
      </c>
      <c r="F371" t="s">
        <v>85</v>
      </c>
      <c r="G371" t="s">
        <v>241</v>
      </c>
      <c r="H371" t="s">
        <v>282</v>
      </c>
      <c r="I371" t="s">
        <v>283</v>
      </c>
      <c r="J371">
        <v>0</v>
      </c>
      <c r="K371" t="s">
        <v>80</v>
      </c>
    </row>
    <row r="372" spans="1:11" x14ac:dyDescent="0.25">
      <c r="A372" t="s">
        <v>371</v>
      </c>
      <c r="B372" t="s">
        <v>372</v>
      </c>
      <c r="D372">
        <v>0</v>
      </c>
      <c r="E372" t="s">
        <v>237</v>
      </c>
      <c r="F372" t="s">
        <v>85</v>
      </c>
      <c r="G372" t="s">
        <v>241</v>
      </c>
      <c r="H372" t="s">
        <v>284</v>
      </c>
      <c r="I372" t="s">
        <v>285</v>
      </c>
      <c r="J372">
        <v>0</v>
      </c>
      <c r="K372" t="s">
        <v>80</v>
      </c>
    </row>
    <row r="373" spans="1:11" x14ac:dyDescent="0.25">
      <c r="A373" t="s">
        <v>371</v>
      </c>
      <c r="B373" t="s">
        <v>372</v>
      </c>
      <c r="D373">
        <v>0</v>
      </c>
      <c r="E373" t="s">
        <v>237</v>
      </c>
      <c r="F373" t="s">
        <v>85</v>
      </c>
      <c r="G373" t="s">
        <v>241</v>
      </c>
      <c r="H373" t="s">
        <v>286</v>
      </c>
      <c r="I373" t="s">
        <v>287</v>
      </c>
      <c r="J373">
        <v>0</v>
      </c>
      <c r="K373" t="s">
        <v>80</v>
      </c>
    </row>
    <row r="374" spans="1:11" x14ac:dyDescent="0.25">
      <c r="A374" t="s">
        <v>371</v>
      </c>
      <c r="B374" t="s">
        <v>372</v>
      </c>
      <c r="D374">
        <v>0</v>
      </c>
      <c r="E374" t="s">
        <v>237</v>
      </c>
      <c r="F374" t="s">
        <v>85</v>
      </c>
      <c r="G374" t="s">
        <v>241</v>
      </c>
      <c r="H374" t="s">
        <v>288</v>
      </c>
      <c r="I374" t="s">
        <v>289</v>
      </c>
      <c r="J374">
        <v>0</v>
      </c>
      <c r="K374" t="s">
        <v>80</v>
      </c>
    </row>
    <row r="375" spans="1:11" x14ac:dyDescent="0.25">
      <c r="A375" t="s">
        <v>371</v>
      </c>
      <c r="B375" t="s">
        <v>372</v>
      </c>
      <c r="D375">
        <v>0</v>
      </c>
      <c r="E375" t="s">
        <v>237</v>
      </c>
      <c r="F375" t="s">
        <v>85</v>
      </c>
      <c r="G375" t="s">
        <v>241</v>
      </c>
      <c r="H375" t="s">
        <v>290</v>
      </c>
      <c r="I375" t="s">
        <v>291</v>
      </c>
      <c r="J375">
        <v>0</v>
      </c>
      <c r="K375" t="s">
        <v>80</v>
      </c>
    </row>
    <row r="376" spans="1:11" x14ac:dyDescent="0.25">
      <c r="A376" t="s">
        <v>371</v>
      </c>
      <c r="B376" t="s">
        <v>372</v>
      </c>
      <c r="D376">
        <v>0</v>
      </c>
      <c r="E376" t="s">
        <v>237</v>
      </c>
      <c r="F376" t="s">
        <v>85</v>
      </c>
      <c r="G376" t="s">
        <v>241</v>
      </c>
      <c r="H376" t="s">
        <v>292</v>
      </c>
      <c r="I376" t="s">
        <v>293</v>
      </c>
      <c r="J376">
        <v>0</v>
      </c>
      <c r="K376" t="s">
        <v>80</v>
      </c>
    </row>
    <row r="377" spans="1:11" x14ac:dyDescent="0.25">
      <c r="A377" t="s">
        <v>371</v>
      </c>
      <c r="B377" t="s">
        <v>372</v>
      </c>
      <c r="D377">
        <v>0</v>
      </c>
      <c r="E377" t="s">
        <v>237</v>
      </c>
      <c r="F377" t="s">
        <v>85</v>
      </c>
      <c r="G377" t="s">
        <v>241</v>
      </c>
      <c r="H377" t="s">
        <v>294</v>
      </c>
      <c r="I377" t="s">
        <v>295</v>
      </c>
      <c r="J377">
        <v>0</v>
      </c>
      <c r="K377" t="s">
        <v>80</v>
      </c>
    </row>
    <row r="378" spans="1:11" x14ac:dyDescent="0.25">
      <c r="A378" t="s">
        <v>371</v>
      </c>
      <c r="B378" t="s">
        <v>372</v>
      </c>
      <c r="D378">
        <v>0</v>
      </c>
      <c r="E378" t="s">
        <v>237</v>
      </c>
      <c r="F378" t="s">
        <v>85</v>
      </c>
      <c r="G378" t="s">
        <v>241</v>
      </c>
      <c r="H378" t="s">
        <v>296</v>
      </c>
      <c r="I378" t="s">
        <v>297</v>
      </c>
      <c r="J378">
        <v>0</v>
      </c>
      <c r="K378" t="s">
        <v>80</v>
      </c>
    </row>
    <row r="379" spans="1:11" x14ac:dyDescent="0.25">
      <c r="A379" t="s">
        <v>371</v>
      </c>
      <c r="B379" t="s">
        <v>372</v>
      </c>
      <c r="D379">
        <v>0</v>
      </c>
      <c r="E379" t="s">
        <v>237</v>
      </c>
      <c r="F379" t="s">
        <v>85</v>
      </c>
      <c r="G379" t="s">
        <v>241</v>
      </c>
      <c r="H379" t="s">
        <v>298</v>
      </c>
      <c r="I379" t="s">
        <v>299</v>
      </c>
      <c r="J379">
        <v>0</v>
      </c>
      <c r="K379" t="s">
        <v>80</v>
      </c>
    </row>
    <row r="380" spans="1:11" x14ac:dyDescent="0.25">
      <c r="A380" t="s">
        <v>371</v>
      </c>
      <c r="B380" t="s">
        <v>372</v>
      </c>
      <c r="D380">
        <v>0</v>
      </c>
      <c r="E380" t="s">
        <v>237</v>
      </c>
      <c r="F380" t="s">
        <v>85</v>
      </c>
      <c r="G380" t="s">
        <v>241</v>
      </c>
      <c r="H380" t="s">
        <v>300</v>
      </c>
      <c r="I380" t="s">
        <v>301</v>
      </c>
      <c r="J380">
        <v>0</v>
      </c>
      <c r="K380" t="s">
        <v>80</v>
      </c>
    </row>
    <row r="381" spans="1:11" x14ac:dyDescent="0.25">
      <c r="A381" t="s">
        <v>371</v>
      </c>
      <c r="B381" t="s">
        <v>372</v>
      </c>
      <c r="D381">
        <v>0</v>
      </c>
      <c r="E381" t="s">
        <v>237</v>
      </c>
      <c r="F381" t="s">
        <v>85</v>
      </c>
      <c r="G381" t="s">
        <v>241</v>
      </c>
      <c r="H381" t="s">
        <v>302</v>
      </c>
      <c r="I381" t="s">
        <v>303</v>
      </c>
      <c r="J381">
        <v>0</v>
      </c>
      <c r="K381" t="s">
        <v>80</v>
      </c>
    </row>
    <row r="382" spans="1:11" x14ac:dyDescent="0.25">
      <c r="A382" t="s">
        <v>371</v>
      </c>
      <c r="B382" t="s">
        <v>372</v>
      </c>
      <c r="D382">
        <v>0</v>
      </c>
      <c r="E382" t="s">
        <v>237</v>
      </c>
      <c r="F382" t="s">
        <v>85</v>
      </c>
      <c r="G382" t="s">
        <v>241</v>
      </c>
      <c r="H382" t="s">
        <v>304</v>
      </c>
      <c r="I382" t="s">
        <v>305</v>
      </c>
      <c r="J382">
        <v>0</v>
      </c>
      <c r="K382" t="s">
        <v>80</v>
      </c>
    </row>
    <row r="383" spans="1:11" x14ac:dyDescent="0.25">
      <c r="A383" t="s">
        <v>371</v>
      </c>
      <c r="B383" t="s">
        <v>372</v>
      </c>
      <c r="D383">
        <v>0</v>
      </c>
      <c r="E383" t="s">
        <v>237</v>
      </c>
      <c r="F383" t="s">
        <v>85</v>
      </c>
      <c r="G383" t="s">
        <v>241</v>
      </c>
      <c r="H383" t="s">
        <v>306</v>
      </c>
      <c r="I383" t="s">
        <v>307</v>
      </c>
      <c r="J383">
        <v>0</v>
      </c>
      <c r="K383" t="s">
        <v>80</v>
      </c>
    </row>
    <row r="384" spans="1:11" x14ac:dyDescent="0.25">
      <c r="A384" t="s">
        <v>371</v>
      </c>
      <c r="B384" t="s">
        <v>372</v>
      </c>
      <c r="D384">
        <v>0</v>
      </c>
      <c r="E384" t="s">
        <v>237</v>
      </c>
      <c r="F384" t="s">
        <v>85</v>
      </c>
      <c r="G384" t="s">
        <v>241</v>
      </c>
      <c r="H384" t="s">
        <v>308</v>
      </c>
      <c r="I384" t="s">
        <v>309</v>
      </c>
      <c r="J384">
        <v>0</v>
      </c>
      <c r="K384" t="s">
        <v>80</v>
      </c>
    </row>
    <row r="385" spans="1:11" x14ac:dyDescent="0.25">
      <c r="A385" t="s">
        <v>371</v>
      </c>
      <c r="B385" t="s">
        <v>372</v>
      </c>
      <c r="D385">
        <v>0</v>
      </c>
      <c r="E385" t="s">
        <v>237</v>
      </c>
      <c r="F385" t="s">
        <v>85</v>
      </c>
      <c r="G385" t="s">
        <v>241</v>
      </c>
      <c r="H385" t="s">
        <v>310</v>
      </c>
      <c r="I385" t="s">
        <v>311</v>
      </c>
      <c r="J385">
        <v>0</v>
      </c>
      <c r="K385" t="s">
        <v>80</v>
      </c>
    </row>
    <row r="386" spans="1:11" x14ac:dyDescent="0.25">
      <c r="A386" t="s">
        <v>371</v>
      </c>
      <c r="B386" t="s">
        <v>372</v>
      </c>
      <c r="D386">
        <v>0</v>
      </c>
      <c r="E386" t="s">
        <v>237</v>
      </c>
      <c r="F386" t="s">
        <v>85</v>
      </c>
      <c r="G386" t="s">
        <v>241</v>
      </c>
      <c r="H386" t="s">
        <v>312</v>
      </c>
      <c r="I386" t="s">
        <v>313</v>
      </c>
      <c r="J386">
        <v>0</v>
      </c>
      <c r="K386" t="s">
        <v>80</v>
      </c>
    </row>
    <row r="387" spans="1:11" x14ac:dyDescent="0.25">
      <c r="A387" t="s">
        <v>371</v>
      </c>
      <c r="B387" t="s">
        <v>372</v>
      </c>
      <c r="D387">
        <v>0</v>
      </c>
      <c r="E387" t="s">
        <v>237</v>
      </c>
      <c r="F387" t="s">
        <v>85</v>
      </c>
      <c r="G387" t="s">
        <v>241</v>
      </c>
      <c r="H387" t="s">
        <v>314</v>
      </c>
      <c r="I387" t="s">
        <v>315</v>
      </c>
      <c r="J387">
        <v>0</v>
      </c>
      <c r="K387" t="s">
        <v>80</v>
      </c>
    </row>
    <row r="388" spans="1:11" x14ac:dyDescent="0.25">
      <c r="A388" t="s">
        <v>371</v>
      </c>
      <c r="B388" t="s">
        <v>372</v>
      </c>
      <c r="D388">
        <v>0</v>
      </c>
      <c r="E388" t="s">
        <v>237</v>
      </c>
      <c r="F388" t="s">
        <v>85</v>
      </c>
      <c r="G388" t="s">
        <v>241</v>
      </c>
      <c r="H388" t="s">
        <v>314</v>
      </c>
      <c r="I388" t="s">
        <v>316</v>
      </c>
      <c r="J388">
        <v>0</v>
      </c>
      <c r="K388" t="s">
        <v>80</v>
      </c>
    </row>
    <row r="389" spans="1:11" x14ac:dyDescent="0.25">
      <c r="A389" t="s">
        <v>371</v>
      </c>
      <c r="B389" t="s">
        <v>372</v>
      </c>
      <c r="D389">
        <v>0</v>
      </c>
      <c r="E389" t="s">
        <v>237</v>
      </c>
      <c r="F389" t="s">
        <v>85</v>
      </c>
      <c r="G389" t="s">
        <v>241</v>
      </c>
      <c r="H389" t="s">
        <v>317</v>
      </c>
      <c r="I389" t="s">
        <v>318</v>
      </c>
      <c r="J389">
        <v>0</v>
      </c>
      <c r="K389" t="s">
        <v>80</v>
      </c>
    </row>
    <row r="390" spans="1:11" x14ac:dyDescent="0.25">
      <c r="A390" t="s">
        <v>371</v>
      </c>
      <c r="B390" t="s">
        <v>372</v>
      </c>
      <c r="D390">
        <v>0</v>
      </c>
      <c r="E390" t="s">
        <v>237</v>
      </c>
      <c r="F390" t="s">
        <v>85</v>
      </c>
      <c r="G390" t="s">
        <v>241</v>
      </c>
      <c r="H390" t="s">
        <v>319</v>
      </c>
      <c r="I390" t="s">
        <v>320</v>
      </c>
      <c r="J390">
        <v>0</v>
      </c>
      <c r="K390" t="s">
        <v>80</v>
      </c>
    </row>
    <row r="391" spans="1:11" x14ac:dyDescent="0.25">
      <c r="A391" t="s">
        <v>371</v>
      </c>
      <c r="B391" t="s">
        <v>372</v>
      </c>
      <c r="D391">
        <v>0</v>
      </c>
      <c r="E391" t="s">
        <v>237</v>
      </c>
      <c r="F391" t="s">
        <v>85</v>
      </c>
      <c r="G391" t="s">
        <v>241</v>
      </c>
      <c r="H391" t="s">
        <v>321</v>
      </c>
      <c r="I391" t="s">
        <v>322</v>
      </c>
      <c r="J391">
        <v>0</v>
      </c>
      <c r="K391" t="s">
        <v>80</v>
      </c>
    </row>
    <row r="392" spans="1:11" x14ac:dyDescent="0.25">
      <c r="A392" t="s">
        <v>371</v>
      </c>
      <c r="B392" t="s">
        <v>372</v>
      </c>
      <c r="D392">
        <v>0</v>
      </c>
      <c r="E392" t="s">
        <v>237</v>
      </c>
      <c r="F392" t="s">
        <v>85</v>
      </c>
      <c r="G392" t="s">
        <v>241</v>
      </c>
      <c r="H392" t="s">
        <v>323</v>
      </c>
      <c r="I392" t="s">
        <v>324</v>
      </c>
      <c r="J392">
        <v>0</v>
      </c>
      <c r="K392" t="s">
        <v>80</v>
      </c>
    </row>
    <row r="393" spans="1:11" x14ac:dyDescent="0.25">
      <c r="A393" t="s">
        <v>371</v>
      </c>
      <c r="B393" t="s">
        <v>372</v>
      </c>
      <c r="D393">
        <v>0</v>
      </c>
      <c r="E393" t="s">
        <v>237</v>
      </c>
      <c r="F393" t="s">
        <v>85</v>
      </c>
      <c r="G393" t="s">
        <v>241</v>
      </c>
      <c r="H393" t="s">
        <v>325</v>
      </c>
      <c r="I393" t="s">
        <v>326</v>
      </c>
      <c r="J393">
        <v>0</v>
      </c>
      <c r="K393" t="s">
        <v>80</v>
      </c>
    </row>
    <row r="394" spans="1:11" x14ac:dyDescent="0.25">
      <c r="A394" t="s">
        <v>371</v>
      </c>
      <c r="B394" t="s">
        <v>372</v>
      </c>
      <c r="D394">
        <v>0</v>
      </c>
      <c r="E394" t="s">
        <v>237</v>
      </c>
      <c r="F394" t="s">
        <v>85</v>
      </c>
      <c r="G394" t="s">
        <v>241</v>
      </c>
      <c r="H394" t="s">
        <v>327</v>
      </c>
      <c r="I394" t="s">
        <v>328</v>
      </c>
      <c r="J394">
        <v>0</v>
      </c>
      <c r="K394" t="s">
        <v>80</v>
      </c>
    </row>
    <row r="395" spans="1:11" x14ac:dyDescent="0.25">
      <c r="A395" t="s">
        <v>371</v>
      </c>
      <c r="B395" t="s">
        <v>372</v>
      </c>
      <c r="D395">
        <v>0</v>
      </c>
      <c r="E395" t="s">
        <v>237</v>
      </c>
      <c r="F395" t="s">
        <v>85</v>
      </c>
      <c r="G395" t="s">
        <v>241</v>
      </c>
      <c r="H395" t="s">
        <v>329</v>
      </c>
      <c r="I395" t="s">
        <v>330</v>
      </c>
      <c r="J395">
        <v>0</v>
      </c>
      <c r="K395" t="s">
        <v>80</v>
      </c>
    </row>
    <row r="396" spans="1:11" x14ac:dyDescent="0.25">
      <c r="A396" t="s">
        <v>371</v>
      </c>
      <c r="B396" t="s">
        <v>372</v>
      </c>
      <c r="D396">
        <v>0</v>
      </c>
      <c r="E396" t="s">
        <v>237</v>
      </c>
      <c r="F396" t="s">
        <v>85</v>
      </c>
      <c r="G396" t="s">
        <v>241</v>
      </c>
      <c r="H396" t="s">
        <v>331</v>
      </c>
      <c r="I396" t="s">
        <v>332</v>
      </c>
      <c r="J396">
        <v>0</v>
      </c>
      <c r="K396" t="s">
        <v>80</v>
      </c>
    </row>
    <row r="397" spans="1:11" x14ac:dyDescent="0.25">
      <c r="A397" t="s">
        <v>371</v>
      </c>
      <c r="B397" t="s">
        <v>372</v>
      </c>
      <c r="D397">
        <v>0</v>
      </c>
      <c r="E397" t="s">
        <v>237</v>
      </c>
      <c r="F397" t="s">
        <v>85</v>
      </c>
      <c r="G397" t="s">
        <v>241</v>
      </c>
      <c r="H397" t="s">
        <v>333</v>
      </c>
      <c r="I397" t="s">
        <v>334</v>
      </c>
      <c r="J397">
        <v>0</v>
      </c>
      <c r="K397" t="s">
        <v>80</v>
      </c>
    </row>
    <row r="398" spans="1:11" x14ac:dyDescent="0.25">
      <c r="A398" t="s">
        <v>371</v>
      </c>
      <c r="B398" t="s">
        <v>372</v>
      </c>
      <c r="D398">
        <v>0</v>
      </c>
      <c r="E398" t="s">
        <v>237</v>
      </c>
      <c r="F398" t="s">
        <v>85</v>
      </c>
      <c r="G398" t="s">
        <v>241</v>
      </c>
      <c r="H398" t="s">
        <v>335</v>
      </c>
      <c r="I398" t="s">
        <v>336</v>
      </c>
      <c r="J398">
        <v>0</v>
      </c>
      <c r="K398" t="s">
        <v>80</v>
      </c>
    </row>
    <row r="399" spans="1:11" x14ac:dyDescent="0.25">
      <c r="A399" t="s">
        <v>371</v>
      </c>
      <c r="B399" t="s">
        <v>372</v>
      </c>
      <c r="D399">
        <v>0</v>
      </c>
      <c r="E399" t="s">
        <v>237</v>
      </c>
      <c r="F399" t="s">
        <v>85</v>
      </c>
      <c r="G399" t="s">
        <v>241</v>
      </c>
      <c r="H399" t="s">
        <v>337</v>
      </c>
      <c r="I399" t="s">
        <v>338</v>
      </c>
      <c r="J399">
        <v>0</v>
      </c>
      <c r="K399" t="s">
        <v>80</v>
      </c>
    </row>
    <row r="400" spans="1:11" x14ac:dyDescent="0.25">
      <c r="A400" t="s">
        <v>371</v>
      </c>
      <c r="B400" t="s">
        <v>372</v>
      </c>
      <c r="D400">
        <v>0</v>
      </c>
      <c r="E400" t="s">
        <v>237</v>
      </c>
      <c r="F400" t="s">
        <v>85</v>
      </c>
      <c r="G400" t="s">
        <v>241</v>
      </c>
      <c r="H400" t="s">
        <v>339</v>
      </c>
      <c r="I400" t="s">
        <v>340</v>
      </c>
      <c r="J400">
        <v>0</v>
      </c>
      <c r="K400" t="s">
        <v>80</v>
      </c>
    </row>
    <row r="401" spans="1:11" x14ac:dyDescent="0.25">
      <c r="A401" t="s">
        <v>371</v>
      </c>
      <c r="B401" t="s">
        <v>372</v>
      </c>
      <c r="D401">
        <v>0</v>
      </c>
      <c r="E401" t="s">
        <v>237</v>
      </c>
      <c r="F401" t="s">
        <v>85</v>
      </c>
      <c r="G401" t="s">
        <v>241</v>
      </c>
      <c r="H401" t="s">
        <v>341</v>
      </c>
      <c r="I401" t="s">
        <v>342</v>
      </c>
      <c r="J401">
        <v>0</v>
      </c>
      <c r="K401" t="s">
        <v>80</v>
      </c>
    </row>
    <row r="402" spans="1:11" x14ac:dyDescent="0.25">
      <c r="A402" t="s">
        <v>371</v>
      </c>
      <c r="B402" t="s">
        <v>372</v>
      </c>
      <c r="D402">
        <v>0</v>
      </c>
      <c r="E402" t="s">
        <v>237</v>
      </c>
      <c r="F402" t="s">
        <v>85</v>
      </c>
      <c r="G402" t="s">
        <v>241</v>
      </c>
      <c r="H402" t="s">
        <v>343</v>
      </c>
      <c r="I402" t="s">
        <v>344</v>
      </c>
      <c r="J402">
        <v>0</v>
      </c>
      <c r="K402" t="s">
        <v>80</v>
      </c>
    </row>
    <row r="403" spans="1:11" x14ac:dyDescent="0.25">
      <c r="A403" t="s">
        <v>371</v>
      </c>
      <c r="B403" t="s">
        <v>372</v>
      </c>
      <c r="D403">
        <v>0</v>
      </c>
      <c r="E403" t="s">
        <v>237</v>
      </c>
      <c r="F403" t="s">
        <v>85</v>
      </c>
      <c r="G403" t="s">
        <v>241</v>
      </c>
      <c r="H403" t="s">
        <v>345</v>
      </c>
      <c r="I403" t="s">
        <v>346</v>
      </c>
      <c r="J403">
        <v>0</v>
      </c>
      <c r="K403" t="s">
        <v>80</v>
      </c>
    </row>
    <row r="404" spans="1:11" x14ac:dyDescent="0.25">
      <c r="A404" t="s">
        <v>371</v>
      </c>
      <c r="B404" t="s">
        <v>372</v>
      </c>
      <c r="D404">
        <v>0</v>
      </c>
      <c r="E404" t="s">
        <v>237</v>
      </c>
      <c r="F404" t="s">
        <v>85</v>
      </c>
      <c r="G404" t="s">
        <v>241</v>
      </c>
      <c r="H404" t="s">
        <v>347</v>
      </c>
      <c r="I404" t="s">
        <v>348</v>
      </c>
      <c r="J404">
        <v>0</v>
      </c>
      <c r="K404" t="s">
        <v>80</v>
      </c>
    </row>
    <row r="405" spans="1:11" x14ac:dyDescent="0.25">
      <c r="A405" t="s">
        <v>371</v>
      </c>
      <c r="B405" t="s">
        <v>372</v>
      </c>
      <c r="D405">
        <v>0</v>
      </c>
      <c r="E405" t="s">
        <v>237</v>
      </c>
      <c r="F405" t="s">
        <v>85</v>
      </c>
      <c r="G405" t="s">
        <v>241</v>
      </c>
      <c r="H405" t="s">
        <v>349</v>
      </c>
      <c r="I405" t="s">
        <v>350</v>
      </c>
      <c r="J405">
        <v>0</v>
      </c>
      <c r="K405" t="s">
        <v>80</v>
      </c>
    </row>
    <row r="406" spans="1:11" x14ac:dyDescent="0.25">
      <c r="A406" t="s">
        <v>371</v>
      </c>
      <c r="B406" t="s">
        <v>372</v>
      </c>
      <c r="D406">
        <v>0</v>
      </c>
      <c r="E406" t="s">
        <v>237</v>
      </c>
      <c r="F406" t="s">
        <v>85</v>
      </c>
      <c r="G406" t="s">
        <v>241</v>
      </c>
      <c r="H406" t="s">
        <v>351</v>
      </c>
      <c r="I406" t="s">
        <v>352</v>
      </c>
      <c r="J406">
        <v>0</v>
      </c>
      <c r="K406" t="s">
        <v>80</v>
      </c>
    </row>
    <row r="407" spans="1:11" x14ac:dyDescent="0.25">
      <c r="A407" t="s">
        <v>371</v>
      </c>
      <c r="B407" t="s">
        <v>372</v>
      </c>
      <c r="D407">
        <v>0</v>
      </c>
      <c r="E407" t="s">
        <v>237</v>
      </c>
      <c r="F407" t="s">
        <v>85</v>
      </c>
      <c r="G407" t="s">
        <v>241</v>
      </c>
      <c r="H407" t="s">
        <v>353</v>
      </c>
      <c r="I407" t="s">
        <v>354</v>
      </c>
      <c r="J407">
        <v>0</v>
      </c>
      <c r="K407" t="s">
        <v>80</v>
      </c>
    </row>
    <row r="408" spans="1:11" x14ac:dyDescent="0.25">
      <c r="A408" t="s">
        <v>371</v>
      </c>
      <c r="B408" t="s">
        <v>372</v>
      </c>
      <c r="D408">
        <v>0</v>
      </c>
      <c r="E408" t="s">
        <v>237</v>
      </c>
      <c r="F408" t="s">
        <v>85</v>
      </c>
      <c r="G408" t="s">
        <v>241</v>
      </c>
      <c r="H408" t="s">
        <v>355</v>
      </c>
      <c r="I408" t="s">
        <v>356</v>
      </c>
      <c r="J408">
        <v>0</v>
      </c>
      <c r="K408" t="s">
        <v>80</v>
      </c>
    </row>
    <row r="409" spans="1:11" x14ac:dyDescent="0.25">
      <c r="A409" t="s">
        <v>371</v>
      </c>
      <c r="B409" t="s">
        <v>372</v>
      </c>
      <c r="D409">
        <v>0</v>
      </c>
      <c r="E409" t="s">
        <v>237</v>
      </c>
      <c r="F409" t="s">
        <v>85</v>
      </c>
      <c r="G409" t="s">
        <v>241</v>
      </c>
      <c r="H409" t="s">
        <v>357</v>
      </c>
      <c r="I409" t="s">
        <v>358</v>
      </c>
      <c r="J409">
        <v>0</v>
      </c>
      <c r="K409" t="s">
        <v>80</v>
      </c>
    </row>
    <row r="410" spans="1:11" x14ac:dyDescent="0.25">
      <c r="A410" t="s">
        <v>371</v>
      </c>
      <c r="B410" t="s">
        <v>372</v>
      </c>
      <c r="D410">
        <v>0</v>
      </c>
      <c r="E410" t="s">
        <v>237</v>
      </c>
      <c r="F410" t="s">
        <v>85</v>
      </c>
      <c r="G410" t="s">
        <v>241</v>
      </c>
      <c r="H410" t="s">
        <v>359</v>
      </c>
      <c r="I410" t="s">
        <v>360</v>
      </c>
      <c r="J410">
        <v>0</v>
      </c>
      <c r="K410" t="s">
        <v>80</v>
      </c>
    </row>
    <row r="411" spans="1:11" x14ac:dyDescent="0.25">
      <c r="A411" t="s">
        <v>371</v>
      </c>
      <c r="B411" t="s">
        <v>372</v>
      </c>
      <c r="D411">
        <v>0</v>
      </c>
      <c r="E411" t="s">
        <v>237</v>
      </c>
      <c r="F411" t="s">
        <v>85</v>
      </c>
      <c r="G411" t="s">
        <v>241</v>
      </c>
      <c r="H411" t="s">
        <v>361</v>
      </c>
      <c r="I411" t="s">
        <v>362</v>
      </c>
      <c r="J411">
        <v>0</v>
      </c>
      <c r="K411" t="s">
        <v>80</v>
      </c>
    </row>
    <row r="412" spans="1:11" x14ac:dyDescent="0.25">
      <c r="A412" t="s">
        <v>371</v>
      </c>
      <c r="B412" t="s">
        <v>372</v>
      </c>
      <c r="D412">
        <v>0</v>
      </c>
      <c r="E412" t="s">
        <v>237</v>
      </c>
      <c r="F412" t="s">
        <v>85</v>
      </c>
      <c r="G412" t="s">
        <v>241</v>
      </c>
      <c r="H412" t="s">
        <v>363</v>
      </c>
      <c r="I412" t="s">
        <v>364</v>
      </c>
      <c r="J412">
        <v>0</v>
      </c>
      <c r="K412" t="s">
        <v>80</v>
      </c>
    </row>
    <row r="413" spans="1:11" x14ac:dyDescent="0.25">
      <c r="A413" t="s">
        <v>371</v>
      </c>
      <c r="B413" t="s">
        <v>372</v>
      </c>
      <c r="D413">
        <v>0</v>
      </c>
      <c r="E413" t="s">
        <v>237</v>
      </c>
      <c r="F413" t="s">
        <v>85</v>
      </c>
      <c r="G413" t="s">
        <v>241</v>
      </c>
      <c r="H413" t="s">
        <v>365</v>
      </c>
      <c r="I413" t="s">
        <v>366</v>
      </c>
      <c r="J413">
        <v>0</v>
      </c>
      <c r="K413" t="s">
        <v>80</v>
      </c>
    </row>
    <row r="414" spans="1:11" x14ac:dyDescent="0.25">
      <c r="A414" t="s">
        <v>371</v>
      </c>
      <c r="B414" t="s">
        <v>372</v>
      </c>
      <c r="D414">
        <v>0</v>
      </c>
      <c r="E414" t="s">
        <v>237</v>
      </c>
      <c r="F414" t="s">
        <v>85</v>
      </c>
      <c r="G414" t="s">
        <v>241</v>
      </c>
      <c r="H414" t="s">
        <v>367</v>
      </c>
      <c r="I414" t="s">
        <v>368</v>
      </c>
      <c r="J414">
        <v>0</v>
      </c>
      <c r="K414" t="s">
        <v>80</v>
      </c>
    </row>
    <row r="415" spans="1:11" x14ac:dyDescent="0.25">
      <c r="A415" t="s">
        <v>371</v>
      </c>
      <c r="B415" t="s">
        <v>372</v>
      </c>
      <c r="D415">
        <v>0</v>
      </c>
      <c r="E415" t="s">
        <v>237</v>
      </c>
      <c r="F415" t="s">
        <v>85</v>
      </c>
      <c r="G415" t="s">
        <v>241</v>
      </c>
      <c r="H415" t="s">
        <v>369</v>
      </c>
      <c r="I415" t="s">
        <v>370</v>
      </c>
      <c r="J415">
        <v>0</v>
      </c>
      <c r="K415" t="s">
        <v>80</v>
      </c>
    </row>
    <row r="416" spans="1:11" x14ac:dyDescent="0.25">
      <c r="A416" t="s">
        <v>373</v>
      </c>
      <c r="B416" t="s">
        <v>374</v>
      </c>
      <c r="D416">
        <v>0</v>
      </c>
      <c r="E416" t="s">
        <v>84</v>
      </c>
      <c r="F416" t="s">
        <v>85</v>
      </c>
      <c r="G416" t="s">
        <v>241</v>
      </c>
      <c r="H416" t="s">
        <v>88</v>
      </c>
      <c r="I416" t="s">
        <v>90</v>
      </c>
      <c r="J416">
        <v>0</v>
      </c>
      <c r="K416" t="s">
        <v>80</v>
      </c>
    </row>
    <row r="417" spans="1:11" x14ac:dyDescent="0.25">
      <c r="A417" t="s">
        <v>373</v>
      </c>
      <c r="B417" t="s">
        <v>374</v>
      </c>
      <c r="D417">
        <v>0</v>
      </c>
      <c r="E417" t="s">
        <v>84</v>
      </c>
      <c r="F417" t="s">
        <v>85</v>
      </c>
      <c r="G417" t="s">
        <v>241</v>
      </c>
      <c r="H417" t="s">
        <v>91</v>
      </c>
      <c r="I417" t="s">
        <v>92</v>
      </c>
      <c r="J417">
        <v>0</v>
      </c>
      <c r="K417" t="s">
        <v>80</v>
      </c>
    </row>
    <row r="418" spans="1:11" x14ac:dyDescent="0.25">
      <c r="A418" t="s">
        <v>373</v>
      </c>
      <c r="B418" t="s">
        <v>374</v>
      </c>
      <c r="D418">
        <v>0</v>
      </c>
      <c r="E418" t="s">
        <v>84</v>
      </c>
      <c r="F418" t="s">
        <v>85</v>
      </c>
      <c r="G418" t="s">
        <v>241</v>
      </c>
      <c r="H418" t="s">
        <v>93</v>
      </c>
      <c r="I418" t="s">
        <v>94</v>
      </c>
      <c r="J418">
        <v>0</v>
      </c>
      <c r="K418" t="s">
        <v>80</v>
      </c>
    </row>
    <row r="419" spans="1:11" x14ac:dyDescent="0.25">
      <c r="A419" t="s">
        <v>373</v>
      </c>
      <c r="B419" t="s">
        <v>374</v>
      </c>
      <c r="D419">
        <v>0</v>
      </c>
      <c r="E419" t="s">
        <v>84</v>
      </c>
      <c r="F419" t="s">
        <v>85</v>
      </c>
      <c r="G419" t="s">
        <v>241</v>
      </c>
      <c r="H419" t="s">
        <v>95</v>
      </c>
      <c r="I419" t="s">
        <v>96</v>
      </c>
      <c r="J419">
        <v>0</v>
      </c>
      <c r="K419" t="s">
        <v>80</v>
      </c>
    </row>
    <row r="420" spans="1:11" x14ac:dyDescent="0.25">
      <c r="A420" t="s">
        <v>373</v>
      </c>
      <c r="B420" t="s">
        <v>374</v>
      </c>
      <c r="D420">
        <v>0</v>
      </c>
      <c r="E420" t="s">
        <v>84</v>
      </c>
      <c r="F420" t="s">
        <v>85</v>
      </c>
      <c r="G420" t="s">
        <v>241</v>
      </c>
      <c r="H420" t="s">
        <v>97</v>
      </c>
      <c r="I420" t="s">
        <v>98</v>
      </c>
      <c r="J420">
        <v>0</v>
      </c>
      <c r="K420" t="s">
        <v>80</v>
      </c>
    </row>
    <row r="421" spans="1:11" x14ac:dyDescent="0.25">
      <c r="A421" t="s">
        <v>373</v>
      </c>
      <c r="B421" t="s">
        <v>374</v>
      </c>
      <c r="D421">
        <v>0</v>
      </c>
      <c r="E421" t="s">
        <v>84</v>
      </c>
      <c r="F421" t="s">
        <v>85</v>
      </c>
      <c r="G421" t="s">
        <v>241</v>
      </c>
      <c r="H421" t="s">
        <v>99</v>
      </c>
      <c r="I421" t="s">
        <v>100</v>
      </c>
      <c r="J421">
        <v>0</v>
      </c>
      <c r="K421" t="s">
        <v>80</v>
      </c>
    </row>
    <row r="422" spans="1:11" x14ac:dyDescent="0.25">
      <c r="A422" t="s">
        <v>373</v>
      </c>
      <c r="B422" t="s">
        <v>374</v>
      </c>
      <c r="D422">
        <v>0</v>
      </c>
      <c r="E422" t="s">
        <v>84</v>
      </c>
      <c r="F422" t="s">
        <v>85</v>
      </c>
      <c r="G422" t="s">
        <v>241</v>
      </c>
      <c r="H422" t="s">
        <v>101</v>
      </c>
      <c r="I422" t="s">
        <v>102</v>
      </c>
      <c r="J422">
        <v>0</v>
      </c>
      <c r="K422" t="s">
        <v>80</v>
      </c>
    </row>
    <row r="423" spans="1:11" x14ac:dyDescent="0.25">
      <c r="A423" t="s">
        <v>373</v>
      </c>
      <c r="B423" t="s">
        <v>374</v>
      </c>
      <c r="D423">
        <v>0</v>
      </c>
      <c r="E423" t="s">
        <v>84</v>
      </c>
      <c r="F423" t="s">
        <v>85</v>
      </c>
      <c r="G423" t="s">
        <v>241</v>
      </c>
      <c r="H423" t="s">
        <v>103</v>
      </c>
      <c r="I423" t="s">
        <v>104</v>
      </c>
      <c r="J423">
        <v>0</v>
      </c>
      <c r="K423" t="s">
        <v>80</v>
      </c>
    </row>
    <row r="424" spans="1:11" x14ac:dyDescent="0.25">
      <c r="A424" t="s">
        <v>373</v>
      </c>
      <c r="B424" t="s">
        <v>374</v>
      </c>
      <c r="D424">
        <v>0</v>
      </c>
      <c r="E424" t="s">
        <v>84</v>
      </c>
      <c r="F424" t="s">
        <v>85</v>
      </c>
      <c r="G424" t="s">
        <v>241</v>
      </c>
      <c r="H424" t="s">
        <v>105</v>
      </c>
      <c r="I424" t="s">
        <v>106</v>
      </c>
      <c r="J424">
        <v>0</v>
      </c>
      <c r="K424" t="s">
        <v>80</v>
      </c>
    </row>
    <row r="425" spans="1:11" x14ac:dyDescent="0.25">
      <c r="A425" t="s">
        <v>373</v>
      </c>
      <c r="B425" t="s">
        <v>374</v>
      </c>
      <c r="D425">
        <v>0</v>
      </c>
      <c r="E425" t="s">
        <v>84</v>
      </c>
      <c r="F425" t="s">
        <v>85</v>
      </c>
      <c r="G425" t="s">
        <v>241</v>
      </c>
      <c r="H425" t="s">
        <v>107</v>
      </c>
      <c r="I425" t="s">
        <v>108</v>
      </c>
      <c r="J425">
        <v>0</v>
      </c>
      <c r="K425" t="s">
        <v>80</v>
      </c>
    </row>
    <row r="426" spans="1:11" x14ac:dyDescent="0.25">
      <c r="A426" t="s">
        <v>373</v>
      </c>
      <c r="B426" t="s">
        <v>374</v>
      </c>
      <c r="D426">
        <v>0</v>
      </c>
      <c r="E426" t="s">
        <v>84</v>
      </c>
      <c r="F426" t="s">
        <v>85</v>
      </c>
      <c r="G426" t="s">
        <v>241</v>
      </c>
      <c r="H426" t="s">
        <v>109</v>
      </c>
      <c r="I426" t="s">
        <v>110</v>
      </c>
      <c r="J426">
        <v>0</v>
      </c>
      <c r="K426" t="s">
        <v>80</v>
      </c>
    </row>
    <row r="427" spans="1:11" x14ac:dyDescent="0.25">
      <c r="A427" t="s">
        <v>373</v>
      </c>
      <c r="B427" t="s">
        <v>374</v>
      </c>
      <c r="D427">
        <v>0</v>
      </c>
      <c r="E427" t="s">
        <v>84</v>
      </c>
      <c r="F427" t="s">
        <v>85</v>
      </c>
      <c r="G427" t="s">
        <v>241</v>
      </c>
      <c r="H427" t="s">
        <v>111</v>
      </c>
      <c r="I427" t="s">
        <v>112</v>
      </c>
      <c r="J427">
        <v>0</v>
      </c>
      <c r="K427" t="s">
        <v>80</v>
      </c>
    </row>
    <row r="428" spans="1:11" x14ac:dyDescent="0.25">
      <c r="A428" t="s">
        <v>373</v>
      </c>
      <c r="B428" t="s">
        <v>374</v>
      </c>
      <c r="D428">
        <v>0</v>
      </c>
      <c r="E428" t="s">
        <v>84</v>
      </c>
      <c r="F428" t="s">
        <v>85</v>
      </c>
      <c r="G428" t="s">
        <v>241</v>
      </c>
      <c r="H428" t="s">
        <v>113</v>
      </c>
      <c r="I428" t="s">
        <v>114</v>
      </c>
      <c r="J428">
        <v>0</v>
      </c>
      <c r="K428" t="s">
        <v>80</v>
      </c>
    </row>
    <row r="429" spans="1:11" x14ac:dyDescent="0.25">
      <c r="A429" t="s">
        <v>373</v>
      </c>
      <c r="B429" t="s">
        <v>374</v>
      </c>
      <c r="D429">
        <v>0</v>
      </c>
      <c r="E429" t="s">
        <v>84</v>
      </c>
      <c r="F429" t="s">
        <v>85</v>
      </c>
      <c r="G429" t="s">
        <v>241</v>
      </c>
      <c r="H429" t="s">
        <v>115</v>
      </c>
      <c r="I429" t="s">
        <v>116</v>
      </c>
      <c r="J429">
        <v>0</v>
      </c>
      <c r="K429" t="s">
        <v>80</v>
      </c>
    </row>
    <row r="430" spans="1:11" x14ac:dyDescent="0.25">
      <c r="A430" t="s">
        <v>373</v>
      </c>
      <c r="B430" t="s">
        <v>374</v>
      </c>
      <c r="D430">
        <v>0</v>
      </c>
      <c r="E430" t="s">
        <v>84</v>
      </c>
      <c r="F430" t="s">
        <v>85</v>
      </c>
      <c r="G430" t="s">
        <v>241</v>
      </c>
      <c r="H430" t="s">
        <v>117</v>
      </c>
      <c r="I430" t="s">
        <v>118</v>
      </c>
      <c r="J430">
        <v>0</v>
      </c>
      <c r="K430" t="s">
        <v>80</v>
      </c>
    </row>
    <row r="431" spans="1:11" x14ac:dyDescent="0.25">
      <c r="A431" t="s">
        <v>373</v>
      </c>
      <c r="B431" t="s">
        <v>374</v>
      </c>
      <c r="D431">
        <v>0</v>
      </c>
      <c r="E431" t="s">
        <v>84</v>
      </c>
      <c r="F431" t="s">
        <v>85</v>
      </c>
      <c r="G431" t="s">
        <v>241</v>
      </c>
      <c r="H431" t="s">
        <v>119</v>
      </c>
      <c r="I431" t="s">
        <v>120</v>
      </c>
      <c r="J431">
        <v>0</v>
      </c>
      <c r="K431" t="s">
        <v>80</v>
      </c>
    </row>
    <row r="432" spans="1:11" x14ac:dyDescent="0.25">
      <c r="A432" t="s">
        <v>373</v>
      </c>
      <c r="B432" t="s">
        <v>374</v>
      </c>
      <c r="D432">
        <v>0</v>
      </c>
      <c r="E432" t="s">
        <v>84</v>
      </c>
      <c r="F432" t="s">
        <v>85</v>
      </c>
      <c r="G432" t="s">
        <v>241</v>
      </c>
      <c r="H432" t="s">
        <v>121</v>
      </c>
      <c r="I432" t="s">
        <v>122</v>
      </c>
      <c r="J432">
        <v>0</v>
      </c>
      <c r="K432" t="s">
        <v>80</v>
      </c>
    </row>
    <row r="433" spans="1:11" x14ac:dyDescent="0.25">
      <c r="A433" t="s">
        <v>373</v>
      </c>
      <c r="B433" t="s">
        <v>374</v>
      </c>
      <c r="D433">
        <v>0</v>
      </c>
      <c r="E433" t="s">
        <v>84</v>
      </c>
      <c r="F433" t="s">
        <v>85</v>
      </c>
      <c r="G433" t="s">
        <v>241</v>
      </c>
      <c r="H433" t="s">
        <v>123</v>
      </c>
      <c r="I433" t="s">
        <v>124</v>
      </c>
      <c r="J433">
        <v>0</v>
      </c>
      <c r="K433" t="s">
        <v>80</v>
      </c>
    </row>
    <row r="434" spans="1:11" x14ac:dyDescent="0.25">
      <c r="A434" t="s">
        <v>373</v>
      </c>
      <c r="B434" t="s">
        <v>374</v>
      </c>
      <c r="D434">
        <v>0</v>
      </c>
      <c r="E434" t="s">
        <v>84</v>
      </c>
      <c r="F434" t="s">
        <v>85</v>
      </c>
      <c r="G434" t="s">
        <v>241</v>
      </c>
      <c r="H434" t="s">
        <v>125</v>
      </c>
      <c r="I434" t="s">
        <v>126</v>
      </c>
      <c r="J434">
        <v>0</v>
      </c>
      <c r="K434" t="s">
        <v>80</v>
      </c>
    </row>
    <row r="435" spans="1:11" x14ac:dyDescent="0.25">
      <c r="A435" t="s">
        <v>373</v>
      </c>
      <c r="B435" t="s">
        <v>374</v>
      </c>
      <c r="D435">
        <v>0</v>
      </c>
      <c r="E435" t="s">
        <v>84</v>
      </c>
      <c r="F435" t="s">
        <v>85</v>
      </c>
      <c r="G435" t="s">
        <v>241</v>
      </c>
      <c r="H435" t="s">
        <v>127</v>
      </c>
      <c r="I435" t="s">
        <v>128</v>
      </c>
      <c r="J435">
        <v>0</v>
      </c>
      <c r="K435" t="s">
        <v>80</v>
      </c>
    </row>
    <row r="436" spans="1:11" x14ac:dyDescent="0.25">
      <c r="A436" t="s">
        <v>373</v>
      </c>
      <c r="B436" t="s">
        <v>374</v>
      </c>
      <c r="D436">
        <v>0</v>
      </c>
      <c r="E436" t="s">
        <v>84</v>
      </c>
      <c r="F436" t="s">
        <v>85</v>
      </c>
      <c r="G436" t="s">
        <v>241</v>
      </c>
      <c r="H436" t="s">
        <v>129</v>
      </c>
      <c r="I436" t="s">
        <v>130</v>
      </c>
      <c r="J436">
        <v>0</v>
      </c>
      <c r="K436" t="s">
        <v>80</v>
      </c>
    </row>
    <row r="437" spans="1:11" x14ac:dyDescent="0.25">
      <c r="A437" t="s">
        <v>373</v>
      </c>
      <c r="B437" t="s">
        <v>374</v>
      </c>
      <c r="D437">
        <v>0</v>
      </c>
      <c r="E437" t="s">
        <v>84</v>
      </c>
      <c r="F437" t="s">
        <v>85</v>
      </c>
      <c r="G437" t="s">
        <v>241</v>
      </c>
      <c r="H437" t="s">
        <v>131</v>
      </c>
      <c r="I437" t="s">
        <v>132</v>
      </c>
      <c r="J437">
        <v>0</v>
      </c>
      <c r="K437" t="s">
        <v>80</v>
      </c>
    </row>
    <row r="438" spans="1:11" x14ac:dyDescent="0.25">
      <c r="A438" t="s">
        <v>373</v>
      </c>
      <c r="B438" t="s">
        <v>374</v>
      </c>
      <c r="D438">
        <v>0</v>
      </c>
      <c r="E438" t="s">
        <v>84</v>
      </c>
      <c r="F438" t="s">
        <v>85</v>
      </c>
      <c r="G438" t="s">
        <v>241</v>
      </c>
      <c r="H438" t="s">
        <v>133</v>
      </c>
      <c r="I438" t="s">
        <v>134</v>
      </c>
      <c r="J438">
        <v>0</v>
      </c>
      <c r="K438" t="s">
        <v>80</v>
      </c>
    </row>
    <row r="439" spans="1:11" x14ac:dyDescent="0.25">
      <c r="A439" t="s">
        <v>373</v>
      </c>
      <c r="B439" t="s">
        <v>374</v>
      </c>
      <c r="D439">
        <v>0</v>
      </c>
      <c r="E439" t="s">
        <v>84</v>
      </c>
      <c r="F439" t="s">
        <v>85</v>
      </c>
      <c r="G439" t="s">
        <v>241</v>
      </c>
      <c r="H439" t="s">
        <v>135</v>
      </c>
      <c r="I439" t="s">
        <v>136</v>
      </c>
      <c r="J439">
        <v>0</v>
      </c>
      <c r="K439" t="s">
        <v>80</v>
      </c>
    </row>
    <row r="440" spans="1:11" x14ac:dyDescent="0.25">
      <c r="A440" t="s">
        <v>373</v>
      </c>
      <c r="B440" t="s">
        <v>374</v>
      </c>
      <c r="D440">
        <v>0</v>
      </c>
      <c r="E440" t="s">
        <v>84</v>
      </c>
      <c r="F440" t="s">
        <v>85</v>
      </c>
      <c r="G440" t="s">
        <v>241</v>
      </c>
      <c r="H440" t="s">
        <v>137</v>
      </c>
      <c r="I440" t="s">
        <v>138</v>
      </c>
      <c r="J440">
        <v>0</v>
      </c>
      <c r="K440" t="s">
        <v>80</v>
      </c>
    </row>
    <row r="441" spans="1:11" x14ac:dyDescent="0.25">
      <c r="A441" t="s">
        <v>373</v>
      </c>
      <c r="B441" t="s">
        <v>374</v>
      </c>
      <c r="D441">
        <v>0</v>
      </c>
      <c r="E441" t="s">
        <v>84</v>
      </c>
      <c r="F441" t="s">
        <v>85</v>
      </c>
      <c r="G441" t="s">
        <v>241</v>
      </c>
      <c r="H441" t="s">
        <v>139</v>
      </c>
      <c r="I441" t="s">
        <v>140</v>
      </c>
      <c r="J441">
        <v>0</v>
      </c>
      <c r="K441" t="s">
        <v>80</v>
      </c>
    </row>
    <row r="442" spans="1:11" x14ac:dyDescent="0.25">
      <c r="A442" t="s">
        <v>373</v>
      </c>
      <c r="B442" t="s">
        <v>374</v>
      </c>
      <c r="D442">
        <v>0</v>
      </c>
      <c r="E442" t="s">
        <v>84</v>
      </c>
      <c r="F442" t="s">
        <v>85</v>
      </c>
      <c r="G442" t="s">
        <v>241</v>
      </c>
      <c r="H442" t="s">
        <v>141</v>
      </c>
      <c r="I442" t="s">
        <v>142</v>
      </c>
      <c r="J442">
        <v>0</v>
      </c>
      <c r="K442" t="s">
        <v>80</v>
      </c>
    </row>
    <row r="443" spans="1:11" x14ac:dyDescent="0.25">
      <c r="A443" t="s">
        <v>373</v>
      </c>
      <c r="B443" t="s">
        <v>374</v>
      </c>
      <c r="D443">
        <v>0</v>
      </c>
      <c r="E443" t="s">
        <v>84</v>
      </c>
      <c r="F443" t="s">
        <v>85</v>
      </c>
      <c r="G443" t="s">
        <v>241</v>
      </c>
      <c r="H443" t="s">
        <v>143</v>
      </c>
      <c r="I443" t="s">
        <v>144</v>
      </c>
      <c r="J443">
        <v>0</v>
      </c>
      <c r="K443" t="s">
        <v>80</v>
      </c>
    </row>
    <row r="444" spans="1:11" x14ac:dyDescent="0.25">
      <c r="A444" t="s">
        <v>373</v>
      </c>
      <c r="B444" t="s">
        <v>374</v>
      </c>
      <c r="D444">
        <v>0</v>
      </c>
      <c r="E444" t="s">
        <v>84</v>
      </c>
      <c r="F444" t="s">
        <v>85</v>
      </c>
      <c r="G444" t="s">
        <v>241</v>
      </c>
      <c r="H444" t="s">
        <v>145</v>
      </c>
      <c r="I444" t="s">
        <v>146</v>
      </c>
      <c r="J444">
        <v>0</v>
      </c>
      <c r="K444" t="s">
        <v>80</v>
      </c>
    </row>
    <row r="445" spans="1:11" x14ac:dyDescent="0.25">
      <c r="A445" t="s">
        <v>373</v>
      </c>
      <c r="B445" t="s">
        <v>374</v>
      </c>
      <c r="D445">
        <v>0</v>
      </c>
      <c r="E445" t="s">
        <v>84</v>
      </c>
      <c r="F445" t="s">
        <v>85</v>
      </c>
      <c r="G445" t="s">
        <v>241</v>
      </c>
      <c r="H445" t="s">
        <v>147</v>
      </c>
      <c r="I445" t="s">
        <v>148</v>
      </c>
      <c r="J445">
        <v>0</v>
      </c>
      <c r="K445" t="s">
        <v>80</v>
      </c>
    </row>
    <row r="446" spans="1:11" x14ac:dyDescent="0.25">
      <c r="A446" t="s">
        <v>373</v>
      </c>
      <c r="B446" t="s">
        <v>374</v>
      </c>
      <c r="D446">
        <v>0</v>
      </c>
      <c r="E446" t="s">
        <v>84</v>
      </c>
      <c r="F446" t="s">
        <v>85</v>
      </c>
      <c r="G446" t="s">
        <v>241</v>
      </c>
      <c r="H446" t="s">
        <v>149</v>
      </c>
      <c r="I446" t="s">
        <v>150</v>
      </c>
      <c r="J446">
        <v>0</v>
      </c>
      <c r="K446" t="s">
        <v>80</v>
      </c>
    </row>
    <row r="447" spans="1:11" x14ac:dyDescent="0.25">
      <c r="A447" t="s">
        <v>373</v>
      </c>
      <c r="B447" t="s">
        <v>374</v>
      </c>
      <c r="D447">
        <v>0</v>
      </c>
      <c r="E447" t="s">
        <v>84</v>
      </c>
      <c r="F447" t="s">
        <v>85</v>
      </c>
      <c r="G447" t="s">
        <v>241</v>
      </c>
      <c r="H447" t="s">
        <v>151</v>
      </c>
      <c r="I447" t="s">
        <v>152</v>
      </c>
      <c r="J447">
        <v>0</v>
      </c>
      <c r="K447" t="s">
        <v>80</v>
      </c>
    </row>
    <row r="448" spans="1:11" x14ac:dyDescent="0.25">
      <c r="A448" t="s">
        <v>373</v>
      </c>
      <c r="B448" t="s">
        <v>374</v>
      </c>
      <c r="D448">
        <v>0</v>
      </c>
      <c r="E448" t="s">
        <v>84</v>
      </c>
      <c r="F448" t="s">
        <v>85</v>
      </c>
      <c r="G448" t="s">
        <v>241</v>
      </c>
      <c r="H448" t="s">
        <v>153</v>
      </c>
      <c r="I448" t="s">
        <v>154</v>
      </c>
      <c r="J448">
        <v>0</v>
      </c>
      <c r="K448" t="s">
        <v>80</v>
      </c>
    </row>
    <row r="449" spans="1:11" x14ac:dyDescent="0.25">
      <c r="A449" t="s">
        <v>373</v>
      </c>
      <c r="B449" t="s">
        <v>374</v>
      </c>
      <c r="D449">
        <v>0</v>
      </c>
      <c r="E449" t="s">
        <v>84</v>
      </c>
      <c r="F449" t="s">
        <v>85</v>
      </c>
      <c r="G449" t="s">
        <v>241</v>
      </c>
      <c r="H449" t="s">
        <v>155</v>
      </c>
      <c r="I449" t="s">
        <v>156</v>
      </c>
      <c r="J449">
        <v>0</v>
      </c>
      <c r="K449" t="s">
        <v>80</v>
      </c>
    </row>
    <row r="450" spans="1:11" x14ac:dyDescent="0.25">
      <c r="A450" t="s">
        <v>373</v>
      </c>
      <c r="B450" t="s">
        <v>374</v>
      </c>
      <c r="D450">
        <v>0</v>
      </c>
      <c r="E450" t="s">
        <v>84</v>
      </c>
      <c r="F450" t="s">
        <v>85</v>
      </c>
      <c r="G450" t="s">
        <v>241</v>
      </c>
      <c r="H450" t="s">
        <v>157</v>
      </c>
      <c r="I450" t="s">
        <v>158</v>
      </c>
      <c r="J450">
        <v>0</v>
      </c>
      <c r="K450" t="s">
        <v>80</v>
      </c>
    </row>
    <row r="451" spans="1:11" x14ac:dyDescent="0.25">
      <c r="A451" t="s">
        <v>373</v>
      </c>
      <c r="B451" t="s">
        <v>374</v>
      </c>
      <c r="D451">
        <v>0</v>
      </c>
      <c r="E451" t="s">
        <v>84</v>
      </c>
      <c r="F451" t="s">
        <v>85</v>
      </c>
      <c r="G451" t="s">
        <v>241</v>
      </c>
      <c r="H451" t="s">
        <v>159</v>
      </c>
      <c r="I451" t="s">
        <v>160</v>
      </c>
      <c r="J451">
        <v>0</v>
      </c>
      <c r="K451" t="s">
        <v>80</v>
      </c>
    </row>
    <row r="452" spans="1:11" x14ac:dyDescent="0.25">
      <c r="A452" t="s">
        <v>373</v>
      </c>
      <c r="B452" t="s">
        <v>374</v>
      </c>
      <c r="D452">
        <v>0</v>
      </c>
      <c r="E452" t="s">
        <v>84</v>
      </c>
      <c r="F452" t="s">
        <v>85</v>
      </c>
      <c r="G452" t="s">
        <v>241</v>
      </c>
      <c r="H452" t="s">
        <v>161</v>
      </c>
      <c r="I452" t="s">
        <v>162</v>
      </c>
      <c r="J452">
        <v>0</v>
      </c>
      <c r="K452" t="s">
        <v>80</v>
      </c>
    </row>
    <row r="453" spans="1:11" x14ac:dyDescent="0.25">
      <c r="A453" t="s">
        <v>373</v>
      </c>
      <c r="B453" t="s">
        <v>374</v>
      </c>
      <c r="D453">
        <v>0</v>
      </c>
      <c r="E453" t="s">
        <v>84</v>
      </c>
      <c r="F453" t="s">
        <v>85</v>
      </c>
      <c r="G453" t="s">
        <v>241</v>
      </c>
      <c r="H453" t="s">
        <v>163</v>
      </c>
      <c r="I453" t="s">
        <v>164</v>
      </c>
      <c r="J453">
        <v>0</v>
      </c>
      <c r="K453" t="s">
        <v>80</v>
      </c>
    </row>
    <row r="454" spans="1:11" x14ac:dyDescent="0.25">
      <c r="A454" t="s">
        <v>373</v>
      </c>
      <c r="B454" t="s">
        <v>374</v>
      </c>
      <c r="D454">
        <v>0</v>
      </c>
      <c r="E454" t="s">
        <v>84</v>
      </c>
      <c r="F454" t="s">
        <v>85</v>
      </c>
      <c r="G454" t="s">
        <v>241</v>
      </c>
      <c r="H454" t="s">
        <v>165</v>
      </c>
      <c r="I454" t="s">
        <v>166</v>
      </c>
      <c r="J454">
        <v>0</v>
      </c>
      <c r="K454" t="s">
        <v>80</v>
      </c>
    </row>
    <row r="455" spans="1:11" x14ac:dyDescent="0.25">
      <c r="A455" t="s">
        <v>373</v>
      </c>
      <c r="B455" t="s">
        <v>374</v>
      </c>
      <c r="D455">
        <v>0</v>
      </c>
      <c r="E455" t="s">
        <v>84</v>
      </c>
      <c r="F455" t="s">
        <v>85</v>
      </c>
      <c r="G455" t="s">
        <v>241</v>
      </c>
      <c r="H455" t="s">
        <v>167</v>
      </c>
      <c r="I455" t="s">
        <v>168</v>
      </c>
      <c r="J455">
        <v>0</v>
      </c>
      <c r="K455" t="s">
        <v>80</v>
      </c>
    </row>
    <row r="456" spans="1:11" x14ac:dyDescent="0.25">
      <c r="A456" t="s">
        <v>373</v>
      </c>
      <c r="B456" t="s">
        <v>374</v>
      </c>
      <c r="D456">
        <v>0</v>
      </c>
      <c r="E456" t="s">
        <v>84</v>
      </c>
      <c r="F456" t="s">
        <v>85</v>
      </c>
      <c r="G456" t="s">
        <v>241</v>
      </c>
      <c r="H456" t="s">
        <v>169</v>
      </c>
      <c r="I456" t="s">
        <v>170</v>
      </c>
      <c r="J456">
        <v>0</v>
      </c>
      <c r="K456" t="s">
        <v>80</v>
      </c>
    </row>
    <row r="457" spans="1:11" x14ac:dyDescent="0.25">
      <c r="A457" t="s">
        <v>373</v>
      </c>
      <c r="B457" t="s">
        <v>374</v>
      </c>
      <c r="D457">
        <v>0</v>
      </c>
      <c r="E457" t="s">
        <v>84</v>
      </c>
      <c r="F457" t="s">
        <v>85</v>
      </c>
      <c r="G457" t="s">
        <v>241</v>
      </c>
      <c r="H457" t="s">
        <v>171</v>
      </c>
      <c r="I457" t="s">
        <v>172</v>
      </c>
      <c r="J457">
        <v>0</v>
      </c>
      <c r="K457" t="s">
        <v>80</v>
      </c>
    </row>
    <row r="458" spans="1:11" x14ac:dyDescent="0.25">
      <c r="A458" t="s">
        <v>373</v>
      </c>
      <c r="B458" t="s">
        <v>374</v>
      </c>
      <c r="D458">
        <v>0</v>
      </c>
      <c r="E458" t="s">
        <v>84</v>
      </c>
      <c r="F458" t="s">
        <v>85</v>
      </c>
      <c r="G458" t="s">
        <v>241</v>
      </c>
      <c r="H458" t="s">
        <v>173</v>
      </c>
      <c r="I458" t="s">
        <v>174</v>
      </c>
      <c r="J458">
        <v>0</v>
      </c>
      <c r="K458" t="s">
        <v>80</v>
      </c>
    </row>
    <row r="459" spans="1:11" x14ac:dyDescent="0.25">
      <c r="A459" t="s">
        <v>373</v>
      </c>
      <c r="B459" t="s">
        <v>374</v>
      </c>
      <c r="D459">
        <v>0</v>
      </c>
      <c r="E459" t="s">
        <v>84</v>
      </c>
      <c r="F459" t="s">
        <v>85</v>
      </c>
      <c r="G459" t="s">
        <v>241</v>
      </c>
      <c r="H459" t="s">
        <v>175</v>
      </c>
      <c r="I459" t="s">
        <v>176</v>
      </c>
      <c r="J459">
        <v>0</v>
      </c>
      <c r="K459" t="s">
        <v>80</v>
      </c>
    </row>
    <row r="460" spans="1:11" x14ac:dyDescent="0.25">
      <c r="A460" t="s">
        <v>373</v>
      </c>
      <c r="B460" t="s">
        <v>374</v>
      </c>
      <c r="D460">
        <v>0</v>
      </c>
      <c r="E460" t="s">
        <v>84</v>
      </c>
      <c r="F460" t="s">
        <v>85</v>
      </c>
      <c r="G460" t="s">
        <v>241</v>
      </c>
      <c r="H460" t="s">
        <v>177</v>
      </c>
      <c r="I460" t="s">
        <v>178</v>
      </c>
      <c r="J460">
        <v>0</v>
      </c>
      <c r="K460" t="s">
        <v>80</v>
      </c>
    </row>
    <row r="461" spans="1:11" x14ac:dyDescent="0.25">
      <c r="A461" t="s">
        <v>373</v>
      </c>
      <c r="B461" t="s">
        <v>374</v>
      </c>
      <c r="D461">
        <v>0</v>
      </c>
      <c r="E461" t="s">
        <v>84</v>
      </c>
      <c r="F461" t="s">
        <v>85</v>
      </c>
      <c r="G461" t="s">
        <v>241</v>
      </c>
      <c r="H461" t="s">
        <v>179</v>
      </c>
      <c r="I461" t="s">
        <v>180</v>
      </c>
      <c r="J461">
        <v>0</v>
      </c>
      <c r="K461" t="s">
        <v>80</v>
      </c>
    </row>
    <row r="462" spans="1:11" x14ac:dyDescent="0.25">
      <c r="A462" t="s">
        <v>373</v>
      </c>
      <c r="B462" t="s">
        <v>374</v>
      </c>
      <c r="D462">
        <v>0</v>
      </c>
      <c r="E462" t="s">
        <v>84</v>
      </c>
      <c r="F462" t="s">
        <v>85</v>
      </c>
      <c r="G462" t="s">
        <v>241</v>
      </c>
      <c r="H462" t="s">
        <v>181</v>
      </c>
      <c r="I462" t="s">
        <v>182</v>
      </c>
      <c r="J462">
        <v>0</v>
      </c>
      <c r="K462" t="s">
        <v>80</v>
      </c>
    </row>
    <row r="463" spans="1:11" x14ac:dyDescent="0.25">
      <c r="A463" t="s">
        <v>373</v>
      </c>
      <c r="B463" t="s">
        <v>374</v>
      </c>
      <c r="D463">
        <v>0</v>
      </c>
      <c r="E463" t="s">
        <v>84</v>
      </c>
      <c r="F463" t="s">
        <v>85</v>
      </c>
      <c r="G463" t="s">
        <v>241</v>
      </c>
      <c r="H463" t="s">
        <v>183</v>
      </c>
      <c r="I463" t="s">
        <v>184</v>
      </c>
      <c r="J463">
        <v>0</v>
      </c>
      <c r="K463" t="s">
        <v>80</v>
      </c>
    </row>
    <row r="464" spans="1:11" x14ac:dyDescent="0.25">
      <c r="A464" t="s">
        <v>373</v>
      </c>
      <c r="B464" t="s">
        <v>374</v>
      </c>
      <c r="D464">
        <v>0</v>
      </c>
      <c r="E464" t="s">
        <v>84</v>
      </c>
      <c r="F464" t="s">
        <v>85</v>
      </c>
      <c r="G464" t="s">
        <v>241</v>
      </c>
      <c r="H464" t="s">
        <v>185</v>
      </c>
      <c r="I464" t="s">
        <v>186</v>
      </c>
      <c r="J464">
        <v>0</v>
      </c>
      <c r="K464" t="s">
        <v>80</v>
      </c>
    </row>
    <row r="465" spans="1:11" x14ac:dyDescent="0.25">
      <c r="A465" t="s">
        <v>373</v>
      </c>
      <c r="B465" t="s">
        <v>374</v>
      </c>
      <c r="D465">
        <v>0</v>
      </c>
      <c r="E465" t="s">
        <v>84</v>
      </c>
      <c r="F465" t="s">
        <v>85</v>
      </c>
      <c r="G465" t="s">
        <v>241</v>
      </c>
      <c r="H465" t="s">
        <v>187</v>
      </c>
      <c r="I465" t="s">
        <v>188</v>
      </c>
      <c r="J465">
        <v>0</v>
      </c>
      <c r="K465" t="s">
        <v>80</v>
      </c>
    </row>
    <row r="466" spans="1:11" x14ac:dyDescent="0.25">
      <c r="A466" t="s">
        <v>373</v>
      </c>
      <c r="B466" t="s">
        <v>374</v>
      </c>
      <c r="D466">
        <v>0</v>
      </c>
      <c r="E466" t="s">
        <v>84</v>
      </c>
      <c r="F466" t="s">
        <v>85</v>
      </c>
      <c r="G466" t="s">
        <v>241</v>
      </c>
      <c r="H466" t="s">
        <v>189</v>
      </c>
      <c r="I466" t="s">
        <v>190</v>
      </c>
      <c r="J466">
        <v>0</v>
      </c>
      <c r="K466" t="s">
        <v>80</v>
      </c>
    </row>
    <row r="467" spans="1:11" x14ac:dyDescent="0.25">
      <c r="A467" t="s">
        <v>373</v>
      </c>
      <c r="B467" t="s">
        <v>374</v>
      </c>
      <c r="D467">
        <v>0</v>
      </c>
      <c r="E467" t="s">
        <v>84</v>
      </c>
      <c r="F467" t="s">
        <v>85</v>
      </c>
      <c r="G467" t="s">
        <v>241</v>
      </c>
      <c r="H467" t="s">
        <v>191</v>
      </c>
      <c r="I467" t="s">
        <v>192</v>
      </c>
      <c r="J467">
        <v>0</v>
      </c>
      <c r="K467" t="s">
        <v>80</v>
      </c>
    </row>
    <row r="468" spans="1:11" x14ac:dyDescent="0.25">
      <c r="A468" t="s">
        <v>373</v>
      </c>
      <c r="B468" t="s">
        <v>374</v>
      </c>
      <c r="D468">
        <v>0</v>
      </c>
      <c r="E468" t="s">
        <v>84</v>
      </c>
      <c r="F468" t="s">
        <v>85</v>
      </c>
      <c r="G468" t="s">
        <v>241</v>
      </c>
      <c r="H468" t="s">
        <v>193</v>
      </c>
      <c r="I468" t="s">
        <v>194</v>
      </c>
      <c r="J468">
        <v>0</v>
      </c>
      <c r="K468" t="s">
        <v>80</v>
      </c>
    </row>
    <row r="469" spans="1:11" x14ac:dyDescent="0.25">
      <c r="A469" t="s">
        <v>373</v>
      </c>
      <c r="B469" t="s">
        <v>374</v>
      </c>
      <c r="D469">
        <v>0</v>
      </c>
      <c r="E469" t="s">
        <v>84</v>
      </c>
      <c r="F469" t="s">
        <v>85</v>
      </c>
      <c r="G469" t="s">
        <v>241</v>
      </c>
      <c r="H469" t="s">
        <v>195</v>
      </c>
      <c r="I469" t="s">
        <v>196</v>
      </c>
      <c r="J469">
        <v>0</v>
      </c>
      <c r="K469" t="s">
        <v>80</v>
      </c>
    </row>
    <row r="470" spans="1:11" x14ac:dyDescent="0.25">
      <c r="A470" t="s">
        <v>373</v>
      </c>
      <c r="B470" t="s">
        <v>374</v>
      </c>
      <c r="D470">
        <v>0</v>
      </c>
      <c r="E470" t="s">
        <v>84</v>
      </c>
      <c r="F470" t="s">
        <v>85</v>
      </c>
      <c r="G470" t="s">
        <v>241</v>
      </c>
      <c r="H470" t="s">
        <v>197</v>
      </c>
      <c r="I470" t="s">
        <v>198</v>
      </c>
      <c r="J470">
        <v>0</v>
      </c>
      <c r="K470" t="s">
        <v>80</v>
      </c>
    </row>
    <row r="471" spans="1:11" x14ac:dyDescent="0.25">
      <c r="A471" t="s">
        <v>373</v>
      </c>
      <c r="B471" t="s">
        <v>374</v>
      </c>
      <c r="D471">
        <v>0</v>
      </c>
      <c r="E471" t="s">
        <v>84</v>
      </c>
      <c r="F471" t="s">
        <v>85</v>
      </c>
      <c r="G471" t="s">
        <v>241</v>
      </c>
      <c r="H471" t="s">
        <v>199</v>
      </c>
      <c r="I471" t="s">
        <v>200</v>
      </c>
      <c r="J471">
        <v>0</v>
      </c>
      <c r="K471" t="s">
        <v>80</v>
      </c>
    </row>
    <row r="472" spans="1:11" x14ac:dyDescent="0.25">
      <c r="A472" t="s">
        <v>373</v>
      </c>
      <c r="B472" t="s">
        <v>374</v>
      </c>
      <c r="D472">
        <v>0</v>
      </c>
      <c r="E472" t="s">
        <v>84</v>
      </c>
      <c r="F472" t="s">
        <v>85</v>
      </c>
      <c r="G472" t="s">
        <v>241</v>
      </c>
      <c r="H472" t="s">
        <v>201</v>
      </c>
      <c r="I472" t="s">
        <v>202</v>
      </c>
      <c r="J472">
        <v>0</v>
      </c>
      <c r="K472" t="s">
        <v>80</v>
      </c>
    </row>
    <row r="473" spans="1:11" x14ac:dyDescent="0.25">
      <c r="A473" t="s">
        <v>373</v>
      </c>
      <c r="B473" t="s">
        <v>374</v>
      </c>
      <c r="D473">
        <v>0</v>
      </c>
      <c r="E473" t="s">
        <v>84</v>
      </c>
      <c r="F473" t="s">
        <v>85</v>
      </c>
      <c r="G473" t="s">
        <v>241</v>
      </c>
      <c r="H473" t="s">
        <v>203</v>
      </c>
      <c r="I473" t="s">
        <v>204</v>
      </c>
      <c r="J473">
        <v>0</v>
      </c>
      <c r="K473" t="s">
        <v>80</v>
      </c>
    </row>
    <row r="474" spans="1:11" x14ac:dyDescent="0.25">
      <c r="A474" t="s">
        <v>373</v>
      </c>
      <c r="B474" t="s">
        <v>374</v>
      </c>
      <c r="D474">
        <v>0</v>
      </c>
      <c r="E474" t="s">
        <v>84</v>
      </c>
      <c r="F474" t="s">
        <v>85</v>
      </c>
      <c r="G474" t="s">
        <v>241</v>
      </c>
      <c r="H474" t="s">
        <v>205</v>
      </c>
      <c r="I474" t="s">
        <v>206</v>
      </c>
      <c r="J474">
        <v>0</v>
      </c>
      <c r="K474" t="s">
        <v>80</v>
      </c>
    </row>
    <row r="475" spans="1:11" x14ac:dyDescent="0.25">
      <c r="A475" t="s">
        <v>373</v>
      </c>
      <c r="B475" t="s">
        <v>374</v>
      </c>
      <c r="D475">
        <v>0</v>
      </c>
      <c r="E475" t="s">
        <v>84</v>
      </c>
      <c r="F475" t="s">
        <v>85</v>
      </c>
      <c r="G475" t="s">
        <v>241</v>
      </c>
      <c r="H475" t="s">
        <v>207</v>
      </c>
      <c r="I475" t="s">
        <v>208</v>
      </c>
      <c r="J475">
        <v>0</v>
      </c>
      <c r="K475" t="s">
        <v>80</v>
      </c>
    </row>
    <row r="476" spans="1:11" x14ac:dyDescent="0.25">
      <c r="A476" t="s">
        <v>373</v>
      </c>
      <c r="B476" t="s">
        <v>374</v>
      </c>
      <c r="D476">
        <v>0</v>
      </c>
      <c r="E476" t="s">
        <v>84</v>
      </c>
      <c r="F476" t="s">
        <v>85</v>
      </c>
      <c r="G476" t="s">
        <v>241</v>
      </c>
      <c r="H476" t="s">
        <v>209</v>
      </c>
      <c r="I476" t="s">
        <v>210</v>
      </c>
      <c r="J476">
        <v>0</v>
      </c>
      <c r="K476" t="s">
        <v>80</v>
      </c>
    </row>
    <row r="477" spans="1:11" x14ac:dyDescent="0.25">
      <c r="A477" t="s">
        <v>373</v>
      </c>
      <c r="B477" t="s">
        <v>374</v>
      </c>
      <c r="D477">
        <v>0</v>
      </c>
      <c r="E477" t="s">
        <v>84</v>
      </c>
      <c r="F477" t="s">
        <v>85</v>
      </c>
      <c r="G477" t="s">
        <v>241</v>
      </c>
      <c r="H477" t="s">
        <v>211</v>
      </c>
      <c r="I477" t="s">
        <v>212</v>
      </c>
      <c r="J477">
        <v>0</v>
      </c>
      <c r="K477" t="s">
        <v>80</v>
      </c>
    </row>
    <row r="478" spans="1:11" x14ac:dyDescent="0.25">
      <c r="A478" t="s">
        <v>373</v>
      </c>
      <c r="B478" t="s">
        <v>374</v>
      </c>
      <c r="D478">
        <v>0</v>
      </c>
      <c r="E478" t="s">
        <v>84</v>
      </c>
      <c r="F478" t="s">
        <v>85</v>
      </c>
      <c r="G478" t="s">
        <v>241</v>
      </c>
      <c r="H478" t="s">
        <v>213</v>
      </c>
      <c r="I478" t="s">
        <v>214</v>
      </c>
      <c r="J478">
        <v>0</v>
      </c>
      <c r="K478" t="s">
        <v>80</v>
      </c>
    </row>
    <row r="479" spans="1:11" x14ac:dyDescent="0.25">
      <c r="A479" t="s">
        <v>373</v>
      </c>
      <c r="B479" t="s">
        <v>374</v>
      </c>
      <c r="D479">
        <v>0</v>
      </c>
      <c r="E479" t="s">
        <v>84</v>
      </c>
      <c r="F479" t="s">
        <v>85</v>
      </c>
      <c r="G479" t="s">
        <v>241</v>
      </c>
      <c r="H479" t="s">
        <v>215</v>
      </c>
      <c r="I479" t="s">
        <v>216</v>
      </c>
      <c r="J479">
        <v>0</v>
      </c>
      <c r="K479" t="s">
        <v>80</v>
      </c>
    </row>
    <row r="480" spans="1:11" x14ac:dyDescent="0.25">
      <c r="A480" t="s">
        <v>373</v>
      </c>
      <c r="B480" t="s">
        <v>374</v>
      </c>
      <c r="D480">
        <v>0</v>
      </c>
      <c r="E480" t="s">
        <v>84</v>
      </c>
      <c r="F480" t="s">
        <v>85</v>
      </c>
      <c r="G480" t="s">
        <v>241</v>
      </c>
      <c r="H480" t="s">
        <v>217</v>
      </c>
      <c r="I480" t="s">
        <v>218</v>
      </c>
      <c r="J480">
        <v>0</v>
      </c>
      <c r="K480" t="s">
        <v>80</v>
      </c>
    </row>
    <row r="481" spans="1:11" x14ac:dyDescent="0.25">
      <c r="A481" t="s">
        <v>373</v>
      </c>
      <c r="B481" t="s">
        <v>374</v>
      </c>
      <c r="D481">
        <v>0</v>
      </c>
      <c r="E481" t="s">
        <v>84</v>
      </c>
      <c r="F481" t="s">
        <v>85</v>
      </c>
      <c r="G481" t="s">
        <v>241</v>
      </c>
      <c r="H481" t="s">
        <v>219</v>
      </c>
      <c r="I481" t="s">
        <v>220</v>
      </c>
      <c r="J481">
        <v>0</v>
      </c>
      <c r="K481" t="s">
        <v>80</v>
      </c>
    </row>
    <row r="482" spans="1:11" x14ac:dyDescent="0.25">
      <c r="A482" t="s">
        <v>373</v>
      </c>
      <c r="B482" t="s">
        <v>374</v>
      </c>
      <c r="D482">
        <v>0</v>
      </c>
      <c r="E482" t="s">
        <v>84</v>
      </c>
      <c r="F482" t="s">
        <v>85</v>
      </c>
      <c r="G482" t="s">
        <v>241</v>
      </c>
      <c r="H482" t="s">
        <v>221</v>
      </c>
      <c r="I482" t="s">
        <v>222</v>
      </c>
      <c r="J482">
        <v>0</v>
      </c>
      <c r="K482" t="s">
        <v>80</v>
      </c>
    </row>
    <row r="483" spans="1:11" x14ac:dyDescent="0.25">
      <c r="A483" t="s">
        <v>373</v>
      </c>
      <c r="B483" t="s">
        <v>374</v>
      </c>
      <c r="D483">
        <v>0</v>
      </c>
      <c r="E483" t="s">
        <v>84</v>
      </c>
      <c r="F483" t="s">
        <v>85</v>
      </c>
      <c r="G483" t="s">
        <v>241</v>
      </c>
      <c r="H483" t="s">
        <v>223</v>
      </c>
      <c r="I483" t="s">
        <v>224</v>
      </c>
      <c r="J483">
        <v>0</v>
      </c>
      <c r="K483" t="s">
        <v>80</v>
      </c>
    </row>
    <row r="484" spans="1:11" x14ac:dyDescent="0.25">
      <c r="A484" t="s">
        <v>373</v>
      </c>
      <c r="B484" t="s">
        <v>374</v>
      </c>
      <c r="D484">
        <v>0</v>
      </c>
      <c r="E484" t="s">
        <v>84</v>
      </c>
      <c r="F484" t="s">
        <v>85</v>
      </c>
      <c r="G484" t="s">
        <v>241</v>
      </c>
      <c r="H484" t="s">
        <v>225</v>
      </c>
      <c r="I484" t="s">
        <v>226</v>
      </c>
      <c r="J484">
        <v>0</v>
      </c>
      <c r="K484" t="s">
        <v>80</v>
      </c>
    </row>
    <row r="485" spans="1:11" x14ac:dyDescent="0.25">
      <c r="A485" t="s">
        <v>373</v>
      </c>
      <c r="B485" t="s">
        <v>374</v>
      </c>
      <c r="D485">
        <v>0</v>
      </c>
      <c r="E485" t="s">
        <v>84</v>
      </c>
      <c r="F485" t="s">
        <v>85</v>
      </c>
      <c r="G485" t="s">
        <v>241</v>
      </c>
      <c r="H485" t="s">
        <v>227</v>
      </c>
      <c r="I485" t="s">
        <v>228</v>
      </c>
      <c r="J485">
        <v>0</v>
      </c>
      <c r="K485" t="s">
        <v>80</v>
      </c>
    </row>
    <row r="486" spans="1:11" x14ac:dyDescent="0.25">
      <c r="A486" t="s">
        <v>373</v>
      </c>
      <c r="B486" t="s">
        <v>374</v>
      </c>
      <c r="D486">
        <v>0</v>
      </c>
      <c r="E486" t="s">
        <v>84</v>
      </c>
      <c r="F486" t="s">
        <v>85</v>
      </c>
      <c r="G486" t="s">
        <v>241</v>
      </c>
      <c r="H486" t="s">
        <v>229</v>
      </c>
      <c r="I486" t="s">
        <v>230</v>
      </c>
      <c r="J486">
        <v>0</v>
      </c>
      <c r="K486" t="s">
        <v>80</v>
      </c>
    </row>
    <row r="487" spans="1:11" x14ac:dyDescent="0.25">
      <c r="A487" t="s">
        <v>373</v>
      </c>
      <c r="B487" t="s">
        <v>374</v>
      </c>
      <c r="D487">
        <v>0</v>
      </c>
      <c r="E487" t="s">
        <v>84</v>
      </c>
      <c r="F487" t="s">
        <v>85</v>
      </c>
      <c r="G487" t="s">
        <v>241</v>
      </c>
      <c r="H487" t="s">
        <v>231</v>
      </c>
      <c r="I487" t="s">
        <v>232</v>
      </c>
      <c r="J487">
        <v>0</v>
      </c>
      <c r="K487" t="s">
        <v>80</v>
      </c>
    </row>
    <row r="488" spans="1:11" x14ac:dyDescent="0.25">
      <c r="A488" t="s">
        <v>373</v>
      </c>
      <c r="B488" t="s">
        <v>374</v>
      </c>
      <c r="D488">
        <v>0</v>
      </c>
      <c r="E488" t="s">
        <v>84</v>
      </c>
      <c r="F488" t="s">
        <v>85</v>
      </c>
      <c r="G488" t="s">
        <v>241</v>
      </c>
      <c r="H488" t="s">
        <v>233</v>
      </c>
      <c r="I488" t="s">
        <v>234</v>
      </c>
      <c r="J488">
        <v>0</v>
      </c>
      <c r="K488" t="s">
        <v>80</v>
      </c>
    </row>
    <row r="489" spans="1:11" x14ac:dyDescent="0.25">
      <c r="A489" t="s">
        <v>373</v>
      </c>
      <c r="B489" t="s">
        <v>374</v>
      </c>
      <c r="D489">
        <v>0</v>
      </c>
      <c r="E489" t="s">
        <v>84</v>
      </c>
      <c r="F489" t="s">
        <v>85</v>
      </c>
      <c r="G489" t="s">
        <v>241</v>
      </c>
      <c r="H489" t="s">
        <v>242</v>
      </c>
      <c r="I489" t="s">
        <v>243</v>
      </c>
      <c r="J489">
        <v>0</v>
      </c>
      <c r="K489" t="s">
        <v>80</v>
      </c>
    </row>
    <row r="490" spans="1:11" x14ac:dyDescent="0.25">
      <c r="A490" t="s">
        <v>373</v>
      </c>
      <c r="B490" t="s">
        <v>374</v>
      </c>
      <c r="D490">
        <v>0</v>
      </c>
      <c r="E490" t="s">
        <v>84</v>
      </c>
      <c r="F490" t="s">
        <v>85</v>
      </c>
      <c r="G490" t="s">
        <v>241</v>
      </c>
      <c r="H490" t="s">
        <v>244</v>
      </c>
      <c r="I490" t="s">
        <v>245</v>
      </c>
      <c r="J490">
        <v>0</v>
      </c>
      <c r="K490" t="s">
        <v>80</v>
      </c>
    </row>
    <row r="491" spans="1:11" x14ac:dyDescent="0.25">
      <c r="A491" t="s">
        <v>373</v>
      </c>
      <c r="B491" t="s">
        <v>374</v>
      </c>
      <c r="D491">
        <v>0</v>
      </c>
      <c r="E491" t="s">
        <v>84</v>
      </c>
      <c r="F491" t="s">
        <v>85</v>
      </c>
      <c r="G491" t="s">
        <v>241</v>
      </c>
      <c r="H491" t="s">
        <v>246</v>
      </c>
      <c r="I491" t="s">
        <v>247</v>
      </c>
      <c r="J491">
        <v>0</v>
      </c>
      <c r="K491" t="s">
        <v>80</v>
      </c>
    </row>
    <row r="492" spans="1:11" x14ac:dyDescent="0.25">
      <c r="A492" t="s">
        <v>373</v>
      </c>
      <c r="B492" t="s">
        <v>374</v>
      </c>
      <c r="D492">
        <v>0</v>
      </c>
      <c r="E492" t="s">
        <v>84</v>
      </c>
      <c r="F492" t="s">
        <v>85</v>
      </c>
      <c r="G492" t="s">
        <v>241</v>
      </c>
      <c r="H492" t="s">
        <v>248</v>
      </c>
      <c r="I492" t="s">
        <v>249</v>
      </c>
      <c r="J492">
        <v>0</v>
      </c>
      <c r="K492" t="s">
        <v>80</v>
      </c>
    </row>
    <row r="493" spans="1:11" x14ac:dyDescent="0.25">
      <c r="A493" t="s">
        <v>373</v>
      </c>
      <c r="B493" t="s">
        <v>374</v>
      </c>
      <c r="D493">
        <v>0</v>
      </c>
      <c r="E493" t="s">
        <v>84</v>
      </c>
      <c r="F493" t="s">
        <v>85</v>
      </c>
      <c r="G493" t="s">
        <v>241</v>
      </c>
      <c r="H493" t="s">
        <v>250</v>
      </c>
      <c r="I493" t="s">
        <v>251</v>
      </c>
      <c r="J493">
        <v>0</v>
      </c>
      <c r="K493" t="s">
        <v>80</v>
      </c>
    </row>
    <row r="494" spans="1:11" x14ac:dyDescent="0.25">
      <c r="A494" t="s">
        <v>373</v>
      </c>
      <c r="B494" t="s">
        <v>374</v>
      </c>
      <c r="D494">
        <v>0</v>
      </c>
      <c r="E494" t="s">
        <v>84</v>
      </c>
      <c r="F494" t="s">
        <v>85</v>
      </c>
      <c r="G494" t="s">
        <v>241</v>
      </c>
      <c r="H494" t="s">
        <v>252</v>
      </c>
      <c r="I494" t="s">
        <v>253</v>
      </c>
      <c r="J494">
        <v>0</v>
      </c>
      <c r="K494" t="s">
        <v>80</v>
      </c>
    </row>
    <row r="495" spans="1:11" x14ac:dyDescent="0.25">
      <c r="A495" t="s">
        <v>373</v>
      </c>
      <c r="B495" t="s">
        <v>374</v>
      </c>
      <c r="D495">
        <v>0</v>
      </c>
      <c r="E495" t="s">
        <v>84</v>
      </c>
      <c r="F495" t="s">
        <v>85</v>
      </c>
      <c r="G495" t="s">
        <v>241</v>
      </c>
      <c r="H495" t="s">
        <v>254</v>
      </c>
      <c r="I495" t="s">
        <v>255</v>
      </c>
      <c r="J495">
        <v>0</v>
      </c>
      <c r="K495" t="s">
        <v>80</v>
      </c>
    </row>
    <row r="496" spans="1:11" x14ac:dyDescent="0.25">
      <c r="A496" t="s">
        <v>373</v>
      </c>
      <c r="B496" t="s">
        <v>374</v>
      </c>
      <c r="D496">
        <v>0</v>
      </c>
      <c r="E496" t="s">
        <v>84</v>
      </c>
      <c r="F496" t="s">
        <v>85</v>
      </c>
      <c r="G496" t="s">
        <v>241</v>
      </c>
      <c r="H496" t="s">
        <v>256</v>
      </c>
      <c r="I496" t="s">
        <v>257</v>
      </c>
      <c r="J496">
        <v>0</v>
      </c>
      <c r="K496" t="s">
        <v>80</v>
      </c>
    </row>
    <row r="497" spans="1:11" x14ac:dyDescent="0.25">
      <c r="A497" t="s">
        <v>373</v>
      </c>
      <c r="B497" t="s">
        <v>374</v>
      </c>
      <c r="D497">
        <v>0</v>
      </c>
      <c r="E497" t="s">
        <v>84</v>
      </c>
      <c r="F497" t="s">
        <v>85</v>
      </c>
      <c r="G497" t="s">
        <v>241</v>
      </c>
      <c r="H497" t="s">
        <v>258</v>
      </c>
      <c r="I497" t="s">
        <v>259</v>
      </c>
      <c r="J497">
        <v>0</v>
      </c>
      <c r="K497" t="s">
        <v>80</v>
      </c>
    </row>
    <row r="498" spans="1:11" x14ac:dyDescent="0.25">
      <c r="A498" t="s">
        <v>373</v>
      </c>
      <c r="B498" t="s">
        <v>374</v>
      </c>
      <c r="D498">
        <v>0</v>
      </c>
      <c r="E498" t="s">
        <v>84</v>
      </c>
      <c r="F498" t="s">
        <v>85</v>
      </c>
      <c r="G498" t="s">
        <v>241</v>
      </c>
      <c r="H498" t="s">
        <v>260</v>
      </c>
      <c r="I498" t="s">
        <v>261</v>
      </c>
      <c r="J498">
        <v>0</v>
      </c>
      <c r="K498" t="s">
        <v>80</v>
      </c>
    </row>
    <row r="499" spans="1:11" x14ac:dyDescent="0.25">
      <c r="A499" t="s">
        <v>373</v>
      </c>
      <c r="B499" t="s">
        <v>374</v>
      </c>
      <c r="D499">
        <v>0</v>
      </c>
      <c r="E499" t="s">
        <v>84</v>
      </c>
      <c r="F499" t="s">
        <v>85</v>
      </c>
      <c r="G499" t="s">
        <v>241</v>
      </c>
      <c r="H499" t="s">
        <v>262</v>
      </c>
      <c r="I499" t="s">
        <v>263</v>
      </c>
      <c r="J499">
        <v>0</v>
      </c>
      <c r="K499" t="s">
        <v>80</v>
      </c>
    </row>
    <row r="500" spans="1:11" x14ac:dyDescent="0.25">
      <c r="A500" t="s">
        <v>373</v>
      </c>
      <c r="B500" t="s">
        <v>374</v>
      </c>
      <c r="D500">
        <v>0</v>
      </c>
      <c r="E500" t="s">
        <v>84</v>
      </c>
      <c r="F500" t="s">
        <v>85</v>
      </c>
      <c r="G500" t="s">
        <v>241</v>
      </c>
      <c r="H500" t="s">
        <v>264</v>
      </c>
      <c r="I500" t="s">
        <v>265</v>
      </c>
      <c r="J500">
        <v>0</v>
      </c>
      <c r="K500" t="s">
        <v>80</v>
      </c>
    </row>
    <row r="501" spans="1:11" x14ac:dyDescent="0.25">
      <c r="A501" t="s">
        <v>373</v>
      </c>
      <c r="B501" t="s">
        <v>374</v>
      </c>
      <c r="D501">
        <v>0</v>
      </c>
      <c r="E501" t="s">
        <v>84</v>
      </c>
      <c r="F501" t="s">
        <v>85</v>
      </c>
      <c r="G501" t="s">
        <v>241</v>
      </c>
      <c r="H501" t="s">
        <v>266</v>
      </c>
      <c r="I501" t="s">
        <v>267</v>
      </c>
      <c r="J501">
        <v>0</v>
      </c>
      <c r="K501" t="s">
        <v>80</v>
      </c>
    </row>
    <row r="502" spans="1:11" x14ac:dyDescent="0.25">
      <c r="A502" t="s">
        <v>373</v>
      </c>
      <c r="B502" t="s">
        <v>374</v>
      </c>
      <c r="D502">
        <v>0</v>
      </c>
      <c r="E502" t="s">
        <v>84</v>
      </c>
      <c r="F502" t="s">
        <v>85</v>
      </c>
      <c r="G502" t="s">
        <v>241</v>
      </c>
      <c r="H502" t="s">
        <v>268</v>
      </c>
      <c r="I502" t="s">
        <v>269</v>
      </c>
      <c r="J502">
        <v>0</v>
      </c>
      <c r="K502" t="s">
        <v>80</v>
      </c>
    </row>
    <row r="503" spans="1:11" x14ac:dyDescent="0.25">
      <c r="A503" t="s">
        <v>373</v>
      </c>
      <c r="B503" t="s">
        <v>374</v>
      </c>
      <c r="D503">
        <v>0</v>
      </c>
      <c r="E503" t="s">
        <v>84</v>
      </c>
      <c r="F503" t="s">
        <v>85</v>
      </c>
      <c r="G503" t="s">
        <v>241</v>
      </c>
      <c r="H503" t="s">
        <v>270</v>
      </c>
      <c r="I503" t="s">
        <v>271</v>
      </c>
      <c r="J503">
        <v>0</v>
      </c>
      <c r="K503" t="s">
        <v>80</v>
      </c>
    </row>
    <row r="504" spans="1:11" x14ac:dyDescent="0.25">
      <c r="A504" t="s">
        <v>373</v>
      </c>
      <c r="B504" t="s">
        <v>374</v>
      </c>
      <c r="D504">
        <v>0</v>
      </c>
      <c r="E504" t="s">
        <v>84</v>
      </c>
      <c r="F504" t="s">
        <v>85</v>
      </c>
      <c r="G504" t="s">
        <v>241</v>
      </c>
      <c r="H504" t="s">
        <v>272</v>
      </c>
      <c r="I504" t="s">
        <v>273</v>
      </c>
      <c r="J504">
        <v>0</v>
      </c>
      <c r="K504" t="s">
        <v>80</v>
      </c>
    </row>
    <row r="505" spans="1:11" x14ac:dyDescent="0.25">
      <c r="A505" t="s">
        <v>373</v>
      </c>
      <c r="B505" t="s">
        <v>374</v>
      </c>
      <c r="D505">
        <v>0</v>
      </c>
      <c r="E505" t="s">
        <v>84</v>
      </c>
      <c r="F505" t="s">
        <v>85</v>
      </c>
      <c r="G505" t="s">
        <v>241</v>
      </c>
      <c r="H505" t="s">
        <v>274</v>
      </c>
      <c r="I505" t="s">
        <v>275</v>
      </c>
      <c r="J505">
        <v>0</v>
      </c>
      <c r="K505" t="s">
        <v>80</v>
      </c>
    </row>
    <row r="506" spans="1:11" x14ac:dyDescent="0.25">
      <c r="A506" t="s">
        <v>373</v>
      </c>
      <c r="B506" t="s">
        <v>374</v>
      </c>
      <c r="D506">
        <v>0</v>
      </c>
      <c r="E506" t="s">
        <v>84</v>
      </c>
      <c r="F506" t="s">
        <v>85</v>
      </c>
      <c r="G506" t="s">
        <v>241</v>
      </c>
      <c r="H506" t="s">
        <v>276</v>
      </c>
      <c r="I506" t="s">
        <v>277</v>
      </c>
      <c r="J506">
        <v>0</v>
      </c>
      <c r="K506" t="s">
        <v>80</v>
      </c>
    </row>
    <row r="507" spans="1:11" x14ac:dyDescent="0.25">
      <c r="A507" t="s">
        <v>373</v>
      </c>
      <c r="B507" t="s">
        <v>374</v>
      </c>
      <c r="D507">
        <v>0</v>
      </c>
      <c r="E507" t="s">
        <v>84</v>
      </c>
      <c r="F507" t="s">
        <v>85</v>
      </c>
      <c r="G507" t="s">
        <v>241</v>
      </c>
      <c r="H507" t="s">
        <v>278</v>
      </c>
      <c r="I507" t="s">
        <v>279</v>
      </c>
      <c r="J507">
        <v>0</v>
      </c>
      <c r="K507" t="s">
        <v>80</v>
      </c>
    </row>
    <row r="508" spans="1:11" x14ac:dyDescent="0.25">
      <c r="A508" t="s">
        <v>373</v>
      </c>
      <c r="B508" t="s">
        <v>374</v>
      </c>
      <c r="D508">
        <v>0</v>
      </c>
      <c r="E508" t="s">
        <v>84</v>
      </c>
      <c r="F508" t="s">
        <v>85</v>
      </c>
      <c r="G508" t="s">
        <v>241</v>
      </c>
      <c r="H508" t="s">
        <v>280</v>
      </c>
      <c r="I508" t="s">
        <v>281</v>
      </c>
      <c r="J508">
        <v>0</v>
      </c>
      <c r="K508" t="s">
        <v>80</v>
      </c>
    </row>
    <row r="509" spans="1:11" x14ac:dyDescent="0.25">
      <c r="A509" t="s">
        <v>373</v>
      </c>
      <c r="B509" t="s">
        <v>374</v>
      </c>
      <c r="D509">
        <v>0</v>
      </c>
      <c r="E509" t="s">
        <v>84</v>
      </c>
      <c r="F509" t="s">
        <v>85</v>
      </c>
      <c r="G509" t="s">
        <v>241</v>
      </c>
      <c r="H509" t="s">
        <v>282</v>
      </c>
      <c r="I509" t="s">
        <v>283</v>
      </c>
      <c r="J509">
        <v>0</v>
      </c>
      <c r="K509" t="s">
        <v>80</v>
      </c>
    </row>
    <row r="510" spans="1:11" x14ac:dyDescent="0.25">
      <c r="A510" t="s">
        <v>373</v>
      </c>
      <c r="B510" t="s">
        <v>374</v>
      </c>
      <c r="D510">
        <v>0</v>
      </c>
      <c r="E510" t="s">
        <v>84</v>
      </c>
      <c r="F510" t="s">
        <v>85</v>
      </c>
      <c r="G510" t="s">
        <v>241</v>
      </c>
      <c r="H510" t="s">
        <v>284</v>
      </c>
      <c r="I510" t="s">
        <v>285</v>
      </c>
      <c r="J510">
        <v>0</v>
      </c>
      <c r="K510" t="s">
        <v>80</v>
      </c>
    </row>
    <row r="511" spans="1:11" x14ac:dyDescent="0.25">
      <c r="A511" t="s">
        <v>373</v>
      </c>
      <c r="B511" t="s">
        <v>374</v>
      </c>
      <c r="D511">
        <v>0</v>
      </c>
      <c r="E511" t="s">
        <v>84</v>
      </c>
      <c r="F511" t="s">
        <v>85</v>
      </c>
      <c r="G511" t="s">
        <v>241</v>
      </c>
      <c r="H511" t="s">
        <v>286</v>
      </c>
      <c r="I511" t="s">
        <v>287</v>
      </c>
      <c r="J511">
        <v>0</v>
      </c>
      <c r="K511" t="s">
        <v>80</v>
      </c>
    </row>
    <row r="512" spans="1:11" x14ac:dyDescent="0.25">
      <c r="A512" t="s">
        <v>373</v>
      </c>
      <c r="B512" t="s">
        <v>374</v>
      </c>
      <c r="D512">
        <v>0</v>
      </c>
      <c r="E512" t="s">
        <v>84</v>
      </c>
      <c r="F512" t="s">
        <v>85</v>
      </c>
      <c r="G512" t="s">
        <v>241</v>
      </c>
      <c r="H512" t="s">
        <v>288</v>
      </c>
      <c r="I512" t="s">
        <v>289</v>
      </c>
      <c r="J512">
        <v>1000</v>
      </c>
      <c r="K512" t="s">
        <v>80</v>
      </c>
    </row>
    <row r="513" spans="1:11" x14ac:dyDescent="0.25">
      <c r="A513" t="s">
        <v>373</v>
      </c>
      <c r="B513" t="s">
        <v>374</v>
      </c>
      <c r="D513">
        <v>0</v>
      </c>
      <c r="E513" t="s">
        <v>84</v>
      </c>
      <c r="F513" t="s">
        <v>85</v>
      </c>
      <c r="G513" t="s">
        <v>241</v>
      </c>
      <c r="H513" t="s">
        <v>290</v>
      </c>
      <c r="I513" t="s">
        <v>291</v>
      </c>
      <c r="J513">
        <v>0</v>
      </c>
      <c r="K513" t="s">
        <v>80</v>
      </c>
    </row>
    <row r="514" spans="1:11" x14ac:dyDescent="0.25">
      <c r="A514" t="s">
        <v>373</v>
      </c>
      <c r="B514" t="s">
        <v>374</v>
      </c>
      <c r="D514">
        <v>0</v>
      </c>
      <c r="E514" t="s">
        <v>84</v>
      </c>
      <c r="F514" t="s">
        <v>85</v>
      </c>
      <c r="G514" t="s">
        <v>241</v>
      </c>
      <c r="H514" t="s">
        <v>292</v>
      </c>
      <c r="I514" t="s">
        <v>293</v>
      </c>
      <c r="J514">
        <v>0</v>
      </c>
      <c r="K514" t="s">
        <v>80</v>
      </c>
    </row>
    <row r="515" spans="1:11" x14ac:dyDescent="0.25">
      <c r="A515" t="s">
        <v>373</v>
      </c>
      <c r="B515" t="s">
        <v>374</v>
      </c>
      <c r="D515">
        <v>0</v>
      </c>
      <c r="E515" t="s">
        <v>84</v>
      </c>
      <c r="F515" t="s">
        <v>85</v>
      </c>
      <c r="G515" t="s">
        <v>241</v>
      </c>
      <c r="H515" t="s">
        <v>294</v>
      </c>
      <c r="I515" t="s">
        <v>295</v>
      </c>
      <c r="J515">
        <v>0</v>
      </c>
      <c r="K515" t="s">
        <v>80</v>
      </c>
    </row>
    <row r="516" spans="1:11" x14ac:dyDescent="0.25">
      <c r="A516" t="s">
        <v>373</v>
      </c>
      <c r="B516" t="s">
        <v>374</v>
      </c>
      <c r="D516">
        <v>0</v>
      </c>
      <c r="E516" t="s">
        <v>84</v>
      </c>
      <c r="F516" t="s">
        <v>85</v>
      </c>
      <c r="G516" t="s">
        <v>241</v>
      </c>
      <c r="H516" t="s">
        <v>296</v>
      </c>
      <c r="I516" t="s">
        <v>297</v>
      </c>
      <c r="J516">
        <v>0</v>
      </c>
      <c r="K516" t="s">
        <v>80</v>
      </c>
    </row>
    <row r="517" spans="1:11" x14ac:dyDescent="0.25">
      <c r="A517" t="s">
        <v>373</v>
      </c>
      <c r="B517" t="s">
        <v>374</v>
      </c>
      <c r="D517">
        <v>0</v>
      </c>
      <c r="E517" t="s">
        <v>84</v>
      </c>
      <c r="F517" t="s">
        <v>85</v>
      </c>
      <c r="G517" t="s">
        <v>241</v>
      </c>
      <c r="H517" t="s">
        <v>298</v>
      </c>
      <c r="I517" t="s">
        <v>299</v>
      </c>
      <c r="J517">
        <v>0</v>
      </c>
      <c r="K517" t="s">
        <v>80</v>
      </c>
    </row>
    <row r="518" spans="1:11" x14ac:dyDescent="0.25">
      <c r="A518" t="s">
        <v>373</v>
      </c>
      <c r="B518" t="s">
        <v>374</v>
      </c>
      <c r="D518">
        <v>0</v>
      </c>
      <c r="E518" t="s">
        <v>84</v>
      </c>
      <c r="F518" t="s">
        <v>85</v>
      </c>
      <c r="G518" t="s">
        <v>241</v>
      </c>
      <c r="H518" t="s">
        <v>300</v>
      </c>
      <c r="I518" t="s">
        <v>301</v>
      </c>
      <c r="J518">
        <v>0</v>
      </c>
      <c r="K518" t="s">
        <v>80</v>
      </c>
    </row>
    <row r="519" spans="1:11" x14ac:dyDescent="0.25">
      <c r="A519" t="s">
        <v>373</v>
      </c>
      <c r="B519" t="s">
        <v>374</v>
      </c>
      <c r="D519">
        <v>0</v>
      </c>
      <c r="E519" t="s">
        <v>84</v>
      </c>
      <c r="F519" t="s">
        <v>85</v>
      </c>
      <c r="G519" t="s">
        <v>241</v>
      </c>
      <c r="H519" t="s">
        <v>302</v>
      </c>
      <c r="I519" t="s">
        <v>303</v>
      </c>
      <c r="J519">
        <v>0</v>
      </c>
      <c r="K519" t="s">
        <v>80</v>
      </c>
    </row>
    <row r="520" spans="1:11" x14ac:dyDescent="0.25">
      <c r="A520" t="s">
        <v>373</v>
      </c>
      <c r="B520" t="s">
        <v>374</v>
      </c>
      <c r="D520">
        <v>0</v>
      </c>
      <c r="E520" t="s">
        <v>84</v>
      </c>
      <c r="F520" t="s">
        <v>85</v>
      </c>
      <c r="G520" t="s">
        <v>241</v>
      </c>
      <c r="H520" t="s">
        <v>304</v>
      </c>
      <c r="I520" t="s">
        <v>305</v>
      </c>
      <c r="J520">
        <v>0</v>
      </c>
      <c r="K520" t="s">
        <v>80</v>
      </c>
    </row>
    <row r="521" spans="1:11" x14ac:dyDescent="0.25">
      <c r="A521" t="s">
        <v>373</v>
      </c>
      <c r="B521" t="s">
        <v>374</v>
      </c>
      <c r="D521">
        <v>0</v>
      </c>
      <c r="E521" t="s">
        <v>84</v>
      </c>
      <c r="F521" t="s">
        <v>85</v>
      </c>
      <c r="G521" t="s">
        <v>241</v>
      </c>
      <c r="H521" t="s">
        <v>306</v>
      </c>
      <c r="I521" t="s">
        <v>307</v>
      </c>
      <c r="J521">
        <v>0</v>
      </c>
      <c r="K521" t="s">
        <v>80</v>
      </c>
    </row>
    <row r="522" spans="1:11" x14ac:dyDescent="0.25">
      <c r="A522" t="s">
        <v>373</v>
      </c>
      <c r="B522" t="s">
        <v>374</v>
      </c>
      <c r="D522">
        <v>0</v>
      </c>
      <c r="E522" t="s">
        <v>84</v>
      </c>
      <c r="F522" t="s">
        <v>85</v>
      </c>
      <c r="G522" t="s">
        <v>241</v>
      </c>
      <c r="H522" t="s">
        <v>308</v>
      </c>
      <c r="I522" t="s">
        <v>309</v>
      </c>
      <c r="J522">
        <v>0</v>
      </c>
      <c r="K522" t="s">
        <v>80</v>
      </c>
    </row>
    <row r="523" spans="1:11" x14ac:dyDescent="0.25">
      <c r="A523" t="s">
        <v>373</v>
      </c>
      <c r="B523" t="s">
        <v>374</v>
      </c>
      <c r="D523">
        <v>0</v>
      </c>
      <c r="E523" t="s">
        <v>84</v>
      </c>
      <c r="F523" t="s">
        <v>85</v>
      </c>
      <c r="G523" t="s">
        <v>241</v>
      </c>
      <c r="H523" t="s">
        <v>310</v>
      </c>
      <c r="I523" t="s">
        <v>311</v>
      </c>
      <c r="J523">
        <v>0</v>
      </c>
      <c r="K523" t="s">
        <v>80</v>
      </c>
    </row>
    <row r="524" spans="1:11" x14ac:dyDescent="0.25">
      <c r="A524" t="s">
        <v>373</v>
      </c>
      <c r="B524" t="s">
        <v>374</v>
      </c>
      <c r="D524">
        <v>0</v>
      </c>
      <c r="E524" t="s">
        <v>84</v>
      </c>
      <c r="F524" t="s">
        <v>85</v>
      </c>
      <c r="G524" t="s">
        <v>241</v>
      </c>
      <c r="H524" t="s">
        <v>312</v>
      </c>
      <c r="I524" t="s">
        <v>313</v>
      </c>
      <c r="J524">
        <v>0</v>
      </c>
      <c r="K524" t="s">
        <v>80</v>
      </c>
    </row>
    <row r="525" spans="1:11" x14ac:dyDescent="0.25">
      <c r="A525" t="s">
        <v>373</v>
      </c>
      <c r="B525" t="s">
        <v>374</v>
      </c>
      <c r="D525">
        <v>0</v>
      </c>
      <c r="E525" t="s">
        <v>84</v>
      </c>
      <c r="F525" t="s">
        <v>85</v>
      </c>
      <c r="G525" t="s">
        <v>241</v>
      </c>
      <c r="H525" t="s">
        <v>314</v>
      </c>
      <c r="I525" t="s">
        <v>315</v>
      </c>
      <c r="J525">
        <v>0</v>
      </c>
      <c r="K525" t="s">
        <v>80</v>
      </c>
    </row>
    <row r="526" spans="1:11" x14ac:dyDescent="0.25">
      <c r="A526" t="s">
        <v>373</v>
      </c>
      <c r="B526" t="s">
        <v>374</v>
      </c>
      <c r="D526">
        <v>0</v>
      </c>
      <c r="E526" t="s">
        <v>84</v>
      </c>
      <c r="F526" t="s">
        <v>85</v>
      </c>
      <c r="G526" t="s">
        <v>241</v>
      </c>
      <c r="H526" t="s">
        <v>314</v>
      </c>
      <c r="I526" t="s">
        <v>316</v>
      </c>
      <c r="J526">
        <v>0</v>
      </c>
      <c r="K526" t="s">
        <v>80</v>
      </c>
    </row>
    <row r="527" spans="1:11" x14ac:dyDescent="0.25">
      <c r="A527" t="s">
        <v>373</v>
      </c>
      <c r="B527" t="s">
        <v>374</v>
      </c>
      <c r="D527">
        <v>0</v>
      </c>
      <c r="E527" t="s">
        <v>84</v>
      </c>
      <c r="F527" t="s">
        <v>85</v>
      </c>
      <c r="G527" t="s">
        <v>241</v>
      </c>
      <c r="H527" t="s">
        <v>317</v>
      </c>
      <c r="I527" t="s">
        <v>318</v>
      </c>
      <c r="J527">
        <v>0</v>
      </c>
      <c r="K527" t="s">
        <v>80</v>
      </c>
    </row>
    <row r="528" spans="1:11" x14ac:dyDescent="0.25">
      <c r="A528" t="s">
        <v>373</v>
      </c>
      <c r="B528" t="s">
        <v>374</v>
      </c>
      <c r="D528">
        <v>0</v>
      </c>
      <c r="E528" t="s">
        <v>84</v>
      </c>
      <c r="F528" t="s">
        <v>85</v>
      </c>
      <c r="G528" t="s">
        <v>241</v>
      </c>
      <c r="H528" t="s">
        <v>319</v>
      </c>
      <c r="I528" t="s">
        <v>320</v>
      </c>
      <c r="J528">
        <v>0</v>
      </c>
      <c r="K528" t="s">
        <v>80</v>
      </c>
    </row>
    <row r="529" spans="1:11" x14ac:dyDescent="0.25">
      <c r="A529" t="s">
        <v>373</v>
      </c>
      <c r="B529" t="s">
        <v>374</v>
      </c>
      <c r="D529">
        <v>0</v>
      </c>
      <c r="E529" t="s">
        <v>84</v>
      </c>
      <c r="F529" t="s">
        <v>85</v>
      </c>
      <c r="G529" t="s">
        <v>241</v>
      </c>
      <c r="H529" t="s">
        <v>321</v>
      </c>
      <c r="I529" t="s">
        <v>322</v>
      </c>
      <c r="J529">
        <v>0</v>
      </c>
      <c r="K529" t="s">
        <v>80</v>
      </c>
    </row>
    <row r="530" spans="1:11" x14ac:dyDescent="0.25">
      <c r="A530" t="s">
        <v>373</v>
      </c>
      <c r="B530" t="s">
        <v>374</v>
      </c>
      <c r="D530">
        <v>0</v>
      </c>
      <c r="E530" t="s">
        <v>84</v>
      </c>
      <c r="F530" t="s">
        <v>85</v>
      </c>
      <c r="G530" t="s">
        <v>241</v>
      </c>
      <c r="H530" t="s">
        <v>323</v>
      </c>
      <c r="I530" t="s">
        <v>324</v>
      </c>
      <c r="J530">
        <v>0</v>
      </c>
      <c r="K530" t="s">
        <v>80</v>
      </c>
    </row>
    <row r="531" spans="1:11" x14ac:dyDescent="0.25">
      <c r="A531" t="s">
        <v>373</v>
      </c>
      <c r="B531" t="s">
        <v>374</v>
      </c>
      <c r="D531">
        <v>0</v>
      </c>
      <c r="E531" t="s">
        <v>84</v>
      </c>
      <c r="F531" t="s">
        <v>85</v>
      </c>
      <c r="G531" t="s">
        <v>241</v>
      </c>
      <c r="H531" t="s">
        <v>325</v>
      </c>
      <c r="I531" t="s">
        <v>326</v>
      </c>
      <c r="J531">
        <v>0</v>
      </c>
      <c r="K531" t="s">
        <v>80</v>
      </c>
    </row>
    <row r="532" spans="1:11" x14ac:dyDescent="0.25">
      <c r="A532" t="s">
        <v>373</v>
      </c>
      <c r="B532" t="s">
        <v>374</v>
      </c>
      <c r="D532">
        <v>0</v>
      </c>
      <c r="E532" t="s">
        <v>84</v>
      </c>
      <c r="F532" t="s">
        <v>85</v>
      </c>
      <c r="G532" t="s">
        <v>241</v>
      </c>
      <c r="H532" t="s">
        <v>327</v>
      </c>
      <c r="I532" t="s">
        <v>328</v>
      </c>
      <c r="J532">
        <v>0</v>
      </c>
      <c r="K532" t="s">
        <v>80</v>
      </c>
    </row>
    <row r="533" spans="1:11" x14ac:dyDescent="0.25">
      <c r="A533" t="s">
        <v>373</v>
      </c>
      <c r="B533" t="s">
        <v>374</v>
      </c>
      <c r="D533">
        <v>0</v>
      </c>
      <c r="E533" t="s">
        <v>84</v>
      </c>
      <c r="F533" t="s">
        <v>85</v>
      </c>
      <c r="G533" t="s">
        <v>241</v>
      </c>
      <c r="H533" t="s">
        <v>329</v>
      </c>
      <c r="I533" t="s">
        <v>330</v>
      </c>
      <c r="J533">
        <v>0</v>
      </c>
      <c r="K533" t="s">
        <v>80</v>
      </c>
    </row>
    <row r="534" spans="1:11" x14ac:dyDescent="0.25">
      <c r="A534" t="s">
        <v>373</v>
      </c>
      <c r="B534" t="s">
        <v>374</v>
      </c>
      <c r="D534">
        <v>0</v>
      </c>
      <c r="E534" t="s">
        <v>84</v>
      </c>
      <c r="F534" t="s">
        <v>85</v>
      </c>
      <c r="G534" t="s">
        <v>241</v>
      </c>
      <c r="H534" t="s">
        <v>331</v>
      </c>
      <c r="I534" t="s">
        <v>332</v>
      </c>
      <c r="J534">
        <v>0</v>
      </c>
      <c r="K534" t="s">
        <v>80</v>
      </c>
    </row>
    <row r="535" spans="1:11" x14ac:dyDescent="0.25">
      <c r="A535" t="s">
        <v>373</v>
      </c>
      <c r="B535" t="s">
        <v>374</v>
      </c>
      <c r="D535">
        <v>0</v>
      </c>
      <c r="E535" t="s">
        <v>84</v>
      </c>
      <c r="F535" t="s">
        <v>85</v>
      </c>
      <c r="G535" t="s">
        <v>241</v>
      </c>
      <c r="H535" t="s">
        <v>333</v>
      </c>
      <c r="I535" t="s">
        <v>334</v>
      </c>
      <c r="J535">
        <v>0</v>
      </c>
      <c r="K535" t="s">
        <v>80</v>
      </c>
    </row>
    <row r="536" spans="1:11" x14ac:dyDescent="0.25">
      <c r="A536" t="s">
        <v>373</v>
      </c>
      <c r="B536" t="s">
        <v>374</v>
      </c>
      <c r="D536">
        <v>0</v>
      </c>
      <c r="E536" t="s">
        <v>84</v>
      </c>
      <c r="F536" t="s">
        <v>85</v>
      </c>
      <c r="G536" t="s">
        <v>241</v>
      </c>
      <c r="H536" t="s">
        <v>335</v>
      </c>
      <c r="I536" t="s">
        <v>336</v>
      </c>
      <c r="J536">
        <v>0</v>
      </c>
      <c r="K536" t="s">
        <v>80</v>
      </c>
    </row>
    <row r="537" spans="1:11" x14ac:dyDescent="0.25">
      <c r="A537" t="s">
        <v>373</v>
      </c>
      <c r="B537" t="s">
        <v>374</v>
      </c>
      <c r="D537">
        <v>0</v>
      </c>
      <c r="E537" t="s">
        <v>84</v>
      </c>
      <c r="F537" t="s">
        <v>85</v>
      </c>
      <c r="G537" t="s">
        <v>241</v>
      </c>
      <c r="H537" t="s">
        <v>337</v>
      </c>
      <c r="I537" t="s">
        <v>338</v>
      </c>
      <c r="J537">
        <v>0</v>
      </c>
      <c r="K537" t="s">
        <v>80</v>
      </c>
    </row>
    <row r="538" spans="1:11" x14ac:dyDescent="0.25">
      <c r="A538" t="s">
        <v>373</v>
      </c>
      <c r="B538" t="s">
        <v>374</v>
      </c>
      <c r="D538">
        <v>0</v>
      </c>
      <c r="E538" t="s">
        <v>84</v>
      </c>
      <c r="F538" t="s">
        <v>85</v>
      </c>
      <c r="G538" t="s">
        <v>241</v>
      </c>
      <c r="H538" t="s">
        <v>339</v>
      </c>
      <c r="I538" t="s">
        <v>340</v>
      </c>
      <c r="J538">
        <v>0</v>
      </c>
      <c r="K538" t="s">
        <v>80</v>
      </c>
    </row>
    <row r="539" spans="1:11" x14ac:dyDescent="0.25">
      <c r="A539" t="s">
        <v>373</v>
      </c>
      <c r="B539" t="s">
        <v>374</v>
      </c>
      <c r="D539">
        <v>0</v>
      </c>
      <c r="E539" t="s">
        <v>84</v>
      </c>
      <c r="F539" t="s">
        <v>85</v>
      </c>
      <c r="G539" t="s">
        <v>241</v>
      </c>
      <c r="H539" t="s">
        <v>341</v>
      </c>
      <c r="I539" t="s">
        <v>342</v>
      </c>
      <c r="J539">
        <v>0</v>
      </c>
      <c r="K539" t="s">
        <v>80</v>
      </c>
    </row>
    <row r="540" spans="1:11" x14ac:dyDescent="0.25">
      <c r="A540" t="s">
        <v>373</v>
      </c>
      <c r="B540" t="s">
        <v>374</v>
      </c>
      <c r="D540">
        <v>0</v>
      </c>
      <c r="E540" t="s">
        <v>84</v>
      </c>
      <c r="F540" t="s">
        <v>85</v>
      </c>
      <c r="G540" t="s">
        <v>241</v>
      </c>
      <c r="H540" t="s">
        <v>343</v>
      </c>
      <c r="I540" t="s">
        <v>344</v>
      </c>
      <c r="J540">
        <v>0</v>
      </c>
      <c r="K540" t="s">
        <v>80</v>
      </c>
    </row>
    <row r="541" spans="1:11" x14ac:dyDescent="0.25">
      <c r="A541" t="s">
        <v>373</v>
      </c>
      <c r="B541" t="s">
        <v>374</v>
      </c>
      <c r="D541">
        <v>0</v>
      </c>
      <c r="E541" t="s">
        <v>84</v>
      </c>
      <c r="F541" t="s">
        <v>85</v>
      </c>
      <c r="G541" t="s">
        <v>241</v>
      </c>
      <c r="H541" t="s">
        <v>345</v>
      </c>
      <c r="I541" t="s">
        <v>346</v>
      </c>
      <c r="J541">
        <v>0</v>
      </c>
      <c r="K541" t="s">
        <v>80</v>
      </c>
    </row>
    <row r="542" spans="1:11" x14ac:dyDescent="0.25">
      <c r="A542" t="s">
        <v>373</v>
      </c>
      <c r="B542" t="s">
        <v>374</v>
      </c>
      <c r="D542">
        <v>0</v>
      </c>
      <c r="E542" t="s">
        <v>84</v>
      </c>
      <c r="F542" t="s">
        <v>85</v>
      </c>
      <c r="G542" t="s">
        <v>241</v>
      </c>
      <c r="H542" t="s">
        <v>347</v>
      </c>
      <c r="I542" t="s">
        <v>348</v>
      </c>
      <c r="J542">
        <v>0</v>
      </c>
      <c r="K542" t="s">
        <v>80</v>
      </c>
    </row>
    <row r="543" spans="1:11" x14ac:dyDescent="0.25">
      <c r="A543" t="s">
        <v>373</v>
      </c>
      <c r="B543" t="s">
        <v>374</v>
      </c>
      <c r="D543">
        <v>0</v>
      </c>
      <c r="E543" t="s">
        <v>84</v>
      </c>
      <c r="F543" t="s">
        <v>85</v>
      </c>
      <c r="G543" t="s">
        <v>241</v>
      </c>
      <c r="H543" t="s">
        <v>349</v>
      </c>
      <c r="I543" t="s">
        <v>350</v>
      </c>
      <c r="J543">
        <v>0</v>
      </c>
      <c r="K543" t="s">
        <v>80</v>
      </c>
    </row>
    <row r="544" spans="1:11" x14ac:dyDescent="0.25">
      <c r="A544" t="s">
        <v>373</v>
      </c>
      <c r="B544" t="s">
        <v>374</v>
      </c>
      <c r="D544">
        <v>0</v>
      </c>
      <c r="E544" t="s">
        <v>84</v>
      </c>
      <c r="F544" t="s">
        <v>85</v>
      </c>
      <c r="G544" t="s">
        <v>241</v>
      </c>
      <c r="H544" t="s">
        <v>351</v>
      </c>
      <c r="I544" t="s">
        <v>352</v>
      </c>
      <c r="J544">
        <v>0</v>
      </c>
      <c r="K544" t="s">
        <v>80</v>
      </c>
    </row>
    <row r="545" spans="1:11" x14ac:dyDescent="0.25">
      <c r="A545" t="s">
        <v>373</v>
      </c>
      <c r="B545" t="s">
        <v>374</v>
      </c>
      <c r="D545">
        <v>0</v>
      </c>
      <c r="E545" t="s">
        <v>84</v>
      </c>
      <c r="F545" t="s">
        <v>85</v>
      </c>
      <c r="G545" t="s">
        <v>241</v>
      </c>
      <c r="H545" t="s">
        <v>353</v>
      </c>
      <c r="I545" t="s">
        <v>354</v>
      </c>
      <c r="J545">
        <v>0</v>
      </c>
      <c r="K545" t="s">
        <v>80</v>
      </c>
    </row>
    <row r="546" spans="1:11" x14ac:dyDescent="0.25">
      <c r="A546" t="s">
        <v>373</v>
      </c>
      <c r="B546" t="s">
        <v>374</v>
      </c>
      <c r="D546">
        <v>0</v>
      </c>
      <c r="E546" t="s">
        <v>84</v>
      </c>
      <c r="F546" t="s">
        <v>85</v>
      </c>
      <c r="G546" t="s">
        <v>241</v>
      </c>
      <c r="H546" t="s">
        <v>355</v>
      </c>
      <c r="I546" t="s">
        <v>356</v>
      </c>
      <c r="J546">
        <v>0</v>
      </c>
      <c r="K546" t="s">
        <v>80</v>
      </c>
    </row>
    <row r="547" spans="1:11" x14ac:dyDescent="0.25">
      <c r="A547" t="s">
        <v>373</v>
      </c>
      <c r="B547" t="s">
        <v>374</v>
      </c>
      <c r="D547">
        <v>0</v>
      </c>
      <c r="E547" t="s">
        <v>84</v>
      </c>
      <c r="F547" t="s">
        <v>85</v>
      </c>
      <c r="G547" t="s">
        <v>241</v>
      </c>
      <c r="H547" t="s">
        <v>357</v>
      </c>
      <c r="I547" t="s">
        <v>358</v>
      </c>
      <c r="J547">
        <v>0</v>
      </c>
      <c r="K547" t="s">
        <v>80</v>
      </c>
    </row>
    <row r="548" spans="1:11" x14ac:dyDescent="0.25">
      <c r="A548" t="s">
        <v>373</v>
      </c>
      <c r="B548" t="s">
        <v>374</v>
      </c>
      <c r="D548">
        <v>0</v>
      </c>
      <c r="E548" t="s">
        <v>84</v>
      </c>
      <c r="F548" t="s">
        <v>85</v>
      </c>
      <c r="G548" t="s">
        <v>241</v>
      </c>
      <c r="H548" t="s">
        <v>359</v>
      </c>
      <c r="I548" t="s">
        <v>360</v>
      </c>
      <c r="J548">
        <v>0</v>
      </c>
      <c r="K548" t="s">
        <v>80</v>
      </c>
    </row>
    <row r="549" spans="1:11" x14ac:dyDescent="0.25">
      <c r="A549" t="s">
        <v>373</v>
      </c>
      <c r="B549" t="s">
        <v>374</v>
      </c>
      <c r="D549">
        <v>0</v>
      </c>
      <c r="E549" t="s">
        <v>84</v>
      </c>
      <c r="F549" t="s">
        <v>85</v>
      </c>
      <c r="G549" t="s">
        <v>241</v>
      </c>
      <c r="H549" t="s">
        <v>361</v>
      </c>
      <c r="I549" t="s">
        <v>362</v>
      </c>
      <c r="J549">
        <v>0</v>
      </c>
      <c r="K549" t="s">
        <v>80</v>
      </c>
    </row>
    <row r="550" spans="1:11" x14ac:dyDescent="0.25">
      <c r="A550" t="s">
        <v>373</v>
      </c>
      <c r="B550" t="s">
        <v>374</v>
      </c>
      <c r="D550">
        <v>0</v>
      </c>
      <c r="E550" t="s">
        <v>84</v>
      </c>
      <c r="F550" t="s">
        <v>85</v>
      </c>
      <c r="G550" t="s">
        <v>241</v>
      </c>
      <c r="H550" t="s">
        <v>363</v>
      </c>
      <c r="I550" t="s">
        <v>364</v>
      </c>
      <c r="J550">
        <v>0</v>
      </c>
      <c r="K550" t="s">
        <v>80</v>
      </c>
    </row>
    <row r="551" spans="1:11" x14ac:dyDescent="0.25">
      <c r="A551" t="s">
        <v>373</v>
      </c>
      <c r="B551" t="s">
        <v>374</v>
      </c>
      <c r="D551">
        <v>0</v>
      </c>
      <c r="E551" t="s">
        <v>84</v>
      </c>
      <c r="F551" t="s">
        <v>85</v>
      </c>
      <c r="G551" t="s">
        <v>241</v>
      </c>
      <c r="H551" t="s">
        <v>365</v>
      </c>
      <c r="I551" t="s">
        <v>366</v>
      </c>
      <c r="J551">
        <v>0</v>
      </c>
      <c r="K551" t="s">
        <v>80</v>
      </c>
    </row>
    <row r="552" spans="1:11" x14ac:dyDescent="0.25">
      <c r="A552" t="s">
        <v>373</v>
      </c>
      <c r="B552" t="s">
        <v>374</v>
      </c>
      <c r="D552">
        <v>0</v>
      </c>
      <c r="E552" t="s">
        <v>84</v>
      </c>
      <c r="F552" t="s">
        <v>85</v>
      </c>
      <c r="G552" t="s">
        <v>241</v>
      </c>
      <c r="H552" t="s">
        <v>367</v>
      </c>
      <c r="I552" t="s">
        <v>368</v>
      </c>
      <c r="J552">
        <v>0</v>
      </c>
      <c r="K552" t="s">
        <v>80</v>
      </c>
    </row>
    <row r="553" spans="1:11" x14ac:dyDescent="0.25">
      <c r="A553" t="s">
        <v>373</v>
      </c>
      <c r="B553" t="s">
        <v>374</v>
      </c>
      <c r="D553">
        <v>0</v>
      </c>
      <c r="E553" t="s">
        <v>84</v>
      </c>
      <c r="F553" t="s">
        <v>85</v>
      </c>
      <c r="G553" t="s">
        <v>241</v>
      </c>
      <c r="H553" t="s">
        <v>369</v>
      </c>
      <c r="I553" t="s">
        <v>370</v>
      </c>
      <c r="J553">
        <v>0</v>
      </c>
      <c r="K553" t="s">
        <v>80</v>
      </c>
    </row>
    <row r="554" spans="1:11" x14ac:dyDescent="0.25">
      <c r="A554" t="s">
        <v>375</v>
      </c>
      <c r="B554" t="s">
        <v>376</v>
      </c>
      <c r="D554">
        <v>0</v>
      </c>
      <c r="E554" t="s">
        <v>377</v>
      </c>
      <c r="F554" t="s">
        <v>85</v>
      </c>
      <c r="G554" t="s">
        <v>241</v>
      </c>
      <c r="H554" t="s">
        <v>88</v>
      </c>
      <c r="I554" t="s">
        <v>90</v>
      </c>
      <c r="J554">
        <v>0</v>
      </c>
      <c r="K554" t="s">
        <v>80</v>
      </c>
    </row>
    <row r="555" spans="1:11" x14ac:dyDescent="0.25">
      <c r="A555" t="s">
        <v>375</v>
      </c>
      <c r="B555" t="s">
        <v>376</v>
      </c>
      <c r="D555">
        <v>0</v>
      </c>
      <c r="E555" t="s">
        <v>377</v>
      </c>
      <c r="F555" t="s">
        <v>85</v>
      </c>
      <c r="G555" t="s">
        <v>241</v>
      </c>
      <c r="H555" t="s">
        <v>91</v>
      </c>
      <c r="I555" t="s">
        <v>92</v>
      </c>
      <c r="J555">
        <v>0</v>
      </c>
      <c r="K555" t="s">
        <v>80</v>
      </c>
    </row>
    <row r="556" spans="1:11" x14ac:dyDescent="0.25">
      <c r="A556" t="s">
        <v>375</v>
      </c>
      <c r="B556" t="s">
        <v>376</v>
      </c>
      <c r="D556">
        <v>0</v>
      </c>
      <c r="E556" t="s">
        <v>377</v>
      </c>
      <c r="F556" t="s">
        <v>85</v>
      </c>
      <c r="G556" t="s">
        <v>241</v>
      </c>
      <c r="H556" t="s">
        <v>93</v>
      </c>
      <c r="I556" t="s">
        <v>94</v>
      </c>
      <c r="J556">
        <v>0</v>
      </c>
      <c r="K556" t="s">
        <v>80</v>
      </c>
    </row>
    <row r="557" spans="1:11" x14ac:dyDescent="0.25">
      <c r="A557" t="s">
        <v>375</v>
      </c>
      <c r="B557" t="s">
        <v>376</v>
      </c>
      <c r="D557">
        <v>0</v>
      </c>
      <c r="E557" t="s">
        <v>377</v>
      </c>
      <c r="F557" t="s">
        <v>85</v>
      </c>
      <c r="G557" t="s">
        <v>241</v>
      </c>
      <c r="H557" t="s">
        <v>95</v>
      </c>
      <c r="I557" t="s">
        <v>96</v>
      </c>
      <c r="J557">
        <v>0</v>
      </c>
      <c r="K557" t="s">
        <v>80</v>
      </c>
    </row>
    <row r="558" spans="1:11" x14ac:dyDescent="0.25">
      <c r="A558" t="s">
        <v>375</v>
      </c>
      <c r="B558" t="s">
        <v>376</v>
      </c>
      <c r="D558">
        <v>0</v>
      </c>
      <c r="E558" t="s">
        <v>377</v>
      </c>
      <c r="F558" t="s">
        <v>85</v>
      </c>
      <c r="G558" t="s">
        <v>241</v>
      </c>
      <c r="H558" t="s">
        <v>97</v>
      </c>
      <c r="I558" t="s">
        <v>98</v>
      </c>
      <c r="J558">
        <v>0</v>
      </c>
      <c r="K558" t="s">
        <v>80</v>
      </c>
    </row>
    <row r="559" spans="1:11" x14ac:dyDescent="0.25">
      <c r="A559" t="s">
        <v>375</v>
      </c>
      <c r="B559" t="s">
        <v>376</v>
      </c>
      <c r="D559">
        <v>0</v>
      </c>
      <c r="E559" t="s">
        <v>377</v>
      </c>
      <c r="F559" t="s">
        <v>85</v>
      </c>
      <c r="G559" t="s">
        <v>241</v>
      </c>
      <c r="H559" t="s">
        <v>99</v>
      </c>
      <c r="I559" t="s">
        <v>100</v>
      </c>
      <c r="J559">
        <v>0</v>
      </c>
      <c r="K559" t="s">
        <v>80</v>
      </c>
    </row>
    <row r="560" spans="1:11" x14ac:dyDescent="0.25">
      <c r="A560" t="s">
        <v>375</v>
      </c>
      <c r="B560" t="s">
        <v>376</v>
      </c>
      <c r="D560">
        <v>0</v>
      </c>
      <c r="E560" t="s">
        <v>377</v>
      </c>
      <c r="F560" t="s">
        <v>85</v>
      </c>
      <c r="G560" t="s">
        <v>241</v>
      </c>
      <c r="H560" t="s">
        <v>101</v>
      </c>
      <c r="I560" t="s">
        <v>102</v>
      </c>
      <c r="J560">
        <v>0</v>
      </c>
      <c r="K560" t="s">
        <v>80</v>
      </c>
    </row>
    <row r="561" spans="1:11" x14ac:dyDescent="0.25">
      <c r="A561" t="s">
        <v>375</v>
      </c>
      <c r="B561" t="s">
        <v>376</v>
      </c>
      <c r="D561">
        <v>0</v>
      </c>
      <c r="E561" t="s">
        <v>377</v>
      </c>
      <c r="F561" t="s">
        <v>85</v>
      </c>
      <c r="G561" t="s">
        <v>241</v>
      </c>
      <c r="H561" t="s">
        <v>103</v>
      </c>
      <c r="I561" t="s">
        <v>104</v>
      </c>
      <c r="J561">
        <v>0</v>
      </c>
      <c r="K561" t="s">
        <v>80</v>
      </c>
    </row>
    <row r="562" spans="1:11" x14ac:dyDescent="0.25">
      <c r="A562" t="s">
        <v>375</v>
      </c>
      <c r="B562" t="s">
        <v>376</v>
      </c>
      <c r="D562">
        <v>0</v>
      </c>
      <c r="E562" t="s">
        <v>377</v>
      </c>
      <c r="F562" t="s">
        <v>85</v>
      </c>
      <c r="G562" t="s">
        <v>241</v>
      </c>
      <c r="H562" t="s">
        <v>105</v>
      </c>
      <c r="I562" t="s">
        <v>106</v>
      </c>
      <c r="J562">
        <v>0</v>
      </c>
      <c r="K562" t="s">
        <v>80</v>
      </c>
    </row>
    <row r="563" spans="1:11" x14ac:dyDescent="0.25">
      <c r="A563" t="s">
        <v>375</v>
      </c>
      <c r="B563" t="s">
        <v>376</v>
      </c>
      <c r="D563">
        <v>0</v>
      </c>
      <c r="E563" t="s">
        <v>377</v>
      </c>
      <c r="F563" t="s">
        <v>85</v>
      </c>
      <c r="G563" t="s">
        <v>241</v>
      </c>
      <c r="H563" t="s">
        <v>107</v>
      </c>
      <c r="I563" t="s">
        <v>108</v>
      </c>
      <c r="J563">
        <v>0</v>
      </c>
      <c r="K563" t="s">
        <v>80</v>
      </c>
    </row>
    <row r="564" spans="1:11" x14ac:dyDescent="0.25">
      <c r="A564" t="s">
        <v>375</v>
      </c>
      <c r="B564" t="s">
        <v>376</v>
      </c>
      <c r="D564">
        <v>0</v>
      </c>
      <c r="E564" t="s">
        <v>377</v>
      </c>
      <c r="F564" t="s">
        <v>85</v>
      </c>
      <c r="G564" t="s">
        <v>241</v>
      </c>
      <c r="H564" t="s">
        <v>109</v>
      </c>
      <c r="I564" t="s">
        <v>110</v>
      </c>
      <c r="J564">
        <v>0</v>
      </c>
      <c r="K564" t="s">
        <v>80</v>
      </c>
    </row>
    <row r="565" spans="1:11" x14ac:dyDescent="0.25">
      <c r="A565" t="s">
        <v>375</v>
      </c>
      <c r="B565" t="s">
        <v>376</v>
      </c>
      <c r="D565">
        <v>0</v>
      </c>
      <c r="E565" t="s">
        <v>377</v>
      </c>
      <c r="F565" t="s">
        <v>85</v>
      </c>
      <c r="G565" t="s">
        <v>241</v>
      </c>
      <c r="H565" t="s">
        <v>111</v>
      </c>
      <c r="I565" t="s">
        <v>112</v>
      </c>
      <c r="J565">
        <v>0</v>
      </c>
      <c r="K565" t="s">
        <v>80</v>
      </c>
    </row>
    <row r="566" spans="1:11" x14ac:dyDescent="0.25">
      <c r="A566" t="s">
        <v>375</v>
      </c>
      <c r="B566" t="s">
        <v>376</v>
      </c>
      <c r="D566">
        <v>0</v>
      </c>
      <c r="E566" t="s">
        <v>377</v>
      </c>
      <c r="F566" t="s">
        <v>85</v>
      </c>
      <c r="G566" t="s">
        <v>241</v>
      </c>
      <c r="H566" t="s">
        <v>113</v>
      </c>
      <c r="I566" t="s">
        <v>114</v>
      </c>
      <c r="J566">
        <v>0</v>
      </c>
      <c r="K566" t="s">
        <v>80</v>
      </c>
    </row>
    <row r="567" spans="1:11" x14ac:dyDescent="0.25">
      <c r="A567" t="s">
        <v>375</v>
      </c>
      <c r="B567" t="s">
        <v>376</v>
      </c>
      <c r="D567">
        <v>0</v>
      </c>
      <c r="E567" t="s">
        <v>377</v>
      </c>
      <c r="F567" t="s">
        <v>85</v>
      </c>
      <c r="G567" t="s">
        <v>241</v>
      </c>
      <c r="H567" t="s">
        <v>115</v>
      </c>
      <c r="I567" t="s">
        <v>116</v>
      </c>
      <c r="J567">
        <v>0</v>
      </c>
      <c r="K567" t="s">
        <v>80</v>
      </c>
    </row>
    <row r="568" spans="1:11" x14ac:dyDescent="0.25">
      <c r="A568" t="s">
        <v>375</v>
      </c>
      <c r="B568" t="s">
        <v>376</v>
      </c>
      <c r="D568">
        <v>0</v>
      </c>
      <c r="E568" t="s">
        <v>377</v>
      </c>
      <c r="F568" t="s">
        <v>85</v>
      </c>
      <c r="G568" t="s">
        <v>241</v>
      </c>
      <c r="H568" t="s">
        <v>117</v>
      </c>
      <c r="I568" t="s">
        <v>118</v>
      </c>
      <c r="J568">
        <v>0</v>
      </c>
      <c r="K568" t="s">
        <v>80</v>
      </c>
    </row>
    <row r="569" spans="1:11" x14ac:dyDescent="0.25">
      <c r="A569" t="s">
        <v>375</v>
      </c>
      <c r="B569" t="s">
        <v>376</v>
      </c>
      <c r="D569">
        <v>0</v>
      </c>
      <c r="E569" t="s">
        <v>377</v>
      </c>
      <c r="F569" t="s">
        <v>85</v>
      </c>
      <c r="G569" t="s">
        <v>241</v>
      </c>
      <c r="H569" t="s">
        <v>119</v>
      </c>
      <c r="I569" t="s">
        <v>120</v>
      </c>
      <c r="J569">
        <v>0</v>
      </c>
      <c r="K569" t="s">
        <v>80</v>
      </c>
    </row>
    <row r="570" spans="1:11" x14ac:dyDescent="0.25">
      <c r="A570" t="s">
        <v>375</v>
      </c>
      <c r="B570" t="s">
        <v>376</v>
      </c>
      <c r="D570">
        <v>0</v>
      </c>
      <c r="E570" t="s">
        <v>377</v>
      </c>
      <c r="F570" t="s">
        <v>85</v>
      </c>
      <c r="G570" t="s">
        <v>241</v>
      </c>
      <c r="H570" t="s">
        <v>121</v>
      </c>
      <c r="I570" t="s">
        <v>122</v>
      </c>
      <c r="J570">
        <v>0</v>
      </c>
      <c r="K570" t="s">
        <v>80</v>
      </c>
    </row>
    <row r="571" spans="1:11" x14ac:dyDescent="0.25">
      <c r="A571" t="s">
        <v>375</v>
      </c>
      <c r="B571" t="s">
        <v>376</v>
      </c>
      <c r="D571">
        <v>0</v>
      </c>
      <c r="E571" t="s">
        <v>377</v>
      </c>
      <c r="F571" t="s">
        <v>85</v>
      </c>
      <c r="G571" t="s">
        <v>241</v>
      </c>
      <c r="H571" t="s">
        <v>123</v>
      </c>
      <c r="I571" t="s">
        <v>124</v>
      </c>
      <c r="J571">
        <v>0</v>
      </c>
      <c r="K571" t="s">
        <v>80</v>
      </c>
    </row>
    <row r="572" spans="1:11" x14ac:dyDescent="0.25">
      <c r="A572" t="s">
        <v>375</v>
      </c>
      <c r="B572" t="s">
        <v>376</v>
      </c>
      <c r="D572">
        <v>0</v>
      </c>
      <c r="E572" t="s">
        <v>377</v>
      </c>
      <c r="F572" t="s">
        <v>85</v>
      </c>
      <c r="G572" t="s">
        <v>241</v>
      </c>
      <c r="H572" t="s">
        <v>125</v>
      </c>
      <c r="I572" t="s">
        <v>126</v>
      </c>
      <c r="J572">
        <v>0</v>
      </c>
      <c r="K572" t="s">
        <v>80</v>
      </c>
    </row>
    <row r="573" spans="1:11" x14ac:dyDescent="0.25">
      <c r="A573" t="s">
        <v>375</v>
      </c>
      <c r="B573" t="s">
        <v>376</v>
      </c>
      <c r="D573">
        <v>0</v>
      </c>
      <c r="E573" t="s">
        <v>377</v>
      </c>
      <c r="F573" t="s">
        <v>85</v>
      </c>
      <c r="G573" t="s">
        <v>241</v>
      </c>
      <c r="H573" t="s">
        <v>127</v>
      </c>
      <c r="I573" t="s">
        <v>128</v>
      </c>
      <c r="J573">
        <v>0</v>
      </c>
      <c r="K573" t="s">
        <v>80</v>
      </c>
    </row>
    <row r="574" spans="1:11" x14ac:dyDescent="0.25">
      <c r="A574" t="s">
        <v>375</v>
      </c>
      <c r="B574" t="s">
        <v>376</v>
      </c>
      <c r="D574">
        <v>0</v>
      </c>
      <c r="E574" t="s">
        <v>377</v>
      </c>
      <c r="F574" t="s">
        <v>85</v>
      </c>
      <c r="G574" t="s">
        <v>241</v>
      </c>
      <c r="H574" t="s">
        <v>129</v>
      </c>
      <c r="I574" t="s">
        <v>130</v>
      </c>
      <c r="J574">
        <v>0</v>
      </c>
      <c r="K574" t="s">
        <v>80</v>
      </c>
    </row>
    <row r="575" spans="1:11" x14ac:dyDescent="0.25">
      <c r="A575" t="s">
        <v>375</v>
      </c>
      <c r="B575" t="s">
        <v>376</v>
      </c>
      <c r="D575">
        <v>0</v>
      </c>
      <c r="E575" t="s">
        <v>377</v>
      </c>
      <c r="F575" t="s">
        <v>85</v>
      </c>
      <c r="G575" t="s">
        <v>241</v>
      </c>
      <c r="H575" t="s">
        <v>131</v>
      </c>
      <c r="I575" t="s">
        <v>132</v>
      </c>
      <c r="J575">
        <v>0</v>
      </c>
      <c r="K575" t="s">
        <v>80</v>
      </c>
    </row>
    <row r="576" spans="1:11" x14ac:dyDescent="0.25">
      <c r="A576" t="s">
        <v>375</v>
      </c>
      <c r="B576" t="s">
        <v>376</v>
      </c>
      <c r="D576">
        <v>0</v>
      </c>
      <c r="E576" t="s">
        <v>377</v>
      </c>
      <c r="F576" t="s">
        <v>85</v>
      </c>
      <c r="G576" t="s">
        <v>241</v>
      </c>
      <c r="H576" t="s">
        <v>133</v>
      </c>
      <c r="I576" t="s">
        <v>134</v>
      </c>
      <c r="J576">
        <v>0</v>
      </c>
      <c r="K576" t="s">
        <v>80</v>
      </c>
    </row>
    <row r="577" spans="1:11" x14ac:dyDescent="0.25">
      <c r="A577" t="s">
        <v>375</v>
      </c>
      <c r="B577" t="s">
        <v>376</v>
      </c>
      <c r="D577">
        <v>0</v>
      </c>
      <c r="E577" t="s">
        <v>377</v>
      </c>
      <c r="F577" t="s">
        <v>85</v>
      </c>
      <c r="G577" t="s">
        <v>241</v>
      </c>
      <c r="H577" t="s">
        <v>135</v>
      </c>
      <c r="I577" t="s">
        <v>136</v>
      </c>
      <c r="J577">
        <v>0</v>
      </c>
      <c r="K577" t="s">
        <v>80</v>
      </c>
    </row>
    <row r="578" spans="1:11" x14ac:dyDescent="0.25">
      <c r="A578" t="s">
        <v>375</v>
      </c>
      <c r="B578" t="s">
        <v>376</v>
      </c>
      <c r="D578">
        <v>0</v>
      </c>
      <c r="E578" t="s">
        <v>377</v>
      </c>
      <c r="F578" t="s">
        <v>85</v>
      </c>
      <c r="G578" t="s">
        <v>241</v>
      </c>
      <c r="H578" t="s">
        <v>137</v>
      </c>
      <c r="I578" t="s">
        <v>138</v>
      </c>
      <c r="J578">
        <v>0</v>
      </c>
      <c r="K578" t="s">
        <v>80</v>
      </c>
    </row>
    <row r="579" spans="1:11" x14ac:dyDescent="0.25">
      <c r="A579" t="s">
        <v>375</v>
      </c>
      <c r="B579" t="s">
        <v>376</v>
      </c>
      <c r="D579">
        <v>0</v>
      </c>
      <c r="E579" t="s">
        <v>377</v>
      </c>
      <c r="F579" t="s">
        <v>85</v>
      </c>
      <c r="G579" t="s">
        <v>241</v>
      </c>
      <c r="H579" t="s">
        <v>139</v>
      </c>
      <c r="I579" t="s">
        <v>140</v>
      </c>
      <c r="J579">
        <v>0</v>
      </c>
      <c r="K579" t="s">
        <v>80</v>
      </c>
    </row>
    <row r="580" spans="1:11" x14ac:dyDescent="0.25">
      <c r="A580" t="s">
        <v>375</v>
      </c>
      <c r="B580" t="s">
        <v>376</v>
      </c>
      <c r="D580">
        <v>0</v>
      </c>
      <c r="E580" t="s">
        <v>377</v>
      </c>
      <c r="F580" t="s">
        <v>85</v>
      </c>
      <c r="G580" t="s">
        <v>241</v>
      </c>
      <c r="H580" t="s">
        <v>141</v>
      </c>
      <c r="I580" t="s">
        <v>142</v>
      </c>
      <c r="J580">
        <v>0</v>
      </c>
      <c r="K580" t="s">
        <v>80</v>
      </c>
    </row>
    <row r="581" spans="1:11" x14ac:dyDescent="0.25">
      <c r="A581" t="s">
        <v>375</v>
      </c>
      <c r="B581" t="s">
        <v>376</v>
      </c>
      <c r="D581">
        <v>0</v>
      </c>
      <c r="E581" t="s">
        <v>377</v>
      </c>
      <c r="F581" t="s">
        <v>85</v>
      </c>
      <c r="G581" t="s">
        <v>241</v>
      </c>
      <c r="H581" t="s">
        <v>143</v>
      </c>
      <c r="I581" t="s">
        <v>144</v>
      </c>
      <c r="J581">
        <v>0</v>
      </c>
      <c r="K581" t="s">
        <v>80</v>
      </c>
    </row>
    <row r="582" spans="1:11" x14ac:dyDescent="0.25">
      <c r="A582" t="s">
        <v>375</v>
      </c>
      <c r="B582" t="s">
        <v>376</v>
      </c>
      <c r="D582">
        <v>0</v>
      </c>
      <c r="E582" t="s">
        <v>377</v>
      </c>
      <c r="F582" t="s">
        <v>85</v>
      </c>
      <c r="G582" t="s">
        <v>241</v>
      </c>
      <c r="H582" t="s">
        <v>145</v>
      </c>
      <c r="I582" t="s">
        <v>146</v>
      </c>
      <c r="J582">
        <v>0</v>
      </c>
      <c r="K582" t="s">
        <v>80</v>
      </c>
    </row>
    <row r="583" spans="1:11" x14ac:dyDescent="0.25">
      <c r="A583" t="s">
        <v>375</v>
      </c>
      <c r="B583" t="s">
        <v>376</v>
      </c>
      <c r="D583">
        <v>0</v>
      </c>
      <c r="E583" t="s">
        <v>377</v>
      </c>
      <c r="F583" t="s">
        <v>85</v>
      </c>
      <c r="G583" t="s">
        <v>241</v>
      </c>
      <c r="H583" t="s">
        <v>147</v>
      </c>
      <c r="I583" t="s">
        <v>148</v>
      </c>
      <c r="J583">
        <v>0</v>
      </c>
      <c r="K583" t="s">
        <v>80</v>
      </c>
    </row>
    <row r="584" spans="1:11" x14ac:dyDescent="0.25">
      <c r="A584" t="s">
        <v>375</v>
      </c>
      <c r="B584" t="s">
        <v>376</v>
      </c>
      <c r="D584">
        <v>0</v>
      </c>
      <c r="E584" t="s">
        <v>377</v>
      </c>
      <c r="F584" t="s">
        <v>85</v>
      </c>
      <c r="G584" t="s">
        <v>241</v>
      </c>
      <c r="H584" t="s">
        <v>149</v>
      </c>
      <c r="I584" t="s">
        <v>150</v>
      </c>
      <c r="J584">
        <v>0</v>
      </c>
      <c r="K584" t="s">
        <v>80</v>
      </c>
    </row>
    <row r="585" spans="1:11" x14ac:dyDescent="0.25">
      <c r="A585" t="s">
        <v>375</v>
      </c>
      <c r="B585" t="s">
        <v>376</v>
      </c>
      <c r="D585">
        <v>0</v>
      </c>
      <c r="E585" t="s">
        <v>377</v>
      </c>
      <c r="F585" t="s">
        <v>85</v>
      </c>
      <c r="G585" t="s">
        <v>241</v>
      </c>
      <c r="H585" t="s">
        <v>151</v>
      </c>
      <c r="I585" t="s">
        <v>152</v>
      </c>
      <c r="J585">
        <v>0</v>
      </c>
      <c r="K585" t="s">
        <v>80</v>
      </c>
    </row>
    <row r="586" spans="1:11" x14ac:dyDescent="0.25">
      <c r="A586" t="s">
        <v>375</v>
      </c>
      <c r="B586" t="s">
        <v>376</v>
      </c>
      <c r="D586">
        <v>0</v>
      </c>
      <c r="E586" t="s">
        <v>377</v>
      </c>
      <c r="F586" t="s">
        <v>85</v>
      </c>
      <c r="G586" t="s">
        <v>241</v>
      </c>
      <c r="H586" t="s">
        <v>153</v>
      </c>
      <c r="I586" t="s">
        <v>154</v>
      </c>
      <c r="J586">
        <v>0</v>
      </c>
      <c r="K586" t="s">
        <v>80</v>
      </c>
    </row>
    <row r="587" spans="1:11" x14ac:dyDescent="0.25">
      <c r="A587" t="s">
        <v>375</v>
      </c>
      <c r="B587" t="s">
        <v>376</v>
      </c>
      <c r="D587">
        <v>0</v>
      </c>
      <c r="E587" t="s">
        <v>377</v>
      </c>
      <c r="F587" t="s">
        <v>85</v>
      </c>
      <c r="G587" t="s">
        <v>241</v>
      </c>
      <c r="H587" t="s">
        <v>155</v>
      </c>
      <c r="I587" t="s">
        <v>156</v>
      </c>
      <c r="J587">
        <v>0</v>
      </c>
      <c r="K587" t="s">
        <v>80</v>
      </c>
    </row>
    <row r="588" spans="1:11" x14ac:dyDescent="0.25">
      <c r="A588" t="s">
        <v>375</v>
      </c>
      <c r="B588" t="s">
        <v>376</v>
      </c>
      <c r="D588">
        <v>0</v>
      </c>
      <c r="E588" t="s">
        <v>377</v>
      </c>
      <c r="F588" t="s">
        <v>85</v>
      </c>
      <c r="G588" t="s">
        <v>241</v>
      </c>
      <c r="H588" t="s">
        <v>157</v>
      </c>
      <c r="I588" t="s">
        <v>158</v>
      </c>
      <c r="J588">
        <v>0</v>
      </c>
      <c r="K588" t="s">
        <v>80</v>
      </c>
    </row>
    <row r="589" spans="1:11" x14ac:dyDescent="0.25">
      <c r="A589" t="s">
        <v>375</v>
      </c>
      <c r="B589" t="s">
        <v>376</v>
      </c>
      <c r="D589">
        <v>0</v>
      </c>
      <c r="E589" t="s">
        <v>377</v>
      </c>
      <c r="F589" t="s">
        <v>85</v>
      </c>
      <c r="G589" t="s">
        <v>241</v>
      </c>
      <c r="H589" t="s">
        <v>159</v>
      </c>
      <c r="I589" t="s">
        <v>160</v>
      </c>
      <c r="J589">
        <v>0</v>
      </c>
      <c r="K589" t="s">
        <v>80</v>
      </c>
    </row>
    <row r="590" spans="1:11" x14ac:dyDescent="0.25">
      <c r="A590" t="s">
        <v>375</v>
      </c>
      <c r="B590" t="s">
        <v>376</v>
      </c>
      <c r="D590">
        <v>0</v>
      </c>
      <c r="E590" t="s">
        <v>377</v>
      </c>
      <c r="F590" t="s">
        <v>85</v>
      </c>
      <c r="G590" t="s">
        <v>241</v>
      </c>
      <c r="H590" t="s">
        <v>161</v>
      </c>
      <c r="I590" t="s">
        <v>162</v>
      </c>
      <c r="J590">
        <v>0</v>
      </c>
      <c r="K590" t="s">
        <v>80</v>
      </c>
    </row>
    <row r="591" spans="1:11" x14ac:dyDescent="0.25">
      <c r="A591" t="s">
        <v>375</v>
      </c>
      <c r="B591" t="s">
        <v>376</v>
      </c>
      <c r="D591">
        <v>0</v>
      </c>
      <c r="E591" t="s">
        <v>377</v>
      </c>
      <c r="F591" t="s">
        <v>85</v>
      </c>
      <c r="G591" t="s">
        <v>241</v>
      </c>
      <c r="H591" t="s">
        <v>163</v>
      </c>
      <c r="I591" t="s">
        <v>164</v>
      </c>
      <c r="J591">
        <v>0</v>
      </c>
      <c r="K591" t="s">
        <v>80</v>
      </c>
    </row>
    <row r="592" spans="1:11" x14ac:dyDescent="0.25">
      <c r="A592" t="s">
        <v>375</v>
      </c>
      <c r="B592" t="s">
        <v>376</v>
      </c>
      <c r="D592">
        <v>0</v>
      </c>
      <c r="E592" t="s">
        <v>377</v>
      </c>
      <c r="F592" t="s">
        <v>85</v>
      </c>
      <c r="G592" t="s">
        <v>241</v>
      </c>
      <c r="H592" t="s">
        <v>165</v>
      </c>
      <c r="I592" t="s">
        <v>166</v>
      </c>
      <c r="J592">
        <v>0</v>
      </c>
      <c r="K592" t="s">
        <v>80</v>
      </c>
    </row>
    <row r="593" spans="1:11" x14ac:dyDescent="0.25">
      <c r="A593" t="s">
        <v>375</v>
      </c>
      <c r="B593" t="s">
        <v>376</v>
      </c>
      <c r="D593">
        <v>0</v>
      </c>
      <c r="E593" t="s">
        <v>377</v>
      </c>
      <c r="F593" t="s">
        <v>85</v>
      </c>
      <c r="G593" t="s">
        <v>241</v>
      </c>
      <c r="H593" t="s">
        <v>167</v>
      </c>
      <c r="I593" t="s">
        <v>168</v>
      </c>
      <c r="J593">
        <v>0</v>
      </c>
      <c r="K593" t="s">
        <v>80</v>
      </c>
    </row>
    <row r="594" spans="1:11" x14ac:dyDescent="0.25">
      <c r="A594" t="s">
        <v>375</v>
      </c>
      <c r="B594" t="s">
        <v>376</v>
      </c>
      <c r="D594">
        <v>0</v>
      </c>
      <c r="E594" t="s">
        <v>377</v>
      </c>
      <c r="F594" t="s">
        <v>85</v>
      </c>
      <c r="G594" t="s">
        <v>241</v>
      </c>
      <c r="H594" t="s">
        <v>169</v>
      </c>
      <c r="I594" t="s">
        <v>170</v>
      </c>
      <c r="J594">
        <v>0</v>
      </c>
      <c r="K594" t="s">
        <v>80</v>
      </c>
    </row>
    <row r="595" spans="1:11" x14ac:dyDescent="0.25">
      <c r="A595" t="s">
        <v>375</v>
      </c>
      <c r="B595" t="s">
        <v>376</v>
      </c>
      <c r="D595">
        <v>0</v>
      </c>
      <c r="E595" t="s">
        <v>377</v>
      </c>
      <c r="F595" t="s">
        <v>85</v>
      </c>
      <c r="G595" t="s">
        <v>241</v>
      </c>
      <c r="H595" t="s">
        <v>171</v>
      </c>
      <c r="I595" t="s">
        <v>172</v>
      </c>
      <c r="J595">
        <v>0</v>
      </c>
      <c r="K595" t="s">
        <v>80</v>
      </c>
    </row>
    <row r="596" spans="1:11" x14ac:dyDescent="0.25">
      <c r="A596" t="s">
        <v>375</v>
      </c>
      <c r="B596" t="s">
        <v>376</v>
      </c>
      <c r="D596">
        <v>0</v>
      </c>
      <c r="E596" t="s">
        <v>377</v>
      </c>
      <c r="F596" t="s">
        <v>85</v>
      </c>
      <c r="G596" t="s">
        <v>241</v>
      </c>
      <c r="H596" t="s">
        <v>173</v>
      </c>
      <c r="I596" t="s">
        <v>174</v>
      </c>
      <c r="J596">
        <v>0</v>
      </c>
      <c r="K596" t="s">
        <v>80</v>
      </c>
    </row>
    <row r="597" spans="1:11" x14ac:dyDescent="0.25">
      <c r="A597" t="s">
        <v>375</v>
      </c>
      <c r="B597" t="s">
        <v>376</v>
      </c>
      <c r="D597">
        <v>0</v>
      </c>
      <c r="E597" t="s">
        <v>377</v>
      </c>
      <c r="F597" t="s">
        <v>85</v>
      </c>
      <c r="G597" t="s">
        <v>241</v>
      </c>
      <c r="H597" t="s">
        <v>175</v>
      </c>
      <c r="I597" t="s">
        <v>176</v>
      </c>
      <c r="J597">
        <v>0</v>
      </c>
      <c r="K597" t="s">
        <v>80</v>
      </c>
    </row>
    <row r="598" spans="1:11" x14ac:dyDescent="0.25">
      <c r="A598" t="s">
        <v>375</v>
      </c>
      <c r="B598" t="s">
        <v>376</v>
      </c>
      <c r="D598">
        <v>0</v>
      </c>
      <c r="E598" t="s">
        <v>377</v>
      </c>
      <c r="F598" t="s">
        <v>85</v>
      </c>
      <c r="G598" t="s">
        <v>241</v>
      </c>
      <c r="H598" t="s">
        <v>177</v>
      </c>
      <c r="I598" t="s">
        <v>178</v>
      </c>
      <c r="J598">
        <v>0</v>
      </c>
      <c r="K598" t="s">
        <v>80</v>
      </c>
    </row>
    <row r="599" spans="1:11" x14ac:dyDescent="0.25">
      <c r="A599" t="s">
        <v>375</v>
      </c>
      <c r="B599" t="s">
        <v>376</v>
      </c>
      <c r="D599">
        <v>0</v>
      </c>
      <c r="E599" t="s">
        <v>377</v>
      </c>
      <c r="F599" t="s">
        <v>85</v>
      </c>
      <c r="G599" t="s">
        <v>241</v>
      </c>
      <c r="H599" t="s">
        <v>179</v>
      </c>
      <c r="I599" t="s">
        <v>180</v>
      </c>
      <c r="J599">
        <v>0</v>
      </c>
      <c r="K599" t="s">
        <v>80</v>
      </c>
    </row>
    <row r="600" spans="1:11" x14ac:dyDescent="0.25">
      <c r="A600" t="s">
        <v>375</v>
      </c>
      <c r="B600" t="s">
        <v>376</v>
      </c>
      <c r="D600">
        <v>0</v>
      </c>
      <c r="E600" t="s">
        <v>377</v>
      </c>
      <c r="F600" t="s">
        <v>85</v>
      </c>
      <c r="G600" t="s">
        <v>241</v>
      </c>
      <c r="H600" t="s">
        <v>181</v>
      </c>
      <c r="I600" t="s">
        <v>182</v>
      </c>
      <c r="J600">
        <v>0</v>
      </c>
      <c r="K600" t="s">
        <v>80</v>
      </c>
    </row>
    <row r="601" spans="1:11" x14ac:dyDescent="0.25">
      <c r="A601" t="s">
        <v>375</v>
      </c>
      <c r="B601" t="s">
        <v>376</v>
      </c>
      <c r="D601">
        <v>0</v>
      </c>
      <c r="E601" t="s">
        <v>377</v>
      </c>
      <c r="F601" t="s">
        <v>85</v>
      </c>
      <c r="G601" t="s">
        <v>241</v>
      </c>
      <c r="H601" t="s">
        <v>183</v>
      </c>
      <c r="I601" t="s">
        <v>184</v>
      </c>
      <c r="J601">
        <v>0</v>
      </c>
      <c r="K601" t="s">
        <v>80</v>
      </c>
    </row>
    <row r="602" spans="1:11" x14ac:dyDescent="0.25">
      <c r="A602" t="s">
        <v>375</v>
      </c>
      <c r="B602" t="s">
        <v>376</v>
      </c>
      <c r="D602">
        <v>0</v>
      </c>
      <c r="E602" t="s">
        <v>377</v>
      </c>
      <c r="F602" t="s">
        <v>85</v>
      </c>
      <c r="G602" t="s">
        <v>241</v>
      </c>
      <c r="H602" t="s">
        <v>185</v>
      </c>
      <c r="I602" t="s">
        <v>186</v>
      </c>
      <c r="J602">
        <v>0</v>
      </c>
      <c r="K602" t="s">
        <v>80</v>
      </c>
    </row>
    <row r="603" spans="1:11" x14ac:dyDescent="0.25">
      <c r="A603" t="s">
        <v>375</v>
      </c>
      <c r="B603" t="s">
        <v>376</v>
      </c>
      <c r="D603">
        <v>0</v>
      </c>
      <c r="E603" t="s">
        <v>377</v>
      </c>
      <c r="F603" t="s">
        <v>85</v>
      </c>
      <c r="G603" t="s">
        <v>241</v>
      </c>
      <c r="H603" t="s">
        <v>187</v>
      </c>
      <c r="I603" t="s">
        <v>188</v>
      </c>
      <c r="J603">
        <v>0</v>
      </c>
      <c r="K603" t="s">
        <v>80</v>
      </c>
    </row>
    <row r="604" spans="1:11" x14ac:dyDescent="0.25">
      <c r="A604" t="s">
        <v>375</v>
      </c>
      <c r="B604" t="s">
        <v>376</v>
      </c>
      <c r="D604">
        <v>0</v>
      </c>
      <c r="E604" t="s">
        <v>377</v>
      </c>
      <c r="F604" t="s">
        <v>85</v>
      </c>
      <c r="G604" t="s">
        <v>241</v>
      </c>
      <c r="H604" t="s">
        <v>189</v>
      </c>
      <c r="I604" t="s">
        <v>190</v>
      </c>
      <c r="J604">
        <v>0</v>
      </c>
      <c r="K604" t="s">
        <v>80</v>
      </c>
    </row>
    <row r="605" spans="1:11" x14ac:dyDescent="0.25">
      <c r="A605" t="s">
        <v>375</v>
      </c>
      <c r="B605" t="s">
        <v>376</v>
      </c>
      <c r="D605">
        <v>0</v>
      </c>
      <c r="E605" t="s">
        <v>377</v>
      </c>
      <c r="F605" t="s">
        <v>85</v>
      </c>
      <c r="G605" t="s">
        <v>241</v>
      </c>
      <c r="H605" t="s">
        <v>191</v>
      </c>
      <c r="I605" t="s">
        <v>192</v>
      </c>
      <c r="J605">
        <v>0</v>
      </c>
      <c r="K605" t="s">
        <v>80</v>
      </c>
    </row>
    <row r="606" spans="1:11" x14ac:dyDescent="0.25">
      <c r="A606" t="s">
        <v>375</v>
      </c>
      <c r="B606" t="s">
        <v>376</v>
      </c>
      <c r="D606">
        <v>0</v>
      </c>
      <c r="E606" t="s">
        <v>377</v>
      </c>
      <c r="F606" t="s">
        <v>85</v>
      </c>
      <c r="G606" t="s">
        <v>241</v>
      </c>
      <c r="H606" t="s">
        <v>193</v>
      </c>
      <c r="I606" t="s">
        <v>194</v>
      </c>
      <c r="J606">
        <v>0</v>
      </c>
      <c r="K606" t="s">
        <v>80</v>
      </c>
    </row>
    <row r="607" spans="1:11" x14ac:dyDescent="0.25">
      <c r="A607" t="s">
        <v>375</v>
      </c>
      <c r="B607" t="s">
        <v>376</v>
      </c>
      <c r="D607">
        <v>0</v>
      </c>
      <c r="E607" t="s">
        <v>377</v>
      </c>
      <c r="F607" t="s">
        <v>85</v>
      </c>
      <c r="G607" t="s">
        <v>241</v>
      </c>
      <c r="H607" t="s">
        <v>195</v>
      </c>
      <c r="I607" t="s">
        <v>196</v>
      </c>
      <c r="J607">
        <v>0</v>
      </c>
      <c r="K607" t="s">
        <v>80</v>
      </c>
    </row>
    <row r="608" spans="1:11" x14ac:dyDescent="0.25">
      <c r="A608" t="s">
        <v>375</v>
      </c>
      <c r="B608" t="s">
        <v>376</v>
      </c>
      <c r="D608">
        <v>0</v>
      </c>
      <c r="E608" t="s">
        <v>377</v>
      </c>
      <c r="F608" t="s">
        <v>85</v>
      </c>
      <c r="G608" t="s">
        <v>241</v>
      </c>
      <c r="H608" t="s">
        <v>197</v>
      </c>
      <c r="I608" t="s">
        <v>198</v>
      </c>
      <c r="J608">
        <v>0</v>
      </c>
      <c r="K608" t="s">
        <v>80</v>
      </c>
    </row>
    <row r="609" spans="1:11" x14ac:dyDescent="0.25">
      <c r="A609" t="s">
        <v>375</v>
      </c>
      <c r="B609" t="s">
        <v>376</v>
      </c>
      <c r="D609">
        <v>0</v>
      </c>
      <c r="E609" t="s">
        <v>377</v>
      </c>
      <c r="F609" t="s">
        <v>85</v>
      </c>
      <c r="G609" t="s">
        <v>241</v>
      </c>
      <c r="H609" t="s">
        <v>199</v>
      </c>
      <c r="I609" t="s">
        <v>200</v>
      </c>
      <c r="J609">
        <v>0</v>
      </c>
      <c r="K609" t="s">
        <v>80</v>
      </c>
    </row>
    <row r="610" spans="1:11" x14ac:dyDescent="0.25">
      <c r="A610" t="s">
        <v>375</v>
      </c>
      <c r="B610" t="s">
        <v>376</v>
      </c>
      <c r="D610">
        <v>0</v>
      </c>
      <c r="E610" t="s">
        <v>377</v>
      </c>
      <c r="F610" t="s">
        <v>85</v>
      </c>
      <c r="G610" t="s">
        <v>241</v>
      </c>
      <c r="H610" t="s">
        <v>201</v>
      </c>
      <c r="I610" t="s">
        <v>202</v>
      </c>
      <c r="J610">
        <v>0</v>
      </c>
      <c r="K610" t="s">
        <v>80</v>
      </c>
    </row>
    <row r="611" spans="1:11" x14ac:dyDescent="0.25">
      <c r="A611" t="s">
        <v>375</v>
      </c>
      <c r="B611" t="s">
        <v>376</v>
      </c>
      <c r="D611">
        <v>0</v>
      </c>
      <c r="E611" t="s">
        <v>377</v>
      </c>
      <c r="F611" t="s">
        <v>85</v>
      </c>
      <c r="G611" t="s">
        <v>241</v>
      </c>
      <c r="H611" t="s">
        <v>203</v>
      </c>
      <c r="I611" t="s">
        <v>204</v>
      </c>
      <c r="J611">
        <v>0</v>
      </c>
      <c r="K611" t="s">
        <v>80</v>
      </c>
    </row>
    <row r="612" spans="1:11" x14ac:dyDescent="0.25">
      <c r="A612" t="s">
        <v>375</v>
      </c>
      <c r="B612" t="s">
        <v>376</v>
      </c>
      <c r="D612">
        <v>0</v>
      </c>
      <c r="E612" t="s">
        <v>377</v>
      </c>
      <c r="F612" t="s">
        <v>85</v>
      </c>
      <c r="G612" t="s">
        <v>241</v>
      </c>
      <c r="H612" t="s">
        <v>205</v>
      </c>
      <c r="I612" t="s">
        <v>206</v>
      </c>
      <c r="J612">
        <v>0</v>
      </c>
      <c r="K612" t="s">
        <v>80</v>
      </c>
    </row>
    <row r="613" spans="1:11" x14ac:dyDescent="0.25">
      <c r="A613" t="s">
        <v>375</v>
      </c>
      <c r="B613" t="s">
        <v>376</v>
      </c>
      <c r="D613">
        <v>0</v>
      </c>
      <c r="E613" t="s">
        <v>377</v>
      </c>
      <c r="F613" t="s">
        <v>85</v>
      </c>
      <c r="G613" t="s">
        <v>241</v>
      </c>
      <c r="H613" t="s">
        <v>207</v>
      </c>
      <c r="I613" t="s">
        <v>208</v>
      </c>
      <c r="J613">
        <v>0</v>
      </c>
      <c r="K613" t="s">
        <v>80</v>
      </c>
    </row>
    <row r="614" spans="1:11" x14ac:dyDescent="0.25">
      <c r="A614" t="s">
        <v>375</v>
      </c>
      <c r="B614" t="s">
        <v>376</v>
      </c>
      <c r="D614">
        <v>0</v>
      </c>
      <c r="E614" t="s">
        <v>377</v>
      </c>
      <c r="F614" t="s">
        <v>85</v>
      </c>
      <c r="G614" t="s">
        <v>241</v>
      </c>
      <c r="H614" t="s">
        <v>209</v>
      </c>
      <c r="I614" t="s">
        <v>210</v>
      </c>
      <c r="J614">
        <v>0</v>
      </c>
      <c r="K614" t="s">
        <v>80</v>
      </c>
    </row>
    <row r="615" spans="1:11" x14ac:dyDescent="0.25">
      <c r="A615" t="s">
        <v>375</v>
      </c>
      <c r="B615" t="s">
        <v>376</v>
      </c>
      <c r="D615">
        <v>0</v>
      </c>
      <c r="E615" t="s">
        <v>377</v>
      </c>
      <c r="F615" t="s">
        <v>85</v>
      </c>
      <c r="G615" t="s">
        <v>241</v>
      </c>
      <c r="H615" t="s">
        <v>211</v>
      </c>
      <c r="I615" t="s">
        <v>212</v>
      </c>
      <c r="J615">
        <v>0</v>
      </c>
      <c r="K615" t="s">
        <v>80</v>
      </c>
    </row>
    <row r="616" spans="1:11" x14ac:dyDescent="0.25">
      <c r="A616" t="s">
        <v>375</v>
      </c>
      <c r="B616" t="s">
        <v>376</v>
      </c>
      <c r="D616">
        <v>0</v>
      </c>
      <c r="E616" t="s">
        <v>377</v>
      </c>
      <c r="F616" t="s">
        <v>85</v>
      </c>
      <c r="G616" t="s">
        <v>241</v>
      </c>
      <c r="H616" t="s">
        <v>213</v>
      </c>
      <c r="I616" t="s">
        <v>214</v>
      </c>
      <c r="J616">
        <v>0</v>
      </c>
      <c r="K616" t="s">
        <v>80</v>
      </c>
    </row>
    <row r="617" spans="1:11" x14ac:dyDescent="0.25">
      <c r="A617" t="s">
        <v>375</v>
      </c>
      <c r="B617" t="s">
        <v>376</v>
      </c>
      <c r="D617">
        <v>0</v>
      </c>
      <c r="E617" t="s">
        <v>377</v>
      </c>
      <c r="F617" t="s">
        <v>85</v>
      </c>
      <c r="G617" t="s">
        <v>241</v>
      </c>
      <c r="H617" t="s">
        <v>215</v>
      </c>
      <c r="I617" t="s">
        <v>216</v>
      </c>
      <c r="J617">
        <v>0</v>
      </c>
      <c r="K617" t="s">
        <v>80</v>
      </c>
    </row>
    <row r="618" spans="1:11" x14ac:dyDescent="0.25">
      <c r="A618" t="s">
        <v>375</v>
      </c>
      <c r="B618" t="s">
        <v>376</v>
      </c>
      <c r="D618">
        <v>0</v>
      </c>
      <c r="E618" t="s">
        <v>377</v>
      </c>
      <c r="F618" t="s">
        <v>85</v>
      </c>
      <c r="G618" t="s">
        <v>241</v>
      </c>
      <c r="H618" t="s">
        <v>217</v>
      </c>
      <c r="I618" t="s">
        <v>218</v>
      </c>
      <c r="J618">
        <v>0</v>
      </c>
      <c r="K618" t="s">
        <v>80</v>
      </c>
    </row>
    <row r="619" spans="1:11" x14ac:dyDescent="0.25">
      <c r="A619" t="s">
        <v>375</v>
      </c>
      <c r="B619" t="s">
        <v>376</v>
      </c>
      <c r="D619">
        <v>0</v>
      </c>
      <c r="E619" t="s">
        <v>377</v>
      </c>
      <c r="F619" t="s">
        <v>85</v>
      </c>
      <c r="G619" t="s">
        <v>241</v>
      </c>
      <c r="H619" t="s">
        <v>219</v>
      </c>
      <c r="I619" t="s">
        <v>220</v>
      </c>
      <c r="J619">
        <v>0</v>
      </c>
      <c r="K619" t="s">
        <v>80</v>
      </c>
    </row>
    <row r="620" spans="1:11" x14ac:dyDescent="0.25">
      <c r="A620" t="s">
        <v>375</v>
      </c>
      <c r="B620" t="s">
        <v>376</v>
      </c>
      <c r="D620">
        <v>0</v>
      </c>
      <c r="E620" t="s">
        <v>377</v>
      </c>
      <c r="F620" t="s">
        <v>85</v>
      </c>
      <c r="G620" t="s">
        <v>241</v>
      </c>
      <c r="H620" t="s">
        <v>221</v>
      </c>
      <c r="I620" t="s">
        <v>222</v>
      </c>
      <c r="J620">
        <v>0</v>
      </c>
      <c r="K620" t="s">
        <v>80</v>
      </c>
    </row>
    <row r="621" spans="1:11" x14ac:dyDescent="0.25">
      <c r="A621" t="s">
        <v>375</v>
      </c>
      <c r="B621" t="s">
        <v>376</v>
      </c>
      <c r="D621">
        <v>0</v>
      </c>
      <c r="E621" t="s">
        <v>377</v>
      </c>
      <c r="F621" t="s">
        <v>85</v>
      </c>
      <c r="G621" t="s">
        <v>241</v>
      </c>
      <c r="H621" t="s">
        <v>223</v>
      </c>
      <c r="I621" t="s">
        <v>224</v>
      </c>
      <c r="J621">
        <v>0</v>
      </c>
      <c r="K621" t="s">
        <v>80</v>
      </c>
    </row>
    <row r="622" spans="1:11" x14ac:dyDescent="0.25">
      <c r="A622" t="s">
        <v>375</v>
      </c>
      <c r="B622" t="s">
        <v>376</v>
      </c>
      <c r="D622">
        <v>0</v>
      </c>
      <c r="E622" t="s">
        <v>377</v>
      </c>
      <c r="F622" t="s">
        <v>85</v>
      </c>
      <c r="G622" t="s">
        <v>241</v>
      </c>
      <c r="H622" t="s">
        <v>225</v>
      </c>
      <c r="I622" t="s">
        <v>226</v>
      </c>
      <c r="J622">
        <v>0</v>
      </c>
      <c r="K622" t="s">
        <v>80</v>
      </c>
    </row>
    <row r="623" spans="1:11" x14ac:dyDescent="0.25">
      <c r="A623" t="s">
        <v>375</v>
      </c>
      <c r="B623" t="s">
        <v>376</v>
      </c>
      <c r="D623">
        <v>0</v>
      </c>
      <c r="E623" t="s">
        <v>377</v>
      </c>
      <c r="F623" t="s">
        <v>85</v>
      </c>
      <c r="G623" t="s">
        <v>241</v>
      </c>
      <c r="H623" t="s">
        <v>227</v>
      </c>
      <c r="I623" t="s">
        <v>228</v>
      </c>
      <c r="J623">
        <v>0</v>
      </c>
      <c r="K623" t="s">
        <v>80</v>
      </c>
    </row>
    <row r="624" spans="1:11" x14ac:dyDescent="0.25">
      <c r="A624" t="s">
        <v>375</v>
      </c>
      <c r="B624" t="s">
        <v>376</v>
      </c>
      <c r="D624">
        <v>0</v>
      </c>
      <c r="E624" t="s">
        <v>377</v>
      </c>
      <c r="F624" t="s">
        <v>85</v>
      </c>
      <c r="G624" t="s">
        <v>241</v>
      </c>
      <c r="H624" t="s">
        <v>229</v>
      </c>
      <c r="I624" t="s">
        <v>230</v>
      </c>
      <c r="J624">
        <v>0</v>
      </c>
      <c r="K624" t="s">
        <v>80</v>
      </c>
    </row>
    <row r="625" spans="1:11" x14ac:dyDescent="0.25">
      <c r="A625" t="s">
        <v>375</v>
      </c>
      <c r="B625" t="s">
        <v>376</v>
      </c>
      <c r="D625">
        <v>0</v>
      </c>
      <c r="E625" t="s">
        <v>377</v>
      </c>
      <c r="F625" t="s">
        <v>85</v>
      </c>
      <c r="G625" t="s">
        <v>241</v>
      </c>
      <c r="H625" t="s">
        <v>231</v>
      </c>
      <c r="I625" t="s">
        <v>232</v>
      </c>
      <c r="J625">
        <v>0</v>
      </c>
      <c r="K625" t="s">
        <v>80</v>
      </c>
    </row>
    <row r="626" spans="1:11" x14ac:dyDescent="0.25">
      <c r="A626" t="s">
        <v>375</v>
      </c>
      <c r="B626" t="s">
        <v>376</v>
      </c>
      <c r="D626">
        <v>0</v>
      </c>
      <c r="E626" t="s">
        <v>377</v>
      </c>
      <c r="F626" t="s">
        <v>85</v>
      </c>
      <c r="G626" t="s">
        <v>241</v>
      </c>
      <c r="H626" t="s">
        <v>233</v>
      </c>
      <c r="I626" t="s">
        <v>234</v>
      </c>
      <c r="J626">
        <v>0</v>
      </c>
      <c r="K626" t="s">
        <v>80</v>
      </c>
    </row>
    <row r="627" spans="1:11" x14ac:dyDescent="0.25">
      <c r="A627" t="s">
        <v>375</v>
      </c>
      <c r="B627" t="s">
        <v>376</v>
      </c>
      <c r="D627">
        <v>0</v>
      </c>
      <c r="E627" t="s">
        <v>377</v>
      </c>
      <c r="F627" t="s">
        <v>85</v>
      </c>
      <c r="G627" t="s">
        <v>241</v>
      </c>
      <c r="H627" t="s">
        <v>242</v>
      </c>
      <c r="I627" t="s">
        <v>243</v>
      </c>
      <c r="J627">
        <v>0</v>
      </c>
      <c r="K627" t="s">
        <v>80</v>
      </c>
    </row>
    <row r="628" spans="1:11" x14ac:dyDescent="0.25">
      <c r="A628" t="s">
        <v>375</v>
      </c>
      <c r="B628" t="s">
        <v>376</v>
      </c>
      <c r="D628">
        <v>0</v>
      </c>
      <c r="E628" t="s">
        <v>377</v>
      </c>
      <c r="F628" t="s">
        <v>85</v>
      </c>
      <c r="G628" t="s">
        <v>241</v>
      </c>
      <c r="H628" t="s">
        <v>244</v>
      </c>
      <c r="I628" t="s">
        <v>245</v>
      </c>
      <c r="J628">
        <v>0</v>
      </c>
      <c r="K628" t="s">
        <v>80</v>
      </c>
    </row>
    <row r="629" spans="1:11" x14ac:dyDescent="0.25">
      <c r="A629" t="s">
        <v>375</v>
      </c>
      <c r="B629" t="s">
        <v>376</v>
      </c>
      <c r="D629">
        <v>0</v>
      </c>
      <c r="E629" t="s">
        <v>377</v>
      </c>
      <c r="F629" t="s">
        <v>85</v>
      </c>
      <c r="G629" t="s">
        <v>241</v>
      </c>
      <c r="H629" t="s">
        <v>246</v>
      </c>
      <c r="I629" t="s">
        <v>247</v>
      </c>
      <c r="J629">
        <v>0</v>
      </c>
      <c r="K629" t="s">
        <v>80</v>
      </c>
    </row>
    <row r="630" spans="1:11" x14ac:dyDescent="0.25">
      <c r="A630" t="s">
        <v>375</v>
      </c>
      <c r="B630" t="s">
        <v>376</v>
      </c>
      <c r="D630">
        <v>0</v>
      </c>
      <c r="E630" t="s">
        <v>377</v>
      </c>
      <c r="F630" t="s">
        <v>85</v>
      </c>
      <c r="G630" t="s">
        <v>241</v>
      </c>
      <c r="H630" t="s">
        <v>248</v>
      </c>
      <c r="I630" t="s">
        <v>249</v>
      </c>
      <c r="J630">
        <v>0</v>
      </c>
      <c r="K630" t="s">
        <v>80</v>
      </c>
    </row>
    <row r="631" spans="1:11" x14ac:dyDescent="0.25">
      <c r="A631" t="s">
        <v>375</v>
      </c>
      <c r="B631" t="s">
        <v>376</v>
      </c>
      <c r="D631">
        <v>0</v>
      </c>
      <c r="E631" t="s">
        <v>377</v>
      </c>
      <c r="F631" t="s">
        <v>85</v>
      </c>
      <c r="G631" t="s">
        <v>241</v>
      </c>
      <c r="H631" t="s">
        <v>250</v>
      </c>
      <c r="I631" t="s">
        <v>251</v>
      </c>
      <c r="J631">
        <v>0</v>
      </c>
      <c r="K631" t="s">
        <v>80</v>
      </c>
    </row>
    <row r="632" spans="1:11" x14ac:dyDescent="0.25">
      <c r="A632" t="s">
        <v>375</v>
      </c>
      <c r="B632" t="s">
        <v>376</v>
      </c>
      <c r="D632">
        <v>0</v>
      </c>
      <c r="E632" t="s">
        <v>377</v>
      </c>
      <c r="F632" t="s">
        <v>85</v>
      </c>
      <c r="G632" t="s">
        <v>241</v>
      </c>
      <c r="H632" t="s">
        <v>252</v>
      </c>
      <c r="I632" t="s">
        <v>253</v>
      </c>
      <c r="J632">
        <v>0</v>
      </c>
      <c r="K632" t="s">
        <v>80</v>
      </c>
    </row>
    <row r="633" spans="1:11" x14ac:dyDescent="0.25">
      <c r="A633" t="s">
        <v>375</v>
      </c>
      <c r="B633" t="s">
        <v>376</v>
      </c>
      <c r="D633">
        <v>0</v>
      </c>
      <c r="E633" t="s">
        <v>377</v>
      </c>
      <c r="F633" t="s">
        <v>85</v>
      </c>
      <c r="G633" t="s">
        <v>241</v>
      </c>
      <c r="H633" t="s">
        <v>254</v>
      </c>
      <c r="I633" t="s">
        <v>255</v>
      </c>
      <c r="J633">
        <v>0</v>
      </c>
      <c r="K633" t="s">
        <v>80</v>
      </c>
    </row>
    <row r="634" spans="1:11" x14ac:dyDescent="0.25">
      <c r="A634" t="s">
        <v>375</v>
      </c>
      <c r="B634" t="s">
        <v>376</v>
      </c>
      <c r="D634">
        <v>0</v>
      </c>
      <c r="E634" t="s">
        <v>377</v>
      </c>
      <c r="F634" t="s">
        <v>85</v>
      </c>
      <c r="G634" t="s">
        <v>241</v>
      </c>
      <c r="H634" t="s">
        <v>256</v>
      </c>
      <c r="I634" t="s">
        <v>257</v>
      </c>
      <c r="J634">
        <v>0</v>
      </c>
      <c r="K634" t="s">
        <v>80</v>
      </c>
    </row>
    <row r="635" spans="1:11" x14ac:dyDescent="0.25">
      <c r="A635" t="s">
        <v>375</v>
      </c>
      <c r="B635" t="s">
        <v>376</v>
      </c>
      <c r="D635">
        <v>0</v>
      </c>
      <c r="E635" t="s">
        <v>377</v>
      </c>
      <c r="F635" t="s">
        <v>85</v>
      </c>
      <c r="G635" t="s">
        <v>241</v>
      </c>
      <c r="H635" t="s">
        <v>258</v>
      </c>
      <c r="I635" t="s">
        <v>259</v>
      </c>
      <c r="J635">
        <v>0</v>
      </c>
      <c r="K635" t="s">
        <v>80</v>
      </c>
    </row>
    <row r="636" spans="1:11" x14ac:dyDescent="0.25">
      <c r="A636" t="s">
        <v>375</v>
      </c>
      <c r="B636" t="s">
        <v>376</v>
      </c>
      <c r="D636">
        <v>0</v>
      </c>
      <c r="E636" t="s">
        <v>377</v>
      </c>
      <c r="F636" t="s">
        <v>85</v>
      </c>
      <c r="G636" t="s">
        <v>241</v>
      </c>
      <c r="H636" t="s">
        <v>260</v>
      </c>
      <c r="I636" t="s">
        <v>261</v>
      </c>
      <c r="J636">
        <v>0</v>
      </c>
      <c r="K636" t="s">
        <v>80</v>
      </c>
    </row>
    <row r="637" spans="1:11" x14ac:dyDescent="0.25">
      <c r="A637" t="s">
        <v>375</v>
      </c>
      <c r="B637" t="s">
        <v>376</v>
      </c>
      <c r="D637">
        <v>0</v>
      </c>
      <c r="E637" t="s">
        <v>377</v>
      </c>
      <c r="F637" t="s">
        <v>85</v>
      </c>
      <c r="G637" t="s">
        <v>241</v>
      </c>
      <c r="H637" t="s">
        <v>262</v>
      </c>
      <c r="I637" t="s">
        <v>263</v>
      </c>
      <c r="J637">
        <v>0</v>
      </c>
      <c r="K637" t="s">
        <v>80</v>
      </c>
    </row>
    <row r="638" spans="1:11" x14ac:dyDescent="0.25">
      <c r="A638" t="s">
        <v>375</v>
      </c>
      <c r="B638" t="s">
        <v>376</v>
      </c>
      <c r="D638">
        <v>0</v>
      </c>
      <c r="E638" t="s">
        <v>377</v>
      </c>
      <c r="F638" t="s">
        <v>85</v>
      </c>
      <c r="G638" t="s">
        <v>241</v>
      </c>
      <c r="H638" t="s">
        <v>264</v>
      </c>
      <c r="I638" t="s">
        <v>265</v>
      </c>
      <c r="J638">
        <v>0</v>
      </c>
      <c r="K638" t="s">
        <v>80</v>
      </c>
    </row>
    <row r="639" spans="1:11" x14ac:dyDescent="0.25">
      <c r="A639" t="s">
        <v>375</v>
      </c>
      <c r="B639" t="s">
        <v>376</v>
      </c>
      <c r="D639">
        <v>0</v>
      </c>
      <c r="E639" t="s">
        <v>377</v>
      </c>
      <c r="F639" t="s">
        <v>85</v>
      </c>
      <c r="G639" t="s">
        <v>241</v>
      </c>
      <c r="H639" t="s">
        <v>266</v>
      </c>
      <c r="I639" t="s">
        <v>267</v>
      </c>
      <c r="J639">
        <v>0</v>
      </c>
      <c r="K639" t="s">
        <v>80</v>
      </c>
    </row>
    <row r="640" spans="1:11" x14ac:dyDescent="0.25">
      <c r="A640" t="s">
        <v>375</v>
      </c>
      <c r="B640" t="s">
        <v>376</v>
      </c>
      <c r="D640">
        <v>0</v>
      </c>
      <c r="E640" t="s">
        <v>377</v>
      </c>
      <c r="F640" t="s">
        <v>85</v>
      </c>
      <c r="G640" t="s">
        <v>241</v>
      </c>
      <c r="H640" t="s">
        <v>268</v>
      </c>
      <c r="I640" t="s">
        <v>269</v>
      </c>
      <c r="J640">
        <v>0</v>
      </c>
      <c r="K640" t="s">
        <v>80</v>
      </c>
    </row>
    <row r="641" spans="1:11" x14ac:dyDescent="0.25">
      <c r="A641" t="s">
        <v>375</v>
      </c>
      <c r="B641" t="s">
        <v>376</v>
      </c>
      <c r="D641">
        <v>0</v>
      </c>
      <c r="E641" t="s">
        <v>377</v>
      </c>
      <c r="F641" t="s">
        <v>85</v>
      </c>
      <c r="G641" t="s">
        <v>241</v>
      </c>
      <c r="H641" t="s">
        <v>270</v>
      </c>
      <c r="I641" t="s">
        <v>271</v>
      </c>
      <c r="J641">
        <v>0</v>
      </c>
      <c r="K641" t="s">
        <v>80</v>
      </c>
    </row>
    <row r="642" spans="1:11" x14ac:dyDescent="0.25">
      <c r="A642" t="s">
        <v>375</v>
      </c>
      <c r="B642" t="s">
        <v>376</v>
      </c>
      <c r="D642">
        <v>0</v>
      </c>
      <c r="E642" t="s">
        <v>377</v>
      </c>
      <c r="F642" t="s">
        <v>85</v>
      </c>
      <c r="G642" t="s">
        <v>241</v>
      </c>
      <c r="H642" t="s">
        <v>272</v>
      </c>
      <c r="I642" t="s">
        <v>273</v>
      </c>
      <c r="J642">
        <v>0</v>
      </c>
      <c r="K642" t="s">
        <v>80</v>
      </c>
    </row>
    <row r="643" spans="1:11" x14ac:dyDescent="0.25">
      <c r="A643" t="s">
        <v>375</v>
      </c>
      <c r="B643" t="s">
        <v>376</v>
      </c>
      <c r="D643">
        <v>0</v>
      </c>
      <c r="E643" t="s">
        <v>377</v>
      </c>
      <c r="F643" t="s">
        <v>85</v>
      </c>
      <c r="G643" t="s">
        <v>241</v>
      </c>
      <c r="H643" t="s">
        <v>274</v>
      </c>
      <c r="I643" t="s">
        <v>275</v>
      </c>
      <c r="J643">
        <v>0</v>
      </c>
      <c r="K643" t="s">
        <v>80</v>
      </c>
    </row>
    <row r="644" spans="1:11" x14ac:dyDescent="0.25">
      <c r="A644" t="s">
        <v>375</v>
      </c>
      <c r="B644" t="s">
        <v>376</v>
      </c>
      <c r="D644">
        <v>0</v>
      </c>
      <c r="E644" t="s">
        <v>377</v>
      </c>
      <c r="F644" t="s">
        <v>85</v>
      </c>
      <c r="G644" t="s">
        <v>241</v>
      </c>
      <c r="H644" t="s">
        <v>276</v>
      </c>
      <c r="I644" t="s">
        <v>277</v>
      </c>
      <c r="J644">
        <v>0</v>
      </c>
      <c r="K644" t="s">
        <v>80</v>
      </c>
    </row>
    <row r="645" spans="1:11" x14ac:dyDescent="0.25">
      <c r="A645" t="s">
        <v>375</v>
      </c>
      <c r="B645" t="s">
        <v>376</v>
      </c>
      <c r="D645">
        <v>0</v>
      </c>
      <c r="E645" t="s">
        <v>377</v>
      </c>
      <c r="F645" t="s">
        <v>85</v>
      </c>
      <c r="G645" t="s">
        <v>241</v>
      </c>
      <c r="H645" t="s">
        <v>278</v>
      </c>
      <c r="I645" t="s">
        <v>279</v>
      </c>
      <c r="J645">
        <v>0</v>
      </c>
      <c r="K645" t="s">
        <v>80</v>
      </c>
    </row>
    <row r="646" spans="1:11" x14ac:dyDescent="0.25">
      <c r="A646" t="s">
        <v>375</v>
      </c>
      <c r="B646" t="s">
        <v>376</v>
      </c>
      <c r="D646">
        <v>0</v>
      </c>
      <c r="E646" t="s">
        <v>377</v>
      </c>
      <c r="F646" t="s">
        <v>85</v>
      </c>
      <c r="G646" t="s">
        <v>241</v>
      </c>
      <c r="H646" t="s">
        <v>280</v>
      </c>
      <c r="I646" t="s">
        <v>281</v>
      </c>
      <c r="J646">
        <v>0</v>
      </c>
      <c r="K646" t="s">
        <v>80</v>
      </c>
    </row>
    <row r="647" spans="1:11" x14ac:dyDescent="0.25">
      <c r="A647" t="s">
        <v>375</v>
      </c>
      <c r="B647" t="s">
        <v>376</v>
      </c>
      <c r="D647">
        <v>0</v>
      </c>
      <c r="E647" t="s">
        <v>377</v>
      </c>
      <c r="F647" t="s">
        <v>85</v>
      </c>
      <c r="G647" t="s">
        <v>241</v>
      </c>
      <c r="H647" t="s">
        <v>282</v>
      </c>
      <c r="I647" t="s">
        <v>283</v>
      </c>
      <c r="J647">
        <v>0</v>
      </c>
      <c r="K647" t="s">
        <v>80</v>
      </c>
    </row>
    <row r="648" spans="1:11" x14ac:dyDescent="0.25">
      <c r="A648" t="s">
        <v>375</v>
      </c>
      <c r="B648" t="s">
        <v>376</v>
      </c>
      <c r="D648">
        <v>0</v>
      </c>
      <c r="E648" t="s">
        <v>377</v>
      </c>
      <c r="F648" t="s">
        <v>85</v>
      </c>
      <c r="G648" t="s">
        <v>241</v>
      </c>
      <c r="H648" t="s">
        <v>284</v>
      </c>
      <c r="I648" t="s">
        <v>285</v>
      </c>
      <c r="J648">
        <v>0</v>
      </c>
      <c r="K648" t="s">
        <v>80</v>
      </c>
    </row>
    <row r="649" spans="1:11" x14ac:dyDescent="0.25">
      <c r="A649" t="s">
        <v>375</v>
      </c>
      <c r="B649" t="s">
        <v>376</v>
      </c>
      <c r="D649">
        <v>0</v>
      </c>
      <c r="E649" t="s">
        <v>377</v>
      </c>
      <c r="F649" t="s">
        <v>85</v>
      </c>
      <c r="G649" t="s">
        <v>241</v>
      </c>
      <c r="H649" t="s">
        <v>286</v>
      </c>
      <c r="I649" t="s">
        <v>287</v>
      </c>
      <c r="J649">
        <v>0</v>
      </c>
      <c r="K649" t="s">
        <v>80</v>
      </c>
    </row>
    <row r="650" spans="1:11" x14ac:dyDescent="0.25">
      <c r="A650" t="s">
        <v>375</v>
      </c>
      <c r="B650" t="s">
        <v>376</v>
      </c>
      <c r="D650">
        <v>0</v>
      </c>
      <c r="E650" t="s">
        <v>377</v>
      </c>
      <c r="F650" t="s">
        <v>85</v>
      </c>
      <c r="G650" t="s">
        <v>241</v>
      </c>
      <c r="H650" t="s">
        <v>288</v>
      </c>
      <c r="I650" t="s">
        <v>289</v>
      </c>
      <c r="J650">
        <v>0</v>
      </c>
      <c r="K650" t="s">
        <v>80</v>
      </c>
    </row>
    <row r="651" spans="1:11" x14ac:dyDescent="0.25">
      <c r="A651" t="s">
        <v>375</v>
      </c>
      <c r="B651" t="s">
        <v>376</v>
      </c>
      <c r="D651">
        <v>0</v>
      </c>
      <c r="E651" t="s">
        <v>377</v>
      </c>
      <c r="F651" t="s">
        <v>85</v>
      </c>
      <c r="G651" t="s">
        <v>241</v>
      </c>
      <c r="H651" t="s">
        <v>290</v>
      </c>
      <c r="I651" t="s">
        <v>291</v>
      </c>
      <c r="J651">
        <v>0</v>
      </c>
      <c r="K651" t="s">
        <v>80</v>
      </c>
    </row>
    <row r="652" spans="1:11" x14ac:dyDescent="0.25">
      <c r="A652" t="s">
        <v>375</v>
      </c>
      <c r="B652" t="s">
        <v>376</v>
      </c>
      <c r="D652">
        <v>0</v>
      </c>
      <c r="E652" t="s">
        <v>377</v>
      </c>
      <c r="F652" t="s">
        <v>85</v>
      </c>
      <c r="G652" t="s">
        <v>241</v>
      </c>
      <c r="H652" t="s">
        <v>292</v>
      </c>
      <c r="I652" t="s">
        <v>293</v>
      </c>
      <c r="J652">
        <v>0</v>
      </c>
      <c r="K652" t="s">
        <v>80</v>
      </c>
    </row>
    <row r="653" spans="1:11" x14ac:dyDescent="0.25">
      <c r="A653" t="s">
        <v>375</v>
      </c>
      <c r="B653" t="s">
        <v>376</v>
      </c>
      <c r="D653">
        <v>0</v>
      </c>
      <c r="E653" t="s">
        <v>377</v>
      </c>
      <c r="F653" t="s">
        <v>85</v>
      </c>
      <c r="G653" t="s">
        <v>241</v>
      </c>
      <c r="H653" t="s">
        <v>294</v>
      </c>
      <c r="I653" t="s">
        <v>295</v>
      </c>
      <c r="J653">
        <v>0</v>
      </c>
      <c r="K653" t="s">
        <v>80</v>
      </c>
    </row>
    <row r="654" spans="1:11" x14ac:dyDescent="0.25">
      <c r="A654" t="s">
        <v>375</v>
      </c>
      <c r="B654" t="s">
        <v>376</v>
      </c>
      <c r="D654">
        <v>0</v>
      </c>
      <c r="E654" t="s">
        <v>377</v>
      </c>
      <c r="F654" t="s">
        <v>85</v>
      </c>
      <c r="G654" t="s">
        <v>241</v>
      </c>
      <c r="H654" t="s">
        <v>296</v>
      </c>
      <c r="I654" t="s">
        <v>297</v>
      </c>
      <c r="J654">
        <v>0</v>
      </c>
      <c r="K654" t="s">
        <v>80</v>
      </c>
    </row>
    <row r="655" spans="1:11" x14ac:dyDescent="0.25">
      <c r="A655" t="s">
        <v>375</v>
      </c>
      <c r="B655" t="s">
        <v>376</v>
      </c>
      <c r="D655">
        <v>0</v>
      </c>
      <c r="E655" t="s">
        <v>377</v>
      </c>
      <c r="F655" t="s">
        <v>85</v>
      </c>
      <c r="G655" t="s">
        <v>241</v>
      </c>
      <c r="H655" t="s">
        <v>298</v>
      </c>
      <c r="I655" t="s">
        <v>299</v>
      </c>
      <c r="J655">
        <v>0</v>
      </c>
      <c r="K655" t="s">
        <v>80</v>
      </c>
    </row>
    <row r="656" spans="1:11" x14ac:dyDescent="0.25">
      <c r="A656" t="s">
        <v>375</v>
      </c>
      <c r="B656" t="s">
        <v>376</v>
      </c>
      <c r="D656">
        <v>0</v>
      </c>
      <c r="E656" t="s">
        <v>377</v>
      </c>
      <c r="F656" t="s">
        <v>85</v>
      </c>
      <c r="G656" t="s">
        <v>241</v>
      </c>
      <c r="H656" t="s">
        <v>300</v>
      </c>
      <c r="I656" t="s">
        <v>301</v>
      </c>
      <c r="J656">
        <v>0</v>
      </c>
      <c r="K656" t="s">
        <v>80</v>
      </c>
    </row>
    <row r="657" spans="1:11" x14ac:dyDescent="0.25">
      <c r="A657" t="s">
        <v>375</v>
      </c>
      <c r="B657" t="s">
        <v>376</v>
      </c>
      <c r="D657">
        <v>0</v>
      </c>
      <c r="E657" t="s">
        <v>377</v>
      </c>
      <c r="F657" t="s">
        <v>85</v>
      </c>
      <c r="G657" t="s">
        <v>241</v>
      </c>
      <c r="H657" t="s">
        <v>302</v>
      </c>
      <c r="I657" t="s">
        <v>303</v>
      </c>
      <c r="J657">
        <v>0</v>
      </c>
      <c r="K657" t="s">
        <v>80</v>
      </c>
    </row>
    <row r="658" spans="1:11" x14ac:dyDescent="0.25">
      <c r="A658" t="s">
        <v>375</v>
      </c>
      <c r="B658" t="s">
        <v>376</v>
      </c>
      <c r="D658">
        <v>0</v>
      </c>
      <c r="E658" t="s">
        <v>377</v>
      </c>
      <c r="F658" t="s">
        <v>85</v>
      </c>
      <c r="G658" t="s">
        <v>241</v>
      </c>
      <c r="H658" t="s">
        <v>304</v>
      </c>
      <c r="I658" t="s">
        <v>305</v>
      </c>
      <c r="J658">
        <v>0</v>
      </c>
      <c r="K658" t="s">
        <v>80</v>
      </c>
    </row>
    <row r="659" spans="1:11" x14ac:dyDescent="0.25">
      <c r="A659" t="s">
        <v>375</v>
      </c>
      <c r="B659" t="s">
        <v>376</v>
      </c>
      <c r="D659">
        <v>0</v>
      </c>
      <c r="E659" t="s">
        <v>377</v>
      </c>
      <c r="F659" t="s">
        <v>85</v>
      </c>
      <c r="G659" t="s">
        <v>241</v>
      </c>
      <c r="H659" t="s">
        <v>306</v>
      </c>
      <c r="I659" t="s">
        <v>307</v>
      </c>
      <c r="J659">
        <v>0</v>
      </c>
      <c r="K659" t="s">
        <v>80</v>
      </c>
    </row>
    <row r="660" spans="1:11" x14ac:dyDescent="0.25">
      <c r="A660" t="s">
        <v>375</v>
      </c>
      <c r="B660" t="s">
        <v>376</v>
      </c>
      <c r="D660">
        <v>0</v>
      </c>
      <c r="E660" t="s">
        <v>377</v>
      </c>
      <c r="F660" t="s">
        <v>85</v>
      </c>
      <c r="G660" t="s">
        <v>241</v>
      </c>
      <c r="H660" t="s">
        <v>308</v>
      </c>
      <c r="I660" t="s">
        <v>309</v>
      </c>
      <c r="J660">
        <v>0</v>
      </c>
      <c r="K660" t="s">
        <v>80</v>
      </c>
    </row>
    <row r="661" spans="1:11" x14ac:dyDescent="0.25">
      <c r="A661" t="s">
        <v>375</v>
      </c>
      <c r="B661" t="s">
        <v>376</v>
      </c>
      <c r="D661">
        <v>0</v>
      </c>
      <c r="E661" t="s">
        <v>377</v>
      </c>
      <c r="F661" t="s">
        <v>85</v>
      </c>
      <c r="G661" t="s">
        <v>241</v>
      </c>
      <c r="H661" t="s">
        <v>310</v>
      </c>
      <c r="I661" t="s">
        <v>311</v>
      </c>
      <c r="J661">
        <v>0</v>
      </c>
      <c r="K661" t="s">
        <v>80</v>
      </c>
    </row>
    <row r="662" spans="1:11" x14ac:dyDescent="0.25">
      <c r="A662" t="s">
        <v>375</v>
      </c>
      <c r="B662" t="s">
        <v>376</v>
      </c>
      <c r="D662">
        <v>0</v>
      </c>
      <c r="E662" t="s">
        <v>377</v>
      </c>
      <c r="F662" t="s">
        <v>85</v>
      </c>
      <c r="G662" t="s">
        <v>241</v>
      </c>
      <c r="H662" t="s">
        <v>312</v>
      </c>
      <c r="I662" t="s">
        <v>313</v>
      </c>
      <c r="J662">
        <v>0</v>
      </c>
      <c r="K662" t="s">
        <v>80</v>
      </c>
    </row>
    <row r="663" spans="1:11" x14ac:dyDescent="0.25">
      <c r="A663" t="s">
        <v>375</v>
      </c>
      <c r="B663" t="s">
        <v>376</v>
      </c>
      <c r="D663">
        <v>0</v>
      </c>
      <c r="E663" t="s">
        <v>377</v>
      </c>
      <c r="F663" t="s">
        <v>85</v>
      </c>
      <c r="G663" t="s">
        <v>241</v>
      </c>
      <c r="H663" t="s">
        <v>314</v>
      </c>
      <c r="I663" t="s">
        <v>315</v>
      </c>
      <c r="J663">
        <v>0</v>
      </c>
      <c r="K663" t="s">
        <v>80</v>
      </c>
    </row>
    <row r="664" spans="1:11" x14ac:dyDescent="0.25">
      <c r="A664" t="s">
        <v>375</v>
      </c>
      <c r="B664" t="s">
        <v>376</v>
      </c>
      <c r="D664">
        <v>0</v>
      </c>
      <c r="E664" t="s">
        <v>377</v>
      </c>
      <c r="F664" t="s">
        <v>85</v>
      </c>
      <c r="G664" t="s">
        <v>241</v>
      </c>
      <c r="H664" t="s">
        <v>314</v>
      </c>
      <c r="I664" t="s">
        <v>316</v>
      </c>
      <c r="J664">
        <v>0</v>
      </c>
      <c r="K664" t="s">
        <v>80</v>
      </c>
    </row>
    <row r="665" spans="1:11" x14ac:dyDescent="0.25">
      <c r="A665" t="s">
        <v>375</v>
      </c>
      <c r="B665" t="s">
        <v>376</v>
      </c>
      <c r="D665">
        <v>0</v>
      </c>
      <c r="E665" t="s">
        <v>377</v>
      </c>
      <c r="F665" t="s">
        <v>85</v>
      </c>
      <c r="G665" t="s">
        <v>241</v>
      </c>
      <c r="H665" t="s">
        <v>317</v>
      </c>
      <c r="I665" t="s">
        <v>318</v>
      </c>
      <c r="J665">
        <v>0</v>
      </c>
      <c r="K665" t="s">
        <v>80</v>
      </c>
    </row>
    <row r="666" spans="1:11" x14ac:dyDescent="0.25">
      <c r="A666" t="s">
        <v>375</v>
      </c>
      <c r="B666" t="s">
        <v>376</v>
      </c>
      <c r="D666">
        <v>0</v>
      </c>
      <c r="E666" t="s">
        <v>377</v>
      </c>
      <c r="F666" t="s">
        <v>85</v>
      </c>
      <c r="G666" t="s">
        <v>241</v>
      </c>
      <c r="H666" t="s">
        <v>319</v>
      </c>
      <c r="I666" t="s">
        <v>320</v>
      </c>
      <c r="J666">
        <v>0</v>
      </c>
      <c r="K666" t="s">
        <v>80</v>
      </c>
    </row>
    <row r="667" spans="1:11" x14ac:dyDescent="0.25">
      <c r="A667" t="s">
        <v>375</v>
      </c>
      <c r="B667" t="s">
        <v>376</v>
      </c>
      <c r="D667">
        <v>0</v>
      </c>
      <c r="E667" t="s">
        <v>377</v>
      </c>
      <c r="F667" t="s">
        <v>85</v>
      </c>
      <c r="G667" t="s">
        <v>241</v>
      </c>
      <c r="H667" t="s">
        <v>321</v>
      </c>
      <c r="I667" t="s">
        <v>322</v>
      </c>
      <c r="J667">
        <v>0</v>
      </c>
      <c r="K667" t="s">
        <v>80</v>
      </c>
    </row>
    <row r="668" spans="1:11" x14ac:dyDescent="0.25">
      <c r="A668" t="s">
        <v>375</v>
      </c>
      <c r="B668" t="s">
        <v>376</v>
      </c>
      <c r="D668">
        <v>0</v>
      </c>
      <c r="E668" t="s">
        <v>377</v>
      </c>
      <c r="F668" t="s">
        <v>85</v>
      </c>
      <c r="G668" t="s">
        <v>241</v>
      </c>
      <c r="H668" t="s">
        <v>323</v>
      </c>
      <c r="I668" t="s">
        <v>324</v>
      </c>
      <c r="J668">
        <v>0</v>
      </c>
      <c r="K668" t="s">
        <v>80</v>
      </c>
    </row>
    <row r="669" spans="1:11" x14ac:dyDescent="0.25">
      <c r="A669" t="s">
        <v>375</v>
      </c>
      <c r="B669" t="s">
        <v>376</v>
      </c>
      <c r="D669">
        <v>0</v>
      </c>
      <c r="E669" t="s">
        <v>377</v>
      </c>
      <c r="F669" t="s">
        <v>85</v>
      </c>
      <c r="G669" t="s">
        <v>241</v>
      </c>
      <c r="H669" t="s">
        <v>325</v>
      </c>
      <c r="I669" t="s">
        <v>326</v>
      </c>
      <c r="J669">
        <v>0</v>
      </c>
      <c r="K669" t="s">
        <v>80</v>
      </c>
    </row>
    <row r="670" spans="1:11" x14ac:dyDescent="0.25">
      <c r="A670" t="s">
        <v>375</v>
      </c>
      <c r="B670" t="s">
        <v>376</v>
      </c>
      <c r="D670">
        <v>0</v>
      </c>
      <c r="E670" t="s">
        <v>377</v>
      </c>
      <c r="F670" t="s">
        <v>85</v>
      </c>
      <c r="G670" t="s">
        <v>241</v>
      </c>
      <c r="H670" t="s">
        <v>327</v>
      </c>
      <c r="I670" t="s">
        <v>328</v>
      </c>
      <c r="J670">
        <v>0</v>
      </c>
      <c r="K670" t="s">
        <v>80</v>
      </c>
    </row>
    <row r="671" spans="1:11" x14ac:dyDescent="0.25">
      <c r="A671" t="s">
        <v>375</v>
      </c>
      <c r="B671" t="s">
        <v>376</v>
      </c>
      <c r="D671">
        <v>0</v>
      </c>
      <c r="E671" t="s">
        <v>377</v>
      </c>
      <c r="F671" t="s">
        <v>85</v>
      </c>
      <c r="G671" t="s">
        <v>241</v>
      </c>
      <c r="H671" t="s">
        <v>329</v>
      </c>
      <c r="I671" t="s">
        <v>330</v>
      </c>
      <c r="J671">
        <v>0</v>
      </c>
      <c r="K671" t="s">
        <v>80</v>
      </c>
    </row>
    <row r="672" spans="1:11" x14ac:dyDescent="0.25">
      <c r="A672" t="s">
        <v>375</v>
      </c>
      <c r="B672" t="s">
        <v>376</v>
      </c>
      <c r="D672">
        <v>0</v>
      </c>
      <c r="E672" t="s">
        <v>377</v>
      </c>
      <c r="F672" t="s">
        <v>85</v>
      </c>
      <c r="G672" t="s">
        <v>241</v>
      </c>
      <c r="H672" t="s">
        <v>331</v>
      </c>
      <c r="I672" t="s">
        <v>332</v>
      </c>
      <c r="J672">
        <v>0</v>
      </c>
      <c r="K672" t="s">
        <v>80</v>
      </c>
    </row>
    <row r="673" spans="1:11" x14ac:dyDescent="0.25">
      <c r="A673" t="s">
        <v>375</v>
      </c>
      <c r="B673" t="s">
        <v>376</v>
      </c>
      <c r="D673">
        <v>0</v>
      </c>
      <c r="E673" t="s">
        <v>377</v>
      </c>
      <c r="F673" t="s">
        <v>85</v>
      </c>
      <c r="G673" t="s">
        <v>241</v>
      </c>
      <c r="H673" t="s">
        <v>333</v>
      </c>
      <c r="I673" t="s">
        <v>334</v>
      </c>
      <c r="J673">
        <v>0</v>
      </c>
      <c r="K673" t="s">
        <v>80</v>
      </c>
    </row>
    <row r="674" spans="1:11" x14ac:dyDescent="0.25">
      <c r="A674" t="s">
        <v>375</v>
      </c>
      <c r="B674" t="s">
        <v>376</v>
      </c>
      <c r="D674">
        <v>0</v>
      </c>
      <c r="E674" t="s">
        <v>377</v>
      </c>
      <c r="F674" t="s">
        <v>85</v>
      </c>
      <c r="G674" t="s">
        <v>241</v>
      </c>
      <c r="H674" t="s">
        <v>335</v>
      </c>
      <c r="I674" t="s">
        <v>336</v>
      </c>
      <c r="J674">
        <v>0</v>
      </c>
      <c r="K674" t="s">
        <v>80</v>
      </c>
    </row>
    <row r="675" spans="1:11" x14ac:dyDescent="0.25">
      <c r="A675" t="s">
        <v>375</v>
      </c>
      <c r="B675" t="s">
        <v>376</v>
      </c>
      <c r="D675">
        <v>0</v>
      </c>
      <c r="E675" t="s">
        <v>377</v>
      </c>
      <c r="F675" t="s">
        <v>85</v>
      </c>
      <c r="G675" t="s">
        <v>241</v>
      </c>
      <c r="H675" t="s">
        <v>337</v>
      </c>
      <c r="I675" t="s">
        <v>338</v>
      </c>
      <c r="J675">
        <v>0</v>
      </c>
      <c r="K675" t="s">
        <v>80</v>
      </c>
    </row>
    <row r="676" spans="1:11" x14ac:dyDescent="0.25">
      <c r="A676" t="s">
        <v>375</v>
      </c>
      <c r="B676" t="s">
        <v>376</v>
      </c>
      <c r="D676">
        <v>0</v>
      </c>
      <c r="E676" t="s">
        <v>377</v>
      </c>
      <c r="F676" t="s">
        <v>85</v>
      </c>
      <c r="G676" t="s">
        <v>241</v>
      </c>
      <c r="H676" t="s">
        <v>339</v>
      </c>
      <c r="I676" t="s">
        <v>340</v>
      </c>
      <c r="J676">
        <v>0</v>
      </c>
      <c r="K676" t="s">
        <v>80</v>
      </c>
    </row>
    <row r="677" spans="1:11" x14ac:dyDescent="0.25">
      <c r="A677" t="s">
        <v>375</v>
      </c>
      <c r="B677" t="s">
        <v>376</v>
      </c>
      <c r="D677">
        <v>0</v>
      </c>
      <c r="E677" t="s">
        <v>377</v>
      </c>
      <c r="F677" t="s">
        <v>85</v>
      </c>
      <c r="G677" t="s">
        <v>241</v>
      </c>
      <c r="H677" t="s">
        <v>341</v>
      </c>
      <c r="I677" t="s">
        <v>342</v>
      </c>
      <c r="J677">
        <v>0</v>
      </c>
      <c r="K677" t="s">
        <v>80</v>
      </c>
    </row>
    <row r="678" spans="1:11" x14ac:dyDescent="0.25">
      <c r="A678" t="s">
        <v>375</v>
      </c>
      <c r="B678" t="s">
        <v>376</v>
      </c>
      <c r="D678">
        <v>0</v>
      </c>
      <c r="E678" t="s">
        <v>377</v>
      </c>
      <c r="F678" t="s">
        <v>85</v>
      </c>
      <c r="G678" t="s">
        <v>241</v>
      </c>
      <c r="H678" t="s">
        <v>343</v>
      </c>
      <c r="I678" t="s">
        <v>344</v>
      </c>
      <c r="J678">
        <v>0</v>
      </c>
      <c r="K678" t="s">
        <v>80</v>
      </c>
    </row>
    <row r="679" spans="1:11" x14ac:dyDescent="0.25">
      <c r="A679" t="s">
        <v>375</v>
      </c>
      <c r="B679" t="s">
        <v>376</v>
      </c>
      <c r="D679">
        <v>0</v>
      </c>
      <c r="E679" t="s">
        <v>377</v>
      </c>
      <c r="F679" t="s">
        <v>85</v>
      </c>
      <c r="G679" t="s">
        <v>241</v>
      </c>
      <c r="H679" t="s">
        <v>345</v>
      </c>
      <c r="I679" t="s">
        <v>346</v>
      </c>
      <c r="J679">
        <v>0</v>
      </c>
      <c r="K679" t="s">
        <v>80</v>
      </c>
    </row>
    <row r="680" spans="1:11" x14ac:dyDescent="0.25">
      <c r="A680" t="s">
        <v>375</v>
      </c>
      <c r="B680" t="s">
        <v>376</v>
      </c>
      <c r="D680">
        <v>0</v>
      </c>
      <c r="E680" t="s">
        <v>377</v>
      </c>
      <c r="F680" t="s">
        <v>85</v>
      </c>
      <c r="G680" t="s">
        <v>241</v>
      </c>
      <c r="H680" t="s">
        <v>347</v>
      </c>
      <c r="I680" t="s">
        <v>348</v>
      </c>
      <c r="J680">
        <v>0</v>
      </c>
      <c r="K680" t="s">
        <v>80</v>
      </c>
    </row>
    <row r="681" spans="1:11" x14ac:dyDescent="0.25">
      <c r="A681" t="s">
        <v>375</v>
      </c>
      <c r="B681" t="s">
        <v>376</v>
      </c>
      <c r="D681">
        <v>0</v>
      </c>
      <c r="E681" t="s">
        <v>377</v>
      </c>
      <c r="F681" t="s">
        <v>85</v>
      </c>
      <c r="G681" t="s">
        <v>241</v>
      </c>
      <c r="H681" t="s">
        <v>349</v>
      </c>
      <c r="I681" t="s">
        <v>350</v>
      </c>
      <c r="J681">
        <v>0</v>
      </c>
      <c r="K681" t="s">
        <v>80</v>
      </c>
    </row>
    <row r="682" spans="1:11" x14ac:dyDescent="0.25">
      <c r="A682" t="s">
        <v>375</v>
      </c>
      <c r="B682" t="s">
        <v>376</v>
      </c>
      <c r="D682">
        <v>0</v>
      </c>
      <c r="E682" t="s">
        <v>377</v>
      </c>
      <c r="F682" t="s">
        <v>85</v>
      </c>
      <c r="G682" t="s">
        <v>241</v>
      </c>
      <c r="H682" t="s">
        <v>351</v>
      </c>
      <c r="I682" t="s">
        <v>352</v>
      </c>
      <c r="J682">
        <v>0</v>
      </c>
      <c r="K682" t="s">
        <v>80</v>
      </c>
    </row>
    <row r="683" spans="1:11" x14ac:dyDescent="0.25">
      <c r="A683" t="s">
        <v>375</v>
      </c>
      <c r="B683" t="s">
        <v>376</v>
      </c>
      <c r="D683">
        <v>0</v>
      </c>
      <c r="E683" t="s">
        <v>377</v>
      </c>
      <c r="F683" t="s">
        <v>85</v>
      </c>
      <c r="G683" t="s">
        <v>241</v>
      </c>
      <c r="H683" t="s">
        <v>353</v>
      </c>
      <c r="I683" t="s">
        <v>354</v>
      </c>
      <c r="J683">
        <v>0</v>
      </c>
      <c r="K683" t="s">
        <v>80</v>
      </c>
    </row>
    <row r="684" spans="1:11" x14ac:dyDescent="0.25">
      <c r="A684" t="s">
        <v>375</v>
      </c>
      <c r="B684" t="s">
        <v>376</v>
      </c>
      <c r="D684">
        <v>0</v>
      </c>
      <c r="E684" t="s">
        <v>377</v>
      </c>
      <c r="F684" t="s">
        <v>85</v>
      </c>
      <c r="G684" t="s">
        <v>241</v>
      </c>
      <c r="H684" t="s">
        <v>355</v>
      </c>
      <c r="I684" t="s">
        <v>356</v>
      </c>
      <c r="J684">
        <v>0</v>
      </c>
      <c r="K684" t="s">
        <v>80</v>
      </c>
    </row>
    <row r="685" spans="1:11" x14ac:dyDescent="0.25">
      <c r="A685" t="s">
        <v>375</v>
      </c>
      <c r="B685" t="s">
        <v>376</v>
      </c>
      <c r="D685">
        <v>0</v>
      </c>
      <c r="E685" t="s">
        <v>377</v>
      </c>
      <c r="F685" t="s">
        <v>85</v>
      </c>
      <c r="G685" t="s">
        <v>241</v>
      </c>
      <c r="H685" t="s">
        <v>357</v>
      </c>
      <c r="I685" t="s">
        <v>358</v>
      </c>
      <c r="J685">
        <v>0</v>
      </c>
      <c r="K685" t="s">
        <v>80</v>
      </c>
    </row>
    <row r="686" spans="1:11" x14ac:dyDescent="0.25">
      <c r="A686" t="s">
        <v>375</v>
      </c>
      <c r="B686" t="s">
        <v>376</v>
      </c>
      <c r="D686">
        <v>0</v>
      </c>
      <c r="E686" t="s">
        <v>377</v>
      </c>
      <c r="F686" t="s">
        <v>85</v>
      </c>
      <c r="G686" t="s">
        <v>241</v>
      </c>
      <c r="H686" t="s">
        <v>359</v>
      </c>
      <c r="I686" t="s">
        <v>360</v>
      </c>
      <c r="J686">
        <v>0</v>
      </c>
      <c r="K686" t="s">
        <v>80</v>
      </c>
    </row>
    <row r="687" spans="1:11" x14ac:dyDescent="0.25">
      <c r="A687" t="s">
        <v>375</v>
      </c>
      <c r="B687" t="s">
        <v>376</v>
      </c>
      <c r="D687">
        <v>0</v>
      </c>
      <c r="E687" t="s">
        <v>377</v>
      </c>
      <c r="F687" t="s">
        <v>85</v>
      </c>
      <c r="G687" t="s">
        <v>241</v>
      </c>
      <c r="H687" t="s">
        <v>361</v>
      </c>
      <c r="I687" t="s">
        <v>362</v>
      </c>
      <c r="J687">
        <v>0</v>
      </c>
      <c r="K687" t="s">
        <v>80</v>
      </c>
    </row>
    <row r="688" spans="1:11" x14ac:dyDescent="0.25">
      <c r="A688" t="s">
        <v>375</v>
      </c>
      <c r="B688" t="s">
        <v>376</v>
      </c>
      <c r="D688">
        <v>0</v>
      </c>
      <c r="E688" t="s">
        <v>377</v>
      </c>
      <c r="F688" t="s">
        <v>85</v>
      </c>
      <c r="G688" t="s">
        <v>241</v>
      </c>
      <c r="H688" t="s">
        <v>363</v>
      </c>
      <c r="I688" t="s">
        <v>364</v>
      </c>
      <c r="J688">
        <v>0</v>
      </c>
      <c r="K688" t="s">
        <v>80</v>
      </c>
    </row>
    <row r="689" spans="1:11" x14ac:dyDescent="0.25">
      <c r="A689" t="s">
        <v>375</v>
      </c>
      <c r="B689" t="s">
        <v>376</v>
      </c>
      <c r="D689">
        <v>0</v>
      </c>
      <c r="E689" t="s">
        <v>377</v>
      </c>
      <c r="F689" t="s">
        <v>85</v>
      </c>
      <c r="G689" t="s">
        <v>241</v>
      </c>
      <c r="H689" t="s">
        <v>365</v>
      </c>
      <c r="I689" t="s">
        <v>366</v>
      </c>
      <c r="J689">
        <v>0</v>
      </c>
      <c r="K689" t="s">
        <v>80</v>
      </c>
    </row>
    <row r="690" spans="1:11" x14ac:dyDescent="0.25">
      <c r="A690" t="s">
        <v>375</v>
      </c>
      <c r="B690" t="s">
        <v>376</v>
      </c>
      <c r="D690">
        <v>0</v>
      </c>
      <c r="E690" t="s">
        <v>377</v>
      </c>
      <c r="F690" t="s">
        <v>85</v>
      </c>
      <c r="G690" t="s">
        <v>241</v>
      </c>
      <c r="H690" t="s">
        <v>367</v>
      </c>
      <c r="I690" t="s">
        <v>368</v>
      </c>
      <c r="J690">
        <v>0</v>
      </c>
      <c r="K690" t="s">
        <v>80</v>
      </c>
    </row>
    <row r="691" spans="1:11" x14ac:dyDescent="0.25">
      <c r="A691" t="s">
        <v>375</v>
      </c>
      <c r="B691" t="s">
        <v>376</v>
      </c>
      <c r="D691">
        <v>0</v>
      </c>
      <c r="E691" t="s">
        <v>377</v>
      </c>
      <c r="F691" t="s">
        <v>85</v>
      </c>
      <c r="G691" t="s">
        <v>241</v>
      </c>
      <c r="H691" t="s">
        <v>369</v>
      </c>
      <c r="I691" t="s">
        <v>370</v>
      </c>
      <c r="J691">
        <v>0</v>
      </c>
      <c r="K691" t="s">
        <v>80</v>
      </c>
    </row>
    <row r="692" spans="1:11" x14ac:dyDescent="0.25">
      <c r="A692" t="s">
        <v>235</v>
      </c>
      <c r="B692" t="s">
        <v>236</v>
      </c>
      <c r="D692">
        <v>21</v>
      </c>
      <c r="E692" t="s">
        <v>237</v>
      </c>
      <c r="F692" t="s">
        <v>85</v>
      </c>
      <c r="G692" t="s">
        <v>241</v>
      </c>
      <c r="H692" t="s">
        <v>88</v>
      </c>
      <c r="I692" t="s">
        <v>90</v>
      </c>
      <c r="J692">
        <v>0</v>
      </c>
      <c r="K692" t="s">
        <v>80</v>
      </c>
    </row>
    <row r="693" spans="1:11" x14ac:dyDescent="0.25">
      <c r="A693" t="s">
        <v>235</v>
      </c>
      <c r="B693" t="s">
        <v>236</v>
      </c>
      <c r="D693">
        <v>21</v>
      </c>
      <c r="E693" t="s">
        <v>237</v>
      </c>
      <c r="F693" t="s">
        <v>85</v>
      </c>
      <c r="G693" t="s">
        <v>241</v>
      </c>
      <c r="H693" t="s">
        <v>91</v>
      </c>
      <c r="I693" t="s">
        <v>92</v>
      </c>
      <c r="J693">
        <v>0</v>
      </c>
      <c r="K693" t="s">
        <v>80</v>
      </c>
    </row>
    <row r="694" spans="1:11" x14ac:dyDescent="0.25">
      <c r="A694" t="s">
        <v>235</v>
      </c>
      <c r="B694" t="s">
        <v>236</v>
      </c>
      <c r="D694">
        <v>21</v>
      </c>
      <c r="E694" t="s">
        <v>237</v>
      </c>
      <c r="F694" t="s">
        <v>85</v>
      </c>
      <c r="G694" t="s">
        <v>241</v>
      </c>
      <c r="H694" t="s">
        <v>93</v>
      </c>
      <c r="I694" t="s">
        <v>94</v>
      </c>
      <c r="J694">
        <v>0</v>
      </c>
      <c r="K694" t="s">
        <v>80</v>
      </c>
    </row>
    <row r="695" spans="1:11" x14ac:dyDescent="0.25">
      <c r="A695" t="s">
        <v>235</v>
      </c>
      <c r="B695" t="s">
        <v>236</v>
      </c>
      <c r="D695">
        <v>21</v>
      </c>
      <c r="E695" t="s">
        <v>237</v>
      </c>
      <c r="F695" t="s">
        <v>85</v>
      </c>
      <c r="G695" t="s">
        <v>241</v>
      </c>
      <c r="H695" t="s">
        <v>95</v>
      </c>
      <c r="I695" t="s">
        <v>96</v>
      </c>
      <c r="J695">
        <v>0</v>
      </c>
      <c r="K695" t="s">
        <v>80</v>
      </c>
    </row>
    <row r="696" spans="1:11" x14ac:dyDescent="0.25">
      <c r="A696" t="s">
        <v>235</v>
      </c>
      <c r="B696" t="s">
        <v>236</v>
      </c>
      <c r="D696">
        <v>21</v>
      </c>
      <c r="E696" t="s">
        <v>237</v>
      </c>
      <c r="F696" t="s">
        <v>85</v>
      </c>
      <c r="G696" t="s">
        <v>241</v>
      </c>
      <c r="H696" t="s">
        <v>97</v>
      </c>
      <c r="I696" t="s">
        <v>98</v>
      </c>
      <c r="J696">
        <v>0</v>
      </c>
      <c r="K696" t="s">
        <v>80</v>
      </c>
    </row>
    <row r="697" spans="1:11" x14ac:dyDescent="0.25">
      <c r="A697" t="s">
        <v>235</v>
      </c>
      <c r="B697" t="s">
        <v>236</v>
      </c>
      <c r="D697">
        <v>21</v>
      </c>
      <c r="E697" t="s">
        <v>237</v>
      </c>
      <c r="F697" t="s">
        <v>85</v>
      </c>
      <c r="G697" t="s">
        <v>241</v>
      </c>
      <c r="H697" t="s">
        <v>99</v>
      </c>
      <c r="I697" t="s">
        <v>100</v>
      </c>
      <c r="J697">
        <v>0</v>
      </c>
      <c r="K697" t="s">
        <v>80</v>
      </c>
    </row>
    <row r="698" spans="1:11" x14ac:dyDescent="0.25">
      <c r="A698" t="s">
        <v>235</v>
      </c>
      <c r="B698" t="s">
        <v>236</v>
      </c>
      <c r="D698">
        <v>21</v>
      </c>
      <c r="E698" t="s">
        <v>237</v>
      </c>
      <c r="F698" t="s">
        <v>85</v>
      </c>
      <c r="G698" t="s">
        <v>241</v>
      </c>
      <c r="H698" t="s">
        <v>101</v>
      </c>
      <c r="I698" t="s">
        <v>102</v>
      </c>
      <c r="J698">
        <v>0</v>
      </c>
      <c r="K698" t="s">
        <v>80</v>
      </c>
    </row>
    <row r="699" spans="1:11" x14ac:dyDescent="0.25">
      <c r="A699" t="s">
        <v>235</v>
      </c>
      <c r="B699" t="s">
        <v>236</v>
      </c>
      <c r="D699">
        <v>21</v>
      </c>
      <c r="E699" t="s">
        <v>237</v>
      </c>
      <c r="F699" t="s">
        <v>85</v>
      </c>
      <c r="G699" t="s">
        <v>241</v>
      </c>
      <c r="H699" t="s">
        <v>103</v>
      </c>
      <c r="I699" t="s">
        <v>104</v>
      </c>
      <c r="J699">
        <v>0</v>
      </c>
      <c r="K699" t="s">
        <v>80</v>
      </c>
    </row>
    <row r="700" spans="1:11" x14ac:dyDescent="0.25">
      <c r="A700" t="s">
        <v>235</v>
      </c>
      <c r="B700" t="s">
        <v>236</v>
      </c>
      <c r="D700">
        <v>21</v>
      </c>
      <c r="E700" t="s">
        <v>237</v>
      </c>
      <c r="F700" t="s">
        <v>85</v>
      </c>
      <c r="G700" t="s">
        <v>241</v>
      </c>
      <c r="H700" t="s">
        <v>105</v>
      </c>
      <c r="I700" t="s">
        <v>106</v>
      </c>
      <c r="J700">
        <v>0</v>
      </c>
      <c r="K700" t="s">
        <v>80</v>
      </c>
    </row>
    <row r="701" spans="1:11" x14ac:dyDescent="0.25">
      <c r="A701" t="s">
        <v>235</v>
      </c>
      <c r="B701" t="s">
        <v>236</v>
      </c>
      <c r="D701">
        <v>21</v>
      </c>
      <c r="E701" t="s">
        <v>237</v>
      </c>
      <c r="F701" t="s">
        <v>85</v>
      </c>
      <c r="G701" t="s">
        <v>241</v>
      </c>
      <c r="H701" t="s">
        <v>107</v>
      </c>
      <c r="I701" t="s">
        <v>108</v>
      </c>
      <c r="J701">
        <v>0</v>
      </c>
      <c r="K701" t="s">
        <v>80</v>
      </c>
    </row>
    <row r="702" spans="1:11" x14ac:dyDescent="0.25">
      <c r="A702" t="s">
        <v>235</v>
      </c>
      <c r="B702" t="s">
        <v>236</v>
      </c>
      <c r="D702">
        <v>21</v>
      </c>
      <c r="E702" t="s">
        <v>237</v>
      </c>
      <c r="F702" t="s">
        <v>85</v>
      </c>
      <c r="G702" t="s">
        <v>241</v>
      </c>
      <c r="H702" t="s">
        <v>109</v>
      </c>
      <c r="I702" t="s">
        <v>110</v>
      </c>
      <c r="J702">
        <v>0</v>
      </c>
      <c r="K702" t="s">
        <v>80</v>
      </c>
    </row>
    <row r="703" spans="1:11" x14ac:dyDescent="0.25">
      <c r="A703" t="s">
        <v>235</v>
      </c>
      <c r="B703" t="s">
        <v>236</v>
      </c>
      <c r="D703">
        <v>21</v>
      </c>
      <c r="E703" t="s">
        <v>237</v>
      </c>
      <c r="F703" t="s">
        <v>85</v>
      </c>
      <c r="G703" t="s">
        <v>241</v>
      </c>
      <c r="H703" t="s">
        <v>111</v>
      </c>
      <c r="I703" t="s">
        <v>112</v>
      </c>
      <c r="J703">
        <v>0</v>
      </c>
      <c r="K703" t="s">
        <v>80</v>
      </c>
    </row>
    <row r="704" spans="1:11" x14ac:dyDescent="0.25">
      <c r="A704" t="s">
        <v>235</v>
      </c>
      <c r="B704" t="s">
        <v>236</v>
      </c>
      <c r="D704">
        <v>21</v>
      </c>
      <c r="E704" t="s">
        <v>237</v>
      </c>
      <c r="F704" t="s">
        <v>85</v>
      </c>
      <c r="G704" t="s">
        <v>241</v>
      </c>
      <c r="H704" t="s">
        <v>113</v>
      </c>
      <c r="I704" t="s">
        <v>114</v>
      </c>
      <c r="J704">
        <v>17000</v>
      </c>
      <c r="K704" t="s">
        <v>80</v>
      </c>
    </row>
    <row r="705" spans="1:11" x14ac:dyDescent="0.25">
      <c r="A705" t="s">
        <v>235</v>
      </c>
      <c r="B705" t="s">
        <v>236</v>
      </c>
      <c r="D705">
        <v>21</v>
      </c>
      <c r="E705" t="s">
        <v>237</v>
      </c>
      <c r="F705" t="s">
        <v>85</v>
      </c>
      <c r="G705" t="s">
        <v>241</v>
      </c>
      <c r="H705" t="s">
        <v>115</v>
      </c>
      <c r="I705" t="s">
        <v>116</v>
      </c>
      <c r="J705">
        <v>0</v>
      </c>
      <c r="K705" t="s">
        <v>80</v>
      </c>
    </row>
    <row r="706" spans="1:11" x14ac:dyDescent="0.25">
      <c r="A706" t="s">
        <v>235</v>
      </c>
      <c r="B706" t="s">
        <v>236</v>
      </c>
      <c r="D706">
        <v>21</v>
      </c>
      <c r="E706" t="s">
        <v>237</v>
      </c>
      <c r="F706" t="s">
        <v>85</v>
      </c>
      <c r="G706" t="s">
        <v>241</v>
      </c>
      <c r="H706" t="s">
        <v>117</v>
      </c>
      <c r="I706" t="s">
        <v>118</v>
      </c>
      <c r="J706">
        <v>0</v>
      </c>
      <c r="K706" t="s">
        <v>80</v>
      </c>
    </row>
    <row r="707" spans="1:11" x14ac:dyDescent="0.25">
      <c r="A707" t="s">
        <v>235</v>
      </c>
      <c r="B707" t="s">
        <v>236</v>
      </c>
      <c r="D707">
        <v>21</v>
      </c>
      <c r="E707" t="s">
        <v>237</v>
      </c>
      <c r="F707" t="s">
        <v>85</v>
      </c>
      <c r="G707" t="s">
        <v>241</v>
      </c>
      <c r="H707" t="s">
        <v>119</v>
      </c>
      <c r="I707" t="s">
        <v>120</v>
      </c>
      <c r="J707">
        <v>0</v>
      </c>
      <c r="K707" t="s">
        <v>80</v>
      </c>
    </row>
    <row r="708" spans="1:11" x14ac:dyDescent="0.25">
      <c r="A708" t="s">
        <v>235</v>
      </c>
      <c r="B708" t="s">
        <v>236</v>
      </c>
      <c r="D708">
        <v>21</v>
      </c>
      <c r="E708" t="s">
        <v>237</v>
      </c>
      <c r="F708" t="s">
        <v>85</v>
      </c>
      <c r="G708" t="s">
        <v>241</v>
      </c>
      <c r="H708" t="s">
        <v>121</v>
      </c>
      <c r="I708" t="s">
        <v>122</v>
      </c>
      <c r="J708">
        <v>0</v>
      </c>
      <c r="K708" t="s">
        <v>80</v>
      </c>
    </row>
    <row r="709" spans="1:11" x14ac:dyDescent="0.25">
      <c r="A709" t="s">
        <v>235</v>
      </c>
      <c r="B709" t="s">
        <v>236</v>
      </c>
      <c r="D709">
        <v>21</v>
      </c>
      <c r="E709" t="s">
        <v>237</v>
      </c>
      <c r="F709" t="s">
        <v>85</v>
      </c>
      <c r="G709" t="s">
        <v>241</v>
      </c>
      <c r="H709" t="s">
        <v>123</v>
      </c>
      <c r="I709" t="s">
        <v>124</v>
      </c>
      <c r="J709">
        <v>0</v>
      </c>
      <c r="K709" t="s">
        <v>80</v>
      </c>
    </row>
    <row r="710" spans="1:11" x14ac:dyDescent="0.25">
      <c r="A710" t="s">
        <v>235</v>
      </c>
      <c r="B710" t="s">
        <v>236</v>
      </c>
      <c r="D710">
        <v>21</v>
      </c>
      <c r="E710" t="s">
        <v>237</v>
      </c>
      <c r="F710" t="s">
        <v>85</v>
      </c>
      <c r="G710" t="s">
        <v>241</v>
      </c>
      <c r="H710" t="s">
        <v>125</v>
      </c>
      <c r="I710" t="s">
        <v>126</v>
      </c>
      <c r="J710">
        <v>0</v>
      </c>
      <c r="K710" t="s">
        <v>80</v>
      </c>
    </row>
    <row r="711" spans="1:11" x14ac:dyDescent="0.25">
      <c r="A711" t="s">
        <v>235</v>
      </c>
      <c r="B711" t="s">
        <v>236</v>
      </c>
      <c r="D711">
        <v>21</v>
      </c>
      <c r="E711" t="s">
        <v>237</v>
      </c>
      <c r="F711" t="s">
        <v>85</v>
      </c>
      <c r="G711" t="s">
        <v>241</v>
      </c>
      <c r="H711" t="s">
        <v>127</v>
      </c>
      <c r="I711" t="s">
        <v>128</v>
      </c>
      <c r="J711">
        <v>0</v>
      </c>
      <c r="K711" t="s">
        <v>80</v>
      </c>
    </row>
    <row r="712" spans="1:11" x14ac:dyDescent="0.25">
      <c r="A712" t="s">
        <v>235</v>
      </c>
      <c r="B712" t="s">
        <v>236</v>
      </c>
      <c r="D712">
        <v>21</v>
      </c>
      <c r="E712" t="s">
        <v>237</v>
      </c>
      <c r="F712" t="s">
        <v>85</v>
      </c>
      <c r="G712" t="s">
        <v>241</v>
      </c>
      <c r="H712" t="s">
        <v>129</v>
      </c>
      <c r="I712" t="s">
        <v>130</v>
      </c>
      <c r="J712">
        <v>0</v>
      </c>
      <c r="K712" t="s">
        <v>80</v>
      </c>
    </row>
    <row r="713" spans="1:11" x14ac:dyDescent="0.25">
      <c r="A713" t="s">
        <v>235</v>
      </c>
      <c r="B713" t="s">
        <v>236</v>
      </c>
      <c r="D713">
        <v>21</v>
      </c>
      <c r="E713" t="s">
        <v>237</v>
      </c>
      <c r="F713" t="s">
        <v>85</v>
      </c>
      <c r="G713" t="s">
        <v>241</v>
      </c>
      <c r="H713" t="s">
        <v>131</v>
      </c>
      <c r="I713" t="s">
        <v>132</v>
      </c>
      <c r="J713">
        <v>0</v>
      </c>
      <c r="K713" t="s">
        <v>80</v>
      </c>
    </row>
    <row r="714" spans="1:11" x14ac:dyDescent="0.25">
      <c r="A714" t="s">
        <v>235</v>
      </c>
      <c r="B714" t="s">
        <v>236</v>
      </c>
      <c r="D714">
        <v>21</v>
      </c>
      <c r="E714" t="s">
        <v>237</v>
      </c>
      <c r="F714" t="s">
        <v>85</v>
      </c>
      <c r="G714" t="s">
        <v>241</v>
      </c>
      <c r="H714" t="s">
        <v>133</v>
      </c>
      <c r="I714" t="s">
        <v>134</v>
      </c>
      <c r="J714">
        <v>0</v>
      </c>
      <c r="K714" t="s">
        <v>80</v>
      </c>
    </row>
    <row r="715" spans="1:11" x14ac:dyDescent="0.25">
      <c r="A715" t="s">
        <v>235</v>
      </c>
      <c r="B715" t="s">
        <v>236</v>
      </c>
      <c r="D715">
        <v>21</v>
      </c>
      <c r="E715" t="s">
        <v>237</v>
      </c>
      <c r="F715" t="s">
        <v>85</v>
      </c>
      <c r="G715" t="s">
        <v>241</v>
      </c>
      <c r="H715" t="s">
        <v>135</v>
      </c>
      <c r="I715" t="s">
        <v>136</v>
      </c>
      <c r="J715">
        <v>0</v>
      </c>
      <c r="K715" t="s">
        <v>80</v>
      </c>
    </row>
    <row r="716" spans="1:11" x14ac:dyDescent="0.25">
      <c r="A716" t="s">
        <v>235</v>
      </c>
      <c r="B716" t="s">
        <v>236</v>
      </c>
      <c r="D716">
        <v>21</v>
      </c>
      <c r="E716" t="s">
        <v>237</v>
      </c>
      <c r="F716" t="s">
        <v>85</v>
      </c>
      <c r="G716" t="s">
        <v>241</v>
      </c>
      <c r="H716" t="s">
        <v>137</v>
      </c>
      <c r="I716" t="s">
        <v>138</v>
      </c>
      <c r="J716">
        <v>0</v>
      </c>
      <c r="K716" t="s">
        <v>80</v>
      </c>
    </row>
    <row r="717" spans="1:11" x14ac:dyDescent="0.25">
      <c r="A717" t="s">
        <v>235</v>
      </c>
      <c r="B717" t="s">
        <v>236</v>
      </c>
      <c r="D717">
        <v>21</v>
      </c>
      <c r="E717" t="s">
        <v>237</v>
      </c>
      <c r="F717" t="s">
        <v>85</v>
      </c>
      <c r="G717" t="s">
        <v>241</v>
      </c>
      <c r="H717" t="s">
        <v>139</v>
      </c>
      <c r="I717" t="s">
        <v>140</v>
      </c>
      <c r="J717">
        <v>0</v>
      </c>
      <c r="K717" t="s">
        <v>80</v>
      </c>
    </row>
    <row r="718" spans="1:11" x14ac:dyDescent="0.25">
      <c r="A718" t="s">
        <v>235</v>
      </c>
      <c r="B718" t="s">
        <v>236</v>
      </c>
      <c r="D718">
        <v>21</v>
      </c>
      <c r="E718" t="s">
        <v>237</v>
      </c>
      <c r="F718" t="s">
        <v>85</v>
      </c>
      <c r="G718" t="s">
        <v>241</v>
      </c>
      <c r="H718" t="s">
        <v>141</v>
      </c>
      <c r="I718" t="s">
        <v>142</v>
      </c>
      <c r="J718">
        <v>0</v>
      </c>
      <c r="K718" t="s">
        <v>80</v>
      </c>
    </row>
    <row r="719" spans="1:11" x14ac:dyDescent="0.25">
      <c r="A719" t="s">
        <v>235</v>
      </c>
      <c r="B719" t="s">
        <v>236</v>
      </c>
      <c r="D719">
        <v>21</v>
      </c>
      <c r="E719" t="s">
        <v>237</v>
      </c>
      <c r="F719" t="s">
        <v>85</v>
      </c>
      <c r="G719" t="s">
        <v>241</v>
      </c>
      <c r="H719" t="s">
        <v>143</v>
      </c>
      <c r="I719" t="s">
        <v>144</v>
      </c>
      <c r="J719">
        <v>0</v>
      </c>
      <c r="K719" t="s">
        <v>80</v>
      </c>
    </row>
    <row r="720" spans="1:11" x14ac:dyDescent="0.25">
      <c r="A720" t="s">
        <v>235</v>
      </c>
      <c r="B720" t="s">
        <v>236</v>
      </c>
      <c r="D720">
        <v>21</v>
      </c>
      <c r="E720" t="s">
        <v>237</v>
      </c>
      <c r="F720" t="s">
        <v>85</v>
      </c>
      <c r="G720" t="s">
        <v>241</v>
      </c>
      <c r="H720" t="s">
        <v>145</v>
      </c>
      <c r="I720" t="s">
        <v>146</v>
      </c>
      <c r="J720">
        <v>0</v>
      </c>
      <c r="K720" t="s">
        <v>80</v>
      </c>
    </row>
    <row r="721" spans="1:11" x14ac:dyDescent="0.25">
      <c r="A721" t="s">
        <v>235</v>
      </c>
      <c r="B721" t="s">
        <v>236</v>
      </c>
      <c r="D721">
        <v>21</v>
      </c>
      <c r="E721" t="s">
        <v>237</v>
      </c>
      <c r="F721" t="s">
        <v>85</v>
      </c>
      <c r="G721" t="s">
        <v>241</v>
      </c>
      <c r="H721" t="s">
        <v>147</v>
      </c>
      <c r="I721" t="s">
        <v>148</v>
      </c>
      <c r="J721">
        <v>0</v>
      </c>
      <c r="K721" t="s">
        <v>80</v>
      </c>
    </row>
    <row r="722" spans="1:11" x14ac:dyDescent="0.25">
      <c r="A722" t="s">
        <v>235</v>
      </c>
      <c r="B722" t="s">
        <v>236</v>
      </c>
      <c r="D722">
        <v>21</v>
      </c>
      <c r="E722" t="s">
        <v>237</v>
      </c>
      <c r="F722" t="s">
        <v>85</v>
      </c>
      <c r="G722" t="s">
        <v>241</v>
      </c>
      <c r="H722" t="s">
        <v>149</v>
      </c>
      <c r="I722" t="s">
        <v>150</v>
      </c>
      <c r="J722">
        <v>0</v>
      </c>
      <c r="K722" t="s">
        <v>80</v>
      </c>
    </row>
    <row r="723" spans="1:11" x14ac:dyDescent="0.25">
      <c r="A723" t="s">
        <v>235</v>
      </c>
      <c r="B723" t="s">
        <v>236</v>
      </c>
      <c r="D723">
        <v>21</v>
      </c>
      <c r="E723" t="s">
        <v>237</v>
      </c>
      <c r="F723" t="s">
        <v>85</v>
      </c>
      <c r="G723" t="s">
        <v>241</v>
      </c>
      <c r="H723" t="s">
        <v>151</v>
      </c>
      <c r="I723" t="s">
        <v>152</v>
      </c>
      <c r="J723">
        <v>0</v>
      </c>
      <c r="K723" t="s">
        <v>80</v>
      </c>
    </row>
    <row r="724" spans="1:11" x14ac:dyDescent="0.25">
      <c r="A724" t="s">
        <v>235</v>
      </c>
      <c r="B724" t="s">
        <v>236</v>
      </c>
      <c r="D724">
        <v>21</v>
      </c>
      <c r="E724" t="s">
        <v>237</v>
      </c>
      <c r="F724" t="s">
        <v>85</v>
      </c>
      <c r="G724" t="s">
        <v>241</v>
      </c>
      <c r="H724" t="s">
        <v>153</v>
      </c>
      <c r="I724" t="s">
        <v>154</v>
      </c>
      <c r="J724">
        <v>0</v>
      </c>
      <c r="K724" t="s">
        <v>80</v>
      </c>
    </row>
    <row r="725" spans="1:11" x14ac:dyDescent="0.25">
      <c r="A725" t="s">
        <v>235</v>
      </c>
      <c r="B725" t="s">
        <v>236</v>
      </c>
      <c r="D725">
        <v>21</v>
      </c>
      <c r="E725" t="s">
        <v>237</v>
      </c>
      <c r="F725" t="s">
        <v>85</v>
      </c>
      <c r="G725" t="s">
        <v>241</v>
      </c>
      <c r="H725" t="s">
        <v>155</v>
      </c>
      <c r="I725" t="s">
        <v>156</v>
      </c>
      <c r="J725">
        <v>1700</v>
      </c>
      <c r="K725" t="s">
        <v>80</v>
      </c>
    </row>
    <row r="726" spans="1:11" x14ac:dyDescent="0.25">
      <c r="A726" t="s">
        <v>235</v>
      </c>
      <c r="B726" t="s">
        <v>236</v>
      </c>
      <c r="D726">
        <v>21</v>
      </c>
      <c r="E726" t="s">
        <v>237</v>
      </c>
      <c r="F726" t="s">
        <v>85</v>
      </c>
      <c r="G726" t="s">
        <v>241</v>
      </c>
      <c r="H726" t="s">
        <v>157</v>
      </c>
      <c r="I726" t="s">
        <v>158</v>
      </c>
      <c r="J726">
        <v>0</v>
      </c>
      <c r="K726" t="s">
        <v>80</v>
      </c>
    </row>
    <row r="727" spans="1:11" x14ac:dyDescent="0.25">
      <c r="A727" t="s">
        <v>235</v>
      </c>
      <c r="B727" t="s">
        <v>236</v>
      </c>
      <c r="D727">
        <v>21</v>
      </c>
      <c r="E727" t="s">
        <v>237</v>
      </c>
      <c r="F727" t="s">
        <v>85</v>
      </c>
      <c r="G727" t="s">
        <v>241</v>
      </c>
      <c r="H727" t="s">
        <v>159</v>
      </c>
      <c r="I727" t="s">
        <v>160</v>
      </c>
      <c r="J727">
        <v>0</v>
      </c>
      <c r="K727" t="s">
        <v>80</v>
      </c>
    </row>
    <row r="728" spans="1:11" x14ac:dyDescent="0.25">
      <c r="A728" t="s">
        <v>235</v>
      </c>
      <c r="B728" t="s">
        <v>236</v>
      </c>
      <c r="D728">
        <v>21</v>
      </c>
      <c r="E728" t="s">
        <v>237</v>
      </c>
      <c r="F728" t="s">
        <v>85</v>
      </c>
      <c r="G728" t="s">
        <v>241</v>
      </c>
      <c r="H728" t="s">
        <v>161</v>
      </c>
      <c r="I728" t="s">
        <v>162</v>
      </c>
      <c r="J728">
        <v>0</v>
      </c>
      <c r="K728" t="s">
        <v>80</v>
      </c>
    </row>
    <row r="729" spans="1:11" x14ac:dyDescent="0.25">
      <c r="A729" t="s">
        <v>235</v>
      </c>
      <c r="B729" t="s">
        <v>236</v>
      </c>
      <c r="D729">
        <v>21</v>
      </c>
      <c r="E729" t="s">
        <v>237</v>
      </c>
      <c r="F729" t="s">
        <v>85</v>
      </c>
      <c r="G729" t="s">
        <v>241</v>
      </c>
      <c r="H729" t="s">
        <v>163</v>
      </c>
      <c r="I729" t="s">
        <v>164</v>
      </c>
      <c r="J729">
        <v>0</v>
      </c>
      <c r="K729" t="s">
        <v>80</v>
      </c>
    </row>
    <row r="730" spans="1:11" x14ac:dyDescent="0.25">
      <c r="A730" t="s">
        <v>235</v>
      </c>
      <c r="B730" t="s">
        <v>236</v>
      </c>
      <c r="D730">
        <v>21</v>
      </c>
      <c r="E730" t="s">
        <v>237</v>
      </c>
      <c r="F730" t="s">
        <v>85</v>
      </c>
      <c r="G730" t="s">
        <v>241</v>
      </c>
      <c r="H730" t="s">
        <v>165</v>
      </c>
      <c r="I730" t="s">
        <v>166</v>
      </c>
      <c r="J730">
        <v>0</v>
      </c>
      <c r="K730" t="s">
        <v>80</v>
      </c>
    </row>
    <row r="731" spans="1:11" x14ac:dyDescent="0.25">
      <c r="A731" t="s">
        <v>235</v>
      </c>
      <c r="B731" t="s">
        <v>236</v>
      </c>
      <c r="D731">
        <v>21</v>
      </c>
      <c r="E731" t="s">
        <v>237</v>
      </c>
      <c r="F731" t="s">
        <v>85</v>
      </c>
      <c r="G731" t="s">
        <v>241</v>
      </c>
      <c r="H731" t="s">
        <v>167</v>
      </c>
      <c r="I731" t="s">
        <v>168</v>
      </c>
      <c r="J731">
        <v>0</v>
      </c>
      <c r="K731" t="s">
        <v>80</v>
      </c>
    </row>
    <row r="732" spans="1:11" x14ac:dyDescent="0.25">
      <c r="A732" t="s">
        <v>235</v>
      </c>
      <c r="B732" t="s">
        <v>236</v>
      </c>
      <c r="D732">
        <v>21</v>
      </c>
      <c r="E732" t="s">
        <v>237</v>
      </c>
      <c r="F732" t="s">
        <v>85</v>
      </c>
      <c r="G732" t="s">
        <v>241</v>
      </c>
      <c r="H732" t="s">
        <v>169</v>
      </c>
      <c r="I732" t="s">
        <v>170</v>
      </c>
      <c r="J732">
        <v>0</v>
      </c>
      <c r="K732" t="s">
        <v>80</v>
      </c>
    </row>
    <row r="733" spans="1:11" x14ac:dyDescent="0.25">
      <c r="A733" t="s">
        <v>235</v>
      </c>
      <c r="B733" t="s">
        <v>236</v>
      </c>
      <c r="D733">
        <v>21</v>
      </c>
      <c r="E733" t="s">
        <v>237</v>
      </c>
      <c r="F733" t="s">
        <v>85</v>
      </c>
      <c r="G733" t="s">
        <v>241</v>
      </c>
      <c r="H733" t="s">
        <v>171</v>
      </c>
      <c r="I733" t="s">
        <v>172</v>
      </c>
      <c r="J733">
        <v>0</v>
      </c>
      <c r="K733" t="s">
        <v>80</v>
      </c>
    </row>
    <row r="734" spans="1:11" x14ac:dyDescent="0.25">
      <c r="A734" t="s">
        <v>235</v>
      </c>
      <c r="B734" t="s">
        <v>236</v>
      </c>
      <c r="D734">
        <v>21</v>
      </c>
      <c r="E734" t="s">
        <v>237</v>
      </c>
      <c r="F734" t="s">
        <v>85</v>
      </c>
      <c r="G734" t="s">
        <v>241</v>
      </c>
      <c r="H734" t="s">
        <v>173</v>
      </c>
      <c r="I734" t="s">
        <v>174</v>
      </c>
      <c r="J734">
        <v>0</v>
      </c>
      <c r="K734" t="s">
        <v>80</v>
      </c>
    </row>
    <row r="735" spans="1:11" x14ac:dyDescent="0.25">
      <c r="A735" t="s">
        <v>235</v>
      </c>
      <c r="B735" t="s">
        <v>236</v>
      </c>
      <c r="D735">
        <v>21</v>
      </c>
      <c r="E735" t="s">
        <v>237</v>
      </c>
      <c r="F735" t="s">
        <v>85</v>
      </c>
      <c r="G735" t="s">
        <v>241</v>
      </c>
      <c r="H735" t="s">
        <v>175</v>
      </c>
      <c r="I735" t="s">
        <v>176</v>
      </c>
      <c r="J735">
        <v>0</v>
      </c>
      <c r="K735" t="s">
        <v>80</v>
      </c>
    </row>
    <row r="736" spans="1:11" x14ac:dyDescent="0.25">
      <c r="A736" t="s">
        <v>235</v>
      </c>
      <c r="B736" t="s">
        <v>236</v>
      </c>
      <c r="D736">
        <v>21</v>
      </c>
      <c r="E736" t="s">
        <v>237</v>
      </c>
      <c r="F736" t="s">
        <v>85</v>
      </c>
      <c r="G736" t="s">
        <v>241</v>
      </c>
      <c r="H736" t="s">
        <v>177</v>
      </c>
      <c r="I736" t="s">
        <v>178</v>
      </c>
      <c r="J736">
        <v>0</v>
      </c>
      <c r="K736" t="s">
        <v>80</v>
      </c>
    </row>
    <row r="737" spans="1:11" x14ac:dyDescent="0.25">
      <c r="A737" t="s">
        <v>235</v>
      </c>
      <c r="B737" t="s">
        <v>236</v>
      </c>
      <c r="D737">
        <v>21</v>
      </c>
      <c r="E737" t="s">
        <v>237</v>
      </c>
      <c r="F737" t="s">
        <v>85</v>
      </c>
      <c r="G737" t="s">
        <v>241</v>
      </c>
      <c r="H737" t="s">
        <v>179</v>
      </c>
      <c r="I737" t="s">
        <v>180</v>
      </c>
      <c r="J737">
        <v>0</v>
      </c>
      <c r="K737" t="s">
        <v>80</v>
      </c>
    </row>
    <row r="738" spans="1:11" x14ac:dyDescent="0.25">
      <c r="A738" t="s">
        <v>235</v>
      </c>
      <c r="B738" t="s">
        <v>236</v>
      </c>
      <c r="D738">
        <v>21</v>
      </c>
      <c r="E738" t="s">
        <v>237</v>
      </c>
      <c r="F738" t="s">
        <v>85</v>
      </c>
      <c r="G738" t="s">
        <v>241</v>
      </c>
      <c r="H738" t="s">
        <v>181</v>
      </c>
      <c r="I738" t="s">
        <v>182</v>
      </c>
      <c r="J738">
        <v>0</v>
      </c>
      <c r="K738" t="s">
        <v>80</v>
      </c>
    </row>
    <row r="739" spans="1:11" x14ac:dyDescent="0.25">
      <c r="A739" t="s">
        <v>235</v>
      </c>
      <c r="B739" t="s">
        <v>236</v>
      </c>
      <c r="D739">
        <v>21</v>
      </c>
      <c r="E739" t="s">
        <v>237</v>
      </c>
      <c r="F739" t="s">
        <v>85</v>
      </c>
      <c r="G739" t="s">
        <v>241</v>
      </c>
      <c r="H739" t="s">
        <v>183</v>
      </c>
      <c r="I739" t="s">
        <v>184</v>
      </c>
      <c r="J739">
        <v>0</v>
      </c>
      <c r="K739" t="s">
        <v>80</v>
      </c>
    </row>
    <row r="740" spans="1:11" x14ac:dyDescent="0.25">
      <c r="A740" t="s">
        <v>235</v>
      </c>
      <c r="B740" t="s">
        <v>236</v>
      </c>
      <c r="D740">
        <v>21</v>
      </c>
      <c r="E740" t="s">
        <v>237</v>
      </c>
      <c r="F740" t="s">
        <v>85</v>
      </c>
      <c r="G740" t="s">
        <v>241</v>
      </c>
      <c r="H740" t="s">
        <v>185</v>
      </c>
      <c r="I740" t="s">
        <v>186</v>
      </c>
      <c r="J740">
        <v>0</v>
      </c>
      <c r="K740" t="s">
        <v>80</v>
      </c>
    </row>
    <row r="741" spans="1:11" x14ac:dyDescent="0.25">
      <c r="A741" t="s">
        <v>235</v>
      </c>
      <c r="B741" t="s">
        <v>236</v>
      </c>
      <c r="D741">
        <v>21</v>
      </c>
      <c r="E741" t="s">
        <v>237</v>
      </c>
      <c r="F741" t="s">
        <v>85</v>
      </c>
      <c r="G741" t="s">
        <v>241</v>
      </c>
      <c r="H741" t="s">
        <v>187</v>
      </c>
      <c r="I741" t="s">
        <v>188</v>
      </c>
      <c r="J741">
        <v>0</v>
      </c>
      <c r="K741" t="s">
        <v>80</v>
      </c>
    </row>
    <row r="742" spans="1:11" x14ac:dyDescent="0.25">
      <c r="A742" t="s">
        <v>235</v>
      </c>
      <c r="B742" t="s">
        <v>236</v>
      </c>
      <c r="D742">
        <v>21</v>
      </c>
      <c r="E742" t="s">
        <v>237</v>
      </c>
      <c r="F742" t="s">
        <v>85</v>
      </c>
      <c r="G742" t="s">
        <v>241</v>
      </c>
      <c r="H742" t="s">
        <v>189</v>
      </c>
      <c r="I742" t="s">
        <v>190</v>
      </c>
      <c r="J742">
        <v>0</v>
      </c>
      <c r="K742" t="s">
        <v>80</v>
      </c>
    </row>
    <row r="743" spans="1:11" x14ac:dyDescent="0.25">
      <c r="A743" t="s">
        <v>235</v>
      </c>
      <c r="B743" t="s">
        <v>236</v>
      </c>
      <c r="D743">
        <v>21</v>
      </c>
      <c r="E743" t="s">
        <v>237</v>
      </c>
      <c r="F743" t="s">
        <v>85</v>
      </c>
      <c r="G743" t="s">
        <v>241</v>
      </c>
      <c r="H743" t="s">
        <v>191</v>
      </c>
      <c r="I743" t="s">
        <v>192</v>
      </c>
      <c r="J743">
        <v>0</v>
      </c>
      <c r="K743" t="s">
        <v>80</v>
      </c>
    </row>
    <row r="744" spans="1:11" x14ac:dyDescent="0.25">
      <c r="A744" t="s">
        <v>235</v>
      </c>
      <c r="B744" t="s">
        <v>236</v>
      </c>
      <c r="D744">
        <v>21</v>
      </c>
      <c r="E744" t="s">
        <v>237</v>
      </c>
      <c r="F744" t="s">
        <v>85</v>
      </c>
      <c r="G744" t="s">
        <v>241</v>
      </c>
      <c r="H744" t="s">
        <v>193</v>
      </c>
      <c r="I744" t="s">
        <v>194</v>
      </c>
      <c r="J744">
        <v>0</v>
      </c>
      <c r="K744" t="s">
        <v>80</v>
      </c>
    </row>
    <row r="745" spans="1:11" x14ac:dyDescent="0.25">
      <c r="A745" t="s">
        <v>235</v>
      </c>
      <c r="B745" t="s">
        <v>236</v>
      </c>
      <c r="D745">
        <v>21</v>
      </c>
      <c r="E745" t="s">
        <v>237</v>
      </c>
      <c r="F745" t="s">
        <v>85</v>
      </c>
      <c r="G745" t="s">
        <v>241</v>
      </c>
      <c r="H745" t="s">
        <v>195</v>
      </c>
      <c r="I745" t="s">
        <v>196</v>
      </c>
      <c r="J745">
        <v>0</v>
      </c>
      <c r="K745" t="s">
        <v>80</v>
      </c>
    </row>
    <row r="746" spans="1:11" x14ac:dyDescent="0.25">
      <c r="A746" t="s">
        <v>235</v>
      </c>
      <c r="B746" t="s">
        <v>236</v>
      </c>
      <c r="D746">
        <v>21</v>
      </c>
      <c r="E746" t="s">
        <v>237</v>
      </c>
      <c r="F746" t="s">
        <v>85</v>
      </c>
      <c r="G746" t="s">
        <v>241</v>
      </c>
      <c r="H746" t="s">
        <v>197</v>
      </c>
      <c r="I746" t="s">
        <v>198</v>
      </c>
      <c r="J746">
        <v>10000</v>
      </c>
      <c r="K746" t="s">
        <v>80</v>
      </c>
    </row>
    <row r="747" spans="1:11" x14ac:dyDescent="0.25">
      <c r="A747" t="s">
        <v>235</v>
      </c>
      <c r="B747" t="s">
        <v>236</v>
      </c>
      <c r="D747">
        <v>21</v>
      </c>
      <c r="E747" t="s">
        <v>237</v>
      </c>
      <c r="F747" t="s">
        <v>85</v>
      </c>
      <c r="G747" t="s">
        <v>241</v>
      </c>
      <c r="H747" t="s">
        <v>199</v>
      </c>
      <c r="I747" t="s">
        <v>200</v>
      </c>
      <c r="J747">
        <v>0</v>
      </c>
      <c r="K747" t="s">
        <v>80</v>
      </c>
    </row>
    <row r="748" spans="1:11" x14ac:dyDescent="0.25">
      <c r="A748" t="s">
        <v>235</v>
      </c>
      <c r="B748" t="s">
        <v>236</v>
      </c>
      <c r="D748">
        <v>21</v>
      </c>
      <c r="E748" t="s">
        <v>237</v>
      </c>
      <c r="F748" t="s">
        <v>85</v>
      </c>
      <c r="G748" t="s">
        <v>241</v>
      </c>
      <c r="H748" t="s">
        <v>201</v>
      </c>
      <c r="I748" t="s">
        <v>202</v>
      </c>
      <c r="J748">
        <v>0</v>
      </c>
      <c r="K748" t="s">
        <v>80</v>
      </c>
    </row>
    <row r="749" spans="1:11" x14ac:dyDescent="0.25">
      <c r="A749" t="s">
        <v>235</v>
      </c>
      <c r="B749" t="s">
        <v>236</v>
      </c>
      <c r="D749">
        <v>21</v>
      </c>
      <c r="E749" t="s">
        <v>237</v>
      </c>
      <c r="F749" t="s">
        <v>85</v>
      </c>
      <c r="G749" t="s">
        <v>241</v>
      </c>
      <c r="H749" t="s">
        <v>203</v>
      </c>
      <c r="I749" t="s">
        <v>204</v>
      </c>
      <c r="J749">
        <v>0</v>
      </c>
      <c r="K749" t="s">
        <v>80</v>
      </c>
    </row>
    <row r="750" spans="1:11" x14ac:dyDescent="0.25">
      <c r="A750" t="s">
        <v>235</v>
      </c>
      <c r="B750" t="s">
        <v>236</v>
      </c>
      <c r="D750">
        <v>21</v>
      </c>
      <c r="E750" t="s">
        <v>237</v>
      </c>
      <c r="F750" t="s">
        <v>85</v>
      </c>
      <c r="G750" t="s">
        <v>241</v>
      </c>
      <c r="H750" t="s">
        <v>205</v>
      </c>
      <c r="I750" t="s">
        <v>206</v>
      </c>
      <c r="J750">
        <v>0</v>
      </c>
      <c r="K750" t="s">
        <v>80</v>
      </c>
    </row>
    <row r="751" spans="1:11" x14ac:dyDescent="0.25">
      <c r="A751" t="s">
        <v>235</v>
      </c>
      <c r="B751" t="s">
        <v>236</v>
      </c>
      <c r="D751">
        <v>21</v>
      </c>
      <c r="E751" t="s">
        <v>237</v>
      </c>
      <c r="F751" t="s">
        <v>85</v>
      </c>
      <c r="G751" t="s">
        <v>241</v>
      </c>
      <c r="H751" t="s">
        <v>207</v>
      </c>
      <c r="I751" t="s">
        <v>208</v>
      </c>
      <c r="J751">
        <v>0</v>
      </c>
      <c r="K751" t="s">
        <v>80</v>
      </c>
    </row>
    <row r="752" spans="1:11" x14ac:dyDescent="0.25">
      <c r="A752" t="s">
        <v>235</v>
      </c>
      <c r="B752" t="s">
        <v>236</v>
      </c>
      <c r="D752">
        <v>21</v>
      </c>
      <c r="E752" t="s">
        <v>237</v>
      </c>
      <c r="F752" t="s">
        <v>85</v>
      </c>
      <c r="G752" t="s">
        <v>241</v>
      </c>
      <c r="H752" t="s">
        <v>209</v>
      </c>
      <c r="I752" t="s">
        <v>210</v>
      </c>
      <c r="J752">
        <v>0</v>
      </c>
      <c r="K752" t="s">
        <v>80</v>
      </c>
    </row>
    <row r="753" spans="1:11" x14ac:dyDescent="0.25">
      <c r="A753" t="s">
        <v>235</v>
      </c>
      <c r="B753" t="s">
        <v>236</v>
      </c>
      <c r="D753">
        <v>21</v>
      </c>
      <c r="E753" t="s">
        <v>237</v>
      </c>
      <c r="F753" t="s">
        <v>85</v>
      </c>
      <c r="G753" t="s">
        <v>241</v>
      </c>
      <c r="H753" t="s">
        <v>211</v>
      </c>
      <c r="I753" t="s">
        <v>212</v>
      </c>
      <c r="J753">
        <v>0</v>
      </c>
      <c r="K753" t="s">
        <v>80</v>
      </c>
    </row>
    <row r="754" spans="1:11" x14ac:dyDescent="0.25">
      <c r="A754" t="s">
        <v>235</v>
      </c>
      <c r="B754" t="s">
        <v>236</v>
      </c>
      <c r="D754">
        <v>21</v>
      </c>
      <c r="E754" t="s">
        <v>237</v>
      </c>
      <c r="F754" t="s">
        <v>85</v>
      </c>
      <c r="G754" t="s">
        <v>241</v>
      </c>
      <c r="H754" t="s">
        <v>213</v>
      </c>
      <c r="I754" t="s">
        <v>214</v>
      </c>
      <c r="J754">
        <v>0</v>
      </c>
      <c r="K754" t="s">
        <v>80</v>
      </c>
    </row>
    <row r="755" spans="1:11" x14ac:dyDescent="0.25">
      <c r="A755" t="s">
        <v>235</v>
      </c>
      <c r="B755" t="s">
        <v>236</v>
      </c>
      <c r="D755">
        <v>21</v>
      </c>
      <c r="E755" t="s">
        <v>237</v>
      </c>
      <c r="F755" t="s">
        <v>85</v>
      </c>
      <c r="G755" t="s">
        <v>241</v>
      </c>
      <c r="H755" t="s">
        <v>215</v>
      </c>
      <c r="I755" t="s">
        <v>216</v>
      </c>
      <c r="J755">
        <v>0</v>
      </c>
      <c r="K755" t="s">
        <v>80</v>
      </c>
    </row>
    <row r="756" spans="1:11" x14ac:dyDescent="0.25">
      <c r="A756" t="s">
        <v>235</v>
      </c>
      <c r="B756" t="s">
        <v>236</v>
      </c>
      <c r="D756">
        <v>21</v>
      </c>
      <c r="E756" t="s">
        <v>237</v>
      </c>
      <c r="F756" t="s">
        <v>85</v>
      </c>
      <c r="G756" t="s">
        <v>241</v>
      </c>
      <c r="H756" t="s">
        <v>217</v>
      </c>
      <c r="I756" t="s">
        <v>218</v>
      </c>
      <c r="J756">
        <v>0</v>
      </c>
      <c r="K756" t="s">
        <v>80</v>
      </c>
    </row>
    <row r="757" spans="1:11" x14ac:dyDescent="0.25">
      <c r="A757" t="s">
        <v>235</v>
      </c>
      <c r="B757" t="s">
        <v>236</v>
      </c>
      <c r="D757">
        <v>21</v>
      </c>
      <c r="E757" t="s">
        <v>237</v>
      </c>
      <c r="F757" t="s">
        <v>85</v>
      </c>
      <c r="G757" t="s">
        <v>241</v>
      </c>
      <c r="H757" t="s">
        <v>219</v>
      </c>
      <c r="I757" t="s">
        <v>220</v>
      </c>
      <c r="J757">
        <v>0</v>
      </c>
      <c r="K757" t="s">
        <v>80</v>
      </c>
    </row>
    <row r="758" spans="1:11" x14ac:dyDescent="0.25">
      <c r="A758" t="s">
        <v>235</v>
      </c>
      <c r="B758" t="s">
        <v>236</v>
      </c>
      <c r="D758">
        <v>21</v>
      </c>
      <c r="E758" t="s">
        <v>237</v>
      </c>
      <c r="F758" t="s">
        <v>85</v>
      </c>
      <c r="G758" t="s">
        <v>241</v>
      </c>
      <c r="H758" t="s">
        <v>221</v>
      </c>
      <c r="I758" t="s">
        <v>222</v>
      </c>
      <c r="J758">
        <v>1800</v>
      </c>
      <c r="K758" t="s">
        <v>80</v>
      </c>
    </row>
    <row r="759" spans="1:11" x14ac:dyDescent="0.25">
      <c r="A759" t="s">
        <v>235</v>
      </c>
      <c r="B759" t="s">
        <v>236</v>
      </c>
      <c r="D759">
        <v>21</v>
      </c>
      <c r="E759" t="s">
        <v>237</v>
      </c>
      <c r="F759" t="s">
        <v>85</v>
      </c>
      <c r="G759" t="s">
        <v>241</v>
      </c>
      <c r="H759" t="s">
        <v>223</v>
      </c>
      <c r="I759" t="s">
        <v>224</v>
      </c>
      <c r="J759">
        <v>0</v>
      </c>
      <c r="K759" t="s">
        <v>80</v>
      </c>
    </row>
    <row r="760" spans="1:11" x14ac:dyDescent="0.25">
      <c r="A760" t="s">
        <v>235</v>
      </c>
      <c r="B760" t="s">
        <v>236</v>
      </c>
      <c r="D760">
        <v>21</v>
      </c>
      <c r="E760" t="s">
        <v>237</v>
      </c>
      <c r="F760" t="s">
        <v>85</v>
      </c>
      <c r="G760" t="s">
        <v>241</v>
      </c>
      <c r="H760" t="s">
        <v>225</v>
      </c>
      <c r="I760" t="s">
        <v>226</v>
      </c>
      <c r="J760">
        <v>0</v>
      </c>
      <c r="K760" t="s">
        <v>80</v>
      </c>
    </row>
    <row r="761" spans="1:11" x14ac:dyDescent="0.25">
      <c r="A761" t="s">
        <v>235</v>
      </c>
      <c r="B761" t="s">
        <v>236</v>
      </c>
      <c r="D761">
        <v>21</v>
      </c>
      <c r="E761" t="s">
        <v>237</v>
      </c>
      <c r="F761" t="s">
        <v>85</v>
      </c>
      <c r="G761" t="s">
        <v>241</v>
      </c>
      <c r="H761" t="s">
        <v>227</v>
      </c>
      <c r="I761" t="s">
        <v>228</v>
      </c>
      <c r="J761">
        <v>16000</v>
      </c>
      <c r="K761" t="s">
        <v>80</v>
      </c>
    </row>
    <row r="762" spans="1:11" x14ac:dyDescent="0.25">
      <c r="A762" t="s">
        <v>235</v>
      </c>
      <c r="B762" t="s">
        <v>236</v>
      </c>
      <c r="D762">
        <v>21</v>
      </c>
      <c r="E762" t="s">
        <v>237</v>
      </c>
      <c r="F762" t="s">
        <v>85</v>
      </c>
      <c r="G762" t="s">
        <v>241</v>
      </c>
      <c r="H762" t="s">
        <v>229</v>
      </c>
      <c r="I762" t="s">
        <v>230</v>
      </c>
      <c r="J762">
        <v>0</v>
      </c>
      <c r="K762" t="s">
        <v>80</v>
      </c>
    </row>
    <row r="763" spans="1:11" x14ac:dyDescent="0.25">
      <c r="A763" t="s">
        <v>235</v>
      </c>
      <c r="B763" t="s">
        <v>236</v>
      </c>
      <c r="D763">
        <v>21</v>
      </c>
      <c r="E763" t="s">
        <v>237</v>
      </c>
      <c r="F763" t="s">
        <v>85</v>
      </c>
      <c r="G763" t="s">
        <v>241</v>
      </c>
      <c r="H763" t="s">
        <v>231</v>
      </c>
      <c r="I763" t="s">
        <v>232</v>
      </c>
      <c r="J763">
        <v>0</v>
      </c>
      <c r="K763" t="s">
        <v>80</v>
      </c>
    </row>
    <row r="764" spans="1:11" x14ac:dyDescent="0.25">
      <c r="A764" t="s">
        <v>235</v>
      </c>
      <c r="B764" t="s">
        <v>236</v>
      </c>
      <c r="D764">
        <v>21</v>
      </c>
      <c r="E764" t="s">
        <v>237</v>
      </c>
      <c r="F764" t="s">
        <v>85</v>
      </c>
      <c r="G764" t="s">
        <v>241</v>
      </c>
      <c r="H764" t="s">
        <v>233</v>
      </c>
      <c r="I764" t="s">
        <v>234</v>
      </c>
      <c r="J764">
        <v>0</v>
      </c>
      <c r="K764" t="s">
        <v>80</v>
      </c>
    </row>
    <row r="765" spans="1:11" x14ac:dyDescent="0.25">
      <c r="A765" t="s">
        <v>235</v>
      </c>
      <c r="B765" t="s">
        <v>236</v>
      </c>
      <c r="D765">
        <v>21</v>
      </c>
      <c r="E765" t="s">
        <v>237</v>
      </c>
      <c r="F765" t="s">
        <v>85</v>
      </c>
      <c r="G765" t="s">
        <v>241</v>
      </c>
      <c r="H765" t="s">
        <v>242</v>
      </c>
      <c r="I765" t="s">
        <v>243</v>
      </c>
      <c r="J765">
        <v>0</v>
      </c>
      <c r="K765" t="s">
        <v>80</v>
      </c>
    </row>
    <row r="766" spans="1:11" x14ac:dyDescent="0.25">
      <c r="A766" t="s">
        <v>235</v>
      </c>
      <c r="B766" t="s">
        <v>236</v>
      </c>
      <c r="D766">
        <v>21</v>
      </c>
      <c r="E766" t="s">
        <v>237</v>
      </c>
      <c r="F766" t="s">
        <v>85</v>
      </c>
      <c r="G766" t="s">
        <v>241</v>
      </c>
      <c r="H766" t="s">
        <v>244</v>
      </c>
      <c r="I766" t="s">
        <v>245</v>
      </c>
      <c r="J766">
        <v>0</v>
      </c>
      <c r="K766" t="s">
        <v>80</v>
      </c>
    </row>
    <row r="767" spans="1:11" x14ac:dyDescent="0.25">
      <c r="A767" t="s">
        <v>235</v>
      </c>
      <c r="B767" t="s">
        <v>236</v>
      </c>
      <c r="D767">
        <v>21</v>
      </c>
      <c r="E767" t="s">
        <v>237</v>
      </c>
      <c r="F767" t="s">
        <v>85</v>
      </c>
      <c r="G767" t="s">
        <v>241</v>
      </c>
      <c r="H767" t="s">
        <v>246</v>
      </c>
      <c r="I767" t="s">
        <v>247</v>
      </c>
      <c r="J767">
        <v>0</v>
      </c>
      <c r="K767" t="s">
        <v>80</v>
      </c>
    </row>
    <row r="768" spans="1:11" x14ac:dyDescent="0.25">
      <c r="A768" t="s">
        <v>235</v>
      </c>
      <c r="B768" t="s">
        <v>236</v>
      </c>
      <c r="D768">
        <v>21</v>
      </c>
      <c r="E768" t="s">
        <v>237</v>
      </c>
      <c r="F768" t="s">
        <v>85</v>
      </c>
      <c r="G768" t="s">
        <v>241</v>
      </c>
      <c r="H768" t="s">
        <v>248</v>
      </c>
      <c r="I768" t="s">
        <v>249</v>
      </c>
      <c r="J768">
        <v>0</v>
      </c>
      <c r="K768" t="s">
        <v>80</v>
      </c>
    </row>
    <row r="769" spans="1:11" x14ac:dyDescent="0.25">
      <c r="A769" t="s">
        <v>235</v>
      </c>
      <c r="B769" t="s">
        <v>236</v>
      </c>
      <c r="D769">
        <v>21</v>
      </c>
      <c r="E769" t="s">
        <v>237</v>
      </c>
      <c r="F769" t="s">
        <v>85</v>
      </c>
      <c r="G769" t="s">
        <v>241</v>
      </c>
      <c r="H769" t="s">
        <v>250</v>
      </c>
      <c r="I769" t="s">
        <v>251</v>
      </c>
      <c r="J769">
        <v>0</v>
      </c>
      <c r="K769" t="s">
        <v>80</v>
      </c>
    </row>
    <row r="770" spans="1:11" x14ac:dyDescent="0.25">
      <c r="A770" t="s">
        <v>235</v>
      </c>
      <c r="B770" t="s">
        <v>236</v>
      </c>
      <c r="D770">
        <v>21</v>
      </c>
      <c r="E770" t="s">
        <v>237</v>
      </c>
      <c r="F770" t="s">
        <v>85</v>
      </c>
      <c r="G770" t="s">
        <v>241</v>
      </c>
      <c r="H770" t="s">
        <v>252</v>
      </c>
      <c r="I770" t="s">
        <v>253</v>
      </c>
      <c r="J770">
        <v>0</v>
      </c>
      <c r="K770" t="s">
        <v>80</v>
      </c>
    </row>
    <row r="771" spans="1:11" x14ac:dyDescent="0.25">
      <c r="A771" t="s">
        <v>235</v>
      </c>
      <c r="B771" t="s">
        <v>236</v>
      </c>
      <c r="D771">
        <v>21</v>
      </c>
      <c r="E771" t="s">
        <v>237</v>
      </c>
      <c r="F771" t="s">
        <v>85</v>
      </c>
      <c r="G771" t="s">
        <v>241</v>
      </c>
      <c r="H771" t="s">
        <v>254</v>
      </c>
      <c r="I771" t="s">
        <v>255</v>
      </c>
      <c r="J771">
        <v>0</v>
      </c>
      <c r="K771" t="s">
        <v>80</v>
      </c>
    </row>
    <row r="772" spans="1:11" x14ac:dyDescent="0.25">
      <c r="A772" t="s">
        <v>235</v>
      </c>
      <c r="B772" t="s">
        <v>236</v>
      </c>
      <c r="D772">
        <v>21</v>
      </c>
      <c r="E772" t="s">
        <v>237</v>
      </c>
      <c r="F772" t="s">
        <v>85</v>
      </c>
      <c r="G772" t="s">
        <v>241</v>
      </c>
      <c r="H772" t="s">
        <v>256</v>
      </c>
      <c r="I772" t="s">
        <v>257</v>
      </c>
      <c r="J772">
        <v>0</v>
      </c>
      <c r="K772" t="s">
        <v>80</v>
      </c>
    </row>
    <row r="773" spans="1:11" x14ac:dyDescent="0.25">
      <c r="A773" t="s">
        <v>235</v>
      </c>
      <c r="B773" t="s">
        <v>236</v>
      </c>
      <c r="D773">
        <v>21</v>
      </c>
      <c r="E773" t="s">
        <v>237</v>
      </c>
      <c r="F773" t="s">
        <v>85</v>
      </c>
      <c r="G773" t="s">
        <v>241</v>
      </c>
      <c r="H773" t="s">
        <v>258</v>
      </c>
      <c r="I773" t="s">
        <v>259</v>
      </c>
      <c r="J773">
        <v>0</v>
      </c>
      <c r="K773" t="s">
        <v>80</v>
      </c>
    </row>
    <row r="774" spans="1:11" x14ac:dyDescent="0.25">
      <c r="A774" t="s">
        <v>235</v>
      </c>
      <c r="B774" t="s">
        <v>236</v>
      </c>
      <c r="D774">
        <v>21</v>
      </c>
      <c r="E774" t="s">
        <v>237</v>
      </c>
      <c r="F774" t="s">
        <v>85</v>
      </c>
      <c r="G774" t="s">
        <v>241</v>
      </c>
      <c r="H774" t="s">
        <v>260</v>
      </c>
      <c r="I774" t="s">
        <v>261</v>
      </c>
      <c r="J774">
        <v>0</v>
      </c>
      <c r="K774" t="s">
        <v>80</v>
      </c>
    </row>
    <row r="775" spans="1:11" x14ac:dyDescent="0.25">
      <c r="A775" t="s">
        <v>235</v>
      </c>
      <c r="B775" t="s">
        <v>236</v>
      </c>
      <c r="D775">
        <v>21</v>
      </c>
      <c r="E775" t="s">
        <v>237</v>
      </c>
      <c r="F775" t="s">
        <v>85</v>
      </c>
      <c r="G775" t="s">
        <v>241</v>
      </c>
      <c r="H775" t="s">
        <v>262</v>
      </c>
      <c r="I775" t="s">
        <v>263</v>
      </c>
      <c r="J775">
        <v>0</v>
      </c>
      <c r="K775" t="s">
        <v>80</v>
      </c>
    </row>
    <row r="776" spans="1:11" x14ac:dyDescent="0.25">
      <c r="A776" t="s">
        <v>235</v>
      </c>
      <c r="B776" t="s">
        <v>236</v>
      </c>
      <c r="D776">
        <v>21</v>
      </c>
      <c r="E776" t="s">
        <v>237</v>
      </c>
      <c r="F776" t="s">
        <v>85</v>
      </c>
      <c r="G776" t="s">
        <v>241</v>
      </c>
      <c r="H776" t="s">
        <v>264</v>
      </c>
      <c r="I776" t="s">
        <v>265</v>
      </c>
      <c r="J776">
        <v>0</v>
      </c>
      <c r="K776" t="s">
        <v>80</v>
      </c>
    </row>
    <row r="777" spans="1:11" x14ac:dyDescent="0.25">
      <c r="A777" t="s">
        <v>235</v>
      </c>
      <c r="B777" t="s">
        <v>236</v>
      </c>
      <c r="D777">
        <v>21</v>
      </c>
      <c r="E777" t="s">
        <v>237</v>
      </c>
      <c r="F777" t="s">
        <v>85</v>
      </c>
      <c r="G777" t="s">
        <v>241</v>
      </c>
      <c r="H777" t="s">
        <v>266</v>
      </c>
      <c r="I777" t="s">
        <v>267</v>
      </c>
      <c r="J777">
        <v>0</v>
      </c>
      <c r="K777" t="s">
        <v>80</v>
      </c>
    </row>
    <row r="778" spans="1:11" x14ac:dyDescent="0.25">
      <c r="A778" t="s">
        <v>235</v>
      </c>
      <c r="B778" t="s">
        <v>236</v>
      </c>
      <c r="D778">
        <v>21</v>
      </c>
      <c r="E778" t="s">
        <v>237</v>
      </c>
      <c r="F778" t="s">
        <v>85</v>
      </c>
      <c r="G778" t="s">
        <v>241</v>
      </c>
      <c r="H778" t="s">
        <v>268</v>
      </c>
      <c r="I778" t="s">
        <v>269</v>
      </c>
      <c r="J778">
        <v>0</v>
      </c>
      <c r="K778" t="s">
        <v>80</v>
      </c>
    </row>
    <row r="779" spans="1:11" x14ac:dyDescent="0.25">
      <c r="A779" t="s">
        <v>235</v>
      </c>
      <c r="B779" t="s">
        <v>236</v>
      </c>
      <c r="D779">
        <v>21</v>
      </c>
      <c r="E779" t="s">
        <v>237</v>
      </c>
      <c r="F779" t="s">
        <v>85</v>
      </c>
      <c r="G779" t="s">
        <v>241</v>
      </c>
      <c r="H779" t="s">
        <v>270</v>
      </c>
      <c r="I779" t="s">
        <v>271</v>
      </c>
      <c r="J779">
        <v>0</v>
      </c>
      <c r="K779" t="s">
        <v>80</v>
      </c>
    </row>
    <row r="780" spans="1:11" x14ac:dyDescent="0.25">
      <c r="A780" t="s">
        <v>235</v>
      </c>
      <c r="B780" t="s">
        <v>236</v>
      </c>
      <c r="D780">
        <v>21</v>
      </c>
      <c r="E780" t="s">
        <v>237</v>
      </c>
      <c r="F780" t="s">
        <v>85</v>
      </c>
      <c r="G780" t="s">
        <v>241</v>
      </c>
      <c r="H780" t="s">
        <v>272</v>
      </c>
      <c r="I780" t="s">
        <v>273</v>
      </c>
      <c r="J780">
        <v>0</v>
      </c>
      <c r="K780" t="s">
        <v>80</v>
      </c>
    </row>
    <row r="781" spans="1:11" x14ac:dyDescent="0.25">
      <c r="A781" t="s">
        <v>235</v>
      </c>
      <c r="B781" t="s">
        <v>236</v>
      </c>
      <c r="D781">
        <v>21</v>
      </c>
      <c r="E781" t="s">
        <v>237</v>
      </c>
      <c r="F781" t="s">
        <v>85</v>
      </c>
      <c r="G781" t="s">
        <v>241</v>
      </c>
      <c r="H781" t="s">
        <v>274</v>
      </c>
      <c r="I781" t="s">
        <v>275</v>
      </c>
      <c r="J781">
        <v>0</v>
      </c>
      <c r="K781" t="s">
        <v>80</v>
      </c>
    </row>
    <row r="782" spans="1:11" x14ac:dyDescent="0.25">
      <c r="A782" t="s">
        <v>235</v>
      </c>
      <c r="B782" t="s">
        <v>236</v>
      </c>
      <c r="D782">
        <v>21</v>
      </c>
      <c r="E782" t="s">
        <v>237</v>
      </c>
      <c r="F782" t="s">
        <v>85</v>
      </c>
      <c r="G782" t="s">
        <v>241</v>
      </c>
      <c r="H782" t="s">
        <v>276</v>
      </c>
      <c r="I782" t="s">
        <v>277</v>
      </c>
      <c r="J782">
        <v>0</v>
      </c>
      <c r="K782" t="s">
        <v>80</v>
      </c>
    </row>
    <row r="783" spans="1:11" x14ac:dyDescent="0.25">
      <c r="A783" t="s">
        <v>235</v>
      </c>
      <c r="B783" t="s">
        <v>236</v>
      </c>
      <c r="D783">
        <v>21</v>
      </c>
      <c r="E783" t="s">
        <v>237</v>
      </c>
      <c r="F783" t="s">
        <v>85</v>
      </c>
      <c r="G783" t="s">
        <v>241</v>
      </c>
      <c r="H783" t="s">
        <v>278</v>
      </c>
      <c r="I783" t="s">
        <v>279</v>
      </c>
      <c r="J783">
        <v>0</v>
      </c>
      <c r="K783" t="s">
        <v>80</v>
      </c>
    </row>
    <row r="784" spans="1:11" x14ac:dyDescent="0.25">
      <c r="A784" t="s">
        <v>235</v>
      </c>
      <c r="B784" t="s">
        <v>236</v>
      </c>
      <c r="D784">
        <v>21</v>
      </c>
      <c r="E784" t="s">
        <v>237</v>
      </c>
      <c r="F784" t="s">
        <v>85</v>
      </c>
      <c r="G784" t="s">
        <v>241</v>
      </c>
      <c r="H784" t="s">
        <v>280</v>
      </c>
      <c r="I784" t="s">
        <v>281</v>
      </c>
      <c r="J784">
        <v>0</v>
      </c>
      <c r="K784" t="s">
        <v>80</v>
      </c>
    </row>
    <row r="785" spans="1:11" x14ac:dyDescent="0.25">
      <c r="A785" t="s">
        <v>235</v>
      </c>
      <c r="B785" t="s">
        <v>236</v>
      </c>
      <c r="D785">
        <v>21</v>
      </c>
      <c r="E785" t="s">
        <v>237</v>
      </c>
      <c r="F785" t="s">
        <v>85</v>
      </c>
      <c r="G785" t="s">
        <v>241</v>
      </c>
      <c r="H785" t="s">
        <v>282</v>
      </c>
      <c r="I785" t="s">
        <v>283</v>
      </c>
      <c r="J785">
        <v>0</v>
      </c>
      <c r="K785" t="s">
        <v>80</v>
      </c>
    </row>
    <row r="786" spans="1:11" x14ac:dyDescent="0.25">
      <c r="A786" t="s">
        <v>235</v>
      </c>
      <c r="B786" t="s">
        <v>236</v>
      </c>
      <c r="D786">
        <v>21</v>
      </c>
      <c r="E786" t="s">
        <v>237</v>
      </c>
      <c r="F786" t="s">
        <v>85</v>
      </c>
      <c r="G786" t="s">
        <v>241</v>
      </c>
      <c r="H786" t="s">
        <v>284</v>
      </c>
      <c r="I786" t="s">
        <v>285</v>
      </c>
      <c r="J786">
        <v>0</v>
      </c>
      <c r="K786" t="s">
        <v>80</v>
      </c>
    </row>
    <row r="787" spans="1:11" x14ac:dyDescent="0.25">
      <c r="A787" t="s">
        <v>235</v>
      </c>
      <c r="B787" t="s">
        <v>236</v>
      </c>
      <c r="D787">
        <v>21</v>
      </c>
      <c r="E787" t="s">
        <v>237</v>
      </c>
      <c r="F787" t="s">
        <v>85</v>
      </c>
      <c r="G787" t="s">
        <v>241</v>
      </c>
      <c r="H787" t="s">
        <v>286</v>
      </c>
      <c r="I787" t="s">
        <v>287</v>
      </c>
      <c r="J787">
        <v>0</v>
      </c>
      <c r="K787" t="s">
        <v>80</v>
      </c>
    </row>
    <row r="788" spans="1:11" x14ac:dyDescent="0.25">
      <c r="A788" t="s">
        <v>235</v>
      </c>
      <c r="B788" t="s">
        <v>236</v>
      </c>
      <c r="D788">
        <v>21</v>
      </c>
      <c r="E788" t="s">
        <v>237</v>
      </c>
      <c r="F788" t="s">
        <v>85</v>
      </c>
      <c r="G788" t="s">
        <v>241</v>
      </c>
      <c r="H788" t="s">
        <v>288</v>
      </c>
      <c r="I788" t="s">
        <v>289</v>
      </c>
      <c r="J788">
        <v>700</v>
      </c>
      <c r="K788" t="s">
        <v>80</v>
      </c>
    </row>
    <row r="789" spans="1:11" x14ac:dyDescent="0.25">
      <c r="A789" t="s">
        <v>235</v>
      </c>
      <c r="B789" t="s">
        <v>236</v>
      </c>
      <c r="D789">
        <v>21</v>
      </c>
      <c r="E789" t="s">
        <v>237</v>
      </c>
      <c r="F789" t="s">
        <v>85</v>
      </c>
      <c r="G789" t="s">
        <v>241</v>
      </c>
      <c r="H789" t="s">
        <v>290</v>
      </c>
      <c r="I789" t="s">
        <v>291</v>
      </c>
      <c r="J789">
        <v>0</v>
      </c>
      <c r="K789" t="s">
        <v>80</v>
      </c>
    </row>
    <row r="790" spans="1:11" x14ac:dyDescent="0.25">
      <c r="A790" t="s">
        <v>235</v>
      </c>
      <c r="B790" t="s">
        <v>236</v>
      </c>
      <c r="D790">
        <v>21</v>
      </c>
      <c r="E790" t="s">
        <v>237</v>
      </c>
      <c r="F790" t="s">
        <v>85</v>
      </c>
      <c r="G790" t="s">
        <v>241</v>
      </c>
      <c r="H790" t="s">
        <v>292</v>
      </c>
      <c r="I790" t="s">
        <v>293</v>
      </c>
      <c r="J790">
        <v>0</v>
      </c>
      <c r="K790" t="s">
        <v>80</v>
      </c>
    </row>
    <row r="791" spans="1:11" x14ac:dyDescent="0.25">
      <c r="A791" t="s">
        <v>235</v>
      </c>
      <c r="B791" t="s">
        <v>236</v>
      </c>
      <c r="D791">
        <v>21</v>
      </c>
      <c r="E791" t="s">
        <v>237</v>
      </c>
      <c r="F791" t="s">
        <v>85</v>
      </c>
      <c r="G791" t="s">
        <v>241</v>
      </c>
      <c r="H791" t="s">
        <v>294</v>
      </c>
      <c r="I791" t="s">
        <v>295</v>
      </c>
      <c r="J791">
        <v>0</v>
      </c>
      <c r="K791" t="s">
        <v>80</v>
      </c>
    </row>
    <row r="792" spans="1:11" x14ac:dyDescent="0.25">
      <c r="A792" t="s">
        <v>235</v>
      </c>
      <c r="B792" t="s">
        <v>236</v>
      </c>
      <c r="D792">
        <v>21</v>
      </c>
      <c r="E792" t="s">
        <v>237</v>
      </c>
      <c r="F792" t="s">
        <v>85</v>
      </c>
      <c r="G792" t="s">
        <v>241</v>
      </c>
      <c r="H792" t="s">
        <v>296</v>
      </c>
      <c r="I792" t="s">
        <v>297</v>
      </c>
      <c r="J792">
        <v>0</v>
      </c>
      <c r="K792" t="s">
        <v>80</v>
      </c>
    </row>
    <row r="793" spans="1:11" x14ac:dyDescent="0.25">
      <c r="A793" t="s">
        <v>235</v>
      </c>
      <c r="B793" t="s">
        <v>236</v>
      </c>
      <c r="D793">
        <v>21</v>
      </c>
      <c r="E793" t="s">
        <v>237</v>
      </c>
      <c r="F793" t="s">
        <v>85</v>
      </c>
      <c r="G793" t="s">
        <v>241</v>
      </c>
      <c r="H793" t="s">
        <v>298</v>
      </c>
      <c r="I793" t="s">
        <v>299</v>
      </c>
      <c r="J793">
        <v>0</v>
      </c>
      <c r="K793" t="s">
        <v>80</v>
      </c>
    </row>
    <row r="794" spans="1:11" x14ac:dyDescent="0.25">
      <c r="A794" t="s">
        <v>235</v>
      </c>
      <c r="B794" t="s">
        <v>236</v>
      </c>
      <c r="D794">
        <v>21</v>
      </c>
      <c r="E794" t="s">
        <v>237</v>
      </c>
      <c r="F794" t="s">
        <v>85</v>
      </c>
      <c r="G794" t="s">
        <v>241</v>
      </c>
      <c r="H794" t="s">
        <v>300</v>
      </c>
      <c r="I794" t="s">
        <v>301</v>
      </c>
      <c r="J794">
        <v>0</v>
      </c>
      <c r="K794" t="s">
        <v>80</v>
      </c>
    </row>
    <row r="795" spans="1:11" x14ac:dyDescent="0.25">
      <c r="A795" t="s">
        <v>235</v>
      </c>
      <c r="B795" t="s">
        <v>236</v>
      </c>
      <c r="D795">
        <v>21</v>
      </c>
      <c r="E795" t="s">
        <v>237</v>
      </c>
      <c r="F795" t="s">
        <v>85</v>
      </c>
      <c r="G795" t="s">
        <v>241</v>
      </c>
      <c r="H795" t="s">
        <v>302</v>
      </c>
      <c r="I795" t="s">
        <v>303</v>
      </c>
      <c r="J795">
        <v>0</v>
      </c>
      <c r="K795" t="s">
        <v>80</v>
      </c>
    </row>
    <row r="796" spans="1:11" x14ac:dyDescent="0.25">
      <c r="A796" t="s">
        <v>235</v>
      </c>
      <c r="B796" t="s">
        <v>236</v>
      </c>
      <c r="D796">
        <v>21</v>
      </c>
      <c r="E796" t="s">
        <v>237</v>
      </c>
      <c r="F796" t="s">
        <v>85</v>
      </c>
      <c r="G796" t="s">
        <v>241</v>
      </c>
      <c r="H796" t="s">
        <v>304</v>
      </c>
      <c r="I796" t="s">
        <v>305</v>
      </c>
      <c r="J796">
        <v>0</v>
      </c>
      <c r="K796" t="s">
        <v>80</v>
      </c>
    </row>
    <row r="797" spans="1:11" x14ac:dyDescent="0.25">
      <c r="A797" t="s">
        <v>235</v>
      </c>
      <c r="B797" t="s">
        <v>236</v>
      </c>
      <c r="D797">
        <v>21</v>
      </c>
      <c r="E797" t="s">
        <v>237</v>
      </c>
      <c r="F797" t="s">
        <v>85</v>
      </c>
      <c r="G797" t="s">
        <v>241</v>
      </c>
      <c r="H797" t="s">
        <v>306</v>
      </c>
      <c r="I797" t="s">
        <v>307</v>
      </c>
      <c r="J797">
        <v>0</v>
      </c>
      <c r="K797" t="s">
        <v>80</v>
      </c>
    </row>
    <row r="798" spans="1:11" x14ac:dyDescent="0.25">
      <c r="A798" t="s">
        <v>235</v>
      </c>
      <c r="B798" t="s">
        <v>236</v>
      </c>
      <c r="D798">
        <v>21</v>
      </c>
      <c r="E798" t="s">
        <v>237</v>
      </c>
      <c r="F798" t="s">
        <v>85</v>
      </c>
      <c r="G798" t="s">
        <v>241</v>
      </c>
      <c r="H798" t="s">
        <v>308</v>
      </c>
      <c r="I798" t="s">
        <v>309</v>
      </c>
      <c r="J798">
        <v>0</v>
      </c>
      <c r="K798" t="s">
        <v>80</v>
      </c>
    </row>
    <row r="799" spans="1:11" x14ac:dyDescent="0.25">
      <c r="A799" t="s">
        <v>235</v>
      </c>
      <c r="B799" t="s">
        <v>236</v>
      </c>
      <c r="D799">
        <v>21</v>
      </c>
      <c r="E799" t="s">
        <v>237</v>
      </c>
      <c r="F799" t="s">
        <v>85</v>
      </c>
      <c r="G799" t="s">
        <v>241</v>
      </c>
      <c r="H799" t="s">
        <v>310</v>
      </c>
      <c r="I799" t="s">
        <v>311</v>
      </c>
      <c r="J799">
        <v>0</v>
      </c>
      <c r="K799" t="s">
        <v>80</v>
      </c>
    </row>
    <row r="800" spans="1:11" x14ac:dyDescent="0.25">
      <c r="A800" t="s">
        <v>235</v>
      </c>
      <c r="B800" t="s">
        <v>236</v>
      </c>
      <c r="D800">
        <v>21</v>
      </c>
      <c r="E800" t="s">
        <v>237</v>
      </c>
      <c r="F800" t="s">
        <v>85</v>
      </c>
      <c r="G800" t="s">
        <v>241</v>
      </c>
      <c r="H800" t="s">
        <v>312</v>
      </c>
      <c r="I800" t="s">
        <v>313</v>
      </c>
      <c r="J800">
        <v>0</v>
      </c>
      <c r="K800" t="s">
        <v>80</v>
      </c>
    </row>
    <row r="801" spans="1:11" x14ac:dyDescent="0.25">
      <c r="A801" t="s">
        <v>235</v>
      </c>
      <c r="B801" t="s">
        <v>236</v>
      </c>
      <c r="D801">
        <v>21</v>
      </c>
      <c r="E801" t="s">
        <v>237</v>
      </c>
      <c r="F801" t="s">
        <v>85</v>
      </c>
      <c r="G801" t="s">
        <v>241</v>
      </c>
      <c r="H801" t="s">
        <v>314</v>
      </c>
      <c r="I801" t="s">
        <v>315</v>
      </c>
      <c r="J801">
        <v>0</v>
      </c>
      <c r="K801" t="s">
        <v>80</v>
      </c>
    </row>
    <row r="802" spans="1:11" x14ac:dyDescent="0.25">
      <c r="A802" t="s">
        <v>235</v>
      </c>
      <c r="B802" t="s">
        <v>236</v>
      </c>
      <c r="D802">
        <v>21</v>
      </c>
      <c r="E802" t="s">
        <v>237</v>
      </c>
      <c r="F802" t="s">
        <v>85</v>
      </c>
      <c r="G802" t="s">
        <v>241</v>
      </c>
      <c r="H802" t="s">
        <v>314</v>
      </c>
      <c r="I802" t="s">
        <v>316</v>
      </c>
      <c r="J802">
        <v>0</v>
      </c>
      <c r="K802" t="s">
        <v>80</v>
      </c>
    </row>
    <row r="803" spans="1:11" x14ac:dyDescent="0.25">
      <c r="A803" t="s">
        <v>235</v>
      </c>
      <c r="B803" t="s">
        <v>236</v>
      </c>
      <c r="D803">
        <v>21</v>
      </c>
      <c r="E803" t="s">
        <v>237</v>
      </c>
      <c r="F803" t="s">
        <v>85</v>
      </c>
      <c r="G803" t="s">
        <v>241</v>
      </c>
      <c r="H803" t="s">
        <v>317</v>
      </c>
      <c r="I803" t="s">
        <v>318</v>
      </c>
      <c r="J803">
        <v>0</v>
      </c>
      <c r="K803" t="s">
        <v>80</v>
      </c>
    </row>
    <row r="804" spans="1:11" x14ac:dyDescent="0.25">
      <c r="A804" t="s">
        <v>235</v>
      </c>
      <c r="B804" t="s">
        <v>236</v>
      </c>
      <c r="D804">
        <v>21</v>
      </c>
      <c r="E804" t="s">
        <v>237</v>
      </c>
      <c r="F804" t="s">
        <v>85</v>
      </c>
      <c r="G804" t="s">
        <v>241</v>
      </c>
      <c r="H804" t="s">
        <v>319</v>
      </c>
      <c r="I804" t="s">
        <v>320</v>
      </c>
      <c r="J804">
        <v>0</v>
      </c>
      <c r="K804" t="s">
        <v>80</v>
      </c>
    </row>
    <row r="805" spans="1:11" x14ac:dyDescent="0.25">
      <c r="A805" t="s">
        <v>235</v>
      </c>
      <c r="B805" t="s">
        <v>236</v>
      </c>
      <c r="D805">
        <v>21</v>
      </c>
      <c r="E805" t="s">
        <v>237</v>
      </c>
      <c r="F805" t="s">
        <v>85</v>
      </c>
      <c r="G805" t="s">
        <v>241</v>
      </c>
      <c r="H805" t="s">
        <v>321</v>
      </c>
      <c r="I805" t="s">
        <v>322</v>
      </c>
      <c r="J805">
        <v>0</v>
      </c>
      <c r="K805" t="s">
        <v>80</v>
      </c>
    </row>
    <row r="806" spans="1:11" x14ac:dyDescent="0.25">
      <c r="A806" t="s">
        <v>235</v>
      </c>
      <c r="B806" t="s">
        <v>236</v>
      </c>
      <c r="D806">
        <v>21</v>
      </c>
      <c r="E806" t="s">
        <v>237</v>
      </c>
      <c r="F806" t="s">
        <v>85</v>
      </c>
      <c r="G806" t="s">
        <v>241</v>
      </c>
      <c r="H806" t="s">
        <v>323</v>
      </c>
      <c r="I806" t="s">
        <v>324</v>
      </c>
      <c r="J806">
        <v>0</v>
      </c>
      <c r="K806" t="s">
        <v>80</v>
      </c>
    </row>
    <row r="807" spans="1:11" x14ac:dyDescent="0.25">
      <c r="A807" t="s">
        <v>235</v>
      </c>
      <c r="B807" t="s">
        <v>236</v>
      </c>
      <c r="D807">
        <v>21</v>
      </c>
      <c r="E807" t="s">
        <v>237</v>
      </c>
      <c r="F807" t="s">
        <v>85</v>
      </c>
      <c r="G807" t="s">
        <v>241</v>
      </c>
      <c r="H807" t="s">
        <v>325</v>
      </c>
      <c r="I807" t="s">
        <v>326</v>
      </c>
      <c r="J807">
        <v>0</v>
      </c>
      <c r="K807" t="s">
        <v>80</v>
      </c>
    </row>
    <row r="808" spans="1:11" x14ac:dyDescent="0.25">
      <c r="A808" t="s">
        <v>235</v>
      </c>
      <c r="B808" t="s">
        <v>236</v>
      </c>
      <c r="D808">
        <v>21</v>
      </c>
      <c r="E808" t="s">
        <v>237</v>
      </c>
      <c r="F808" t="s">
        <v>85</v>
      </c>
      <c r="G808" t="s">
        <v>241</v>
      </c>
      <c r="H808" t="s">
        <v>327</v>
      </c>
      <c r="I808" t="s">
        <v>328</v>
      </c>
      <c r="J808">
        <v>0</v>
      </c>
      <c r="K808" t="s">
        <v>80</v>
      </c>
    </row>
    <row r="809" spans="1:11" x14ac:dyDescent="0.25">
      <c r="A809" t="s">
        <v>235</v>
      </c>
      <c r="B809" t="s">
        <v>236</v>
      </c>
      <c r="D809">
        <v>21</v>
      </c>
      <c r="E809" t="s">
        <v>237</v>
      </c>
      <c r="F809" t="s">
        <v>85</v>
      </c>
      <c r="G809" t="s">
        <v>241</v>
      </c>
      <c r="H809" t="s">
        <v>329</v>
      </c>
      <c r="I809" t="s">
        <v>330</v>
      </c>
      <c r="J809">
        <v>0</v>
      </c>
      <c r="K809" t="s">
        <v>80</v>
      </c>
    </row>
    <row r="810" spans="1:11" x14ac:dyDescent="0.25">
      <c r="A810" t="s">
        <v>235</v>
      </c>
      <c r="B810" t="s">
        <v>236</v>
      </c>
      <c r="D810">
        <v>21</v>
      </c>
      <c r="E810" t="s">
        <v>237</v>
      </c>
      <c r="F810" t="s">
        <v>85</v>
      </c>
      <c r="G810" t="s">
        <v>241</v>
      </c>
      <c r="H810" t="s">
        <v>331</v>
      </c>
      <c r="I810" t="s">
        <v>332</v>
      </c>
      <c r="J810">
        <v>0</v>
      </c>
      <c r="K810" t="s">
        <v>80</v>
      </c>
    </row>
    <row r="811" spans="1:11" x14ac:dyDescent="0.25">
      <c r="A811" t="s">
        <v>235</v>
      </c>
      <c r="B811" t="s">
        <v>236</v>
      </c>
      <c r="D811">
        <v>21</v>
      </c>
      <c r="E811" t="s">
        <v>237</v>
      </c>
      <c r="F811" t="s">
        <v>85</v>
      </c>
      <c r="G811" t="s">
        <v>241</v>
      </c>
      <c r="H811" t="s">
        <v>333</v>
      </c>
      <c r="I811" t="s">
        <v>334</v>
      </c>
      <c r="J811">
        <v>0</v>
      </c>
      <c r="K811" t="s">
        <v>80</v>
      </c>
    </row>
    <row r="812" spans="1:11" x14ac:dyDescent="0.25">
      <c r="A812" t="s">
        <v>235</v>
      </c>
      <c r="B812" t="s">
        <v>236</v>
      </c>
      <c r="D812">
        <v>21</v>
      </c>
      <c r="E812" t="s">
        <v>237</v>
      </c>
      <c r="F812" t="s">
        <v>85</v>
      </c>
      <c r="G812" t="s">
        <v>241</v>
      </c>
      <c r="H812" t="s">
        <v>335</v>
      </c>
      <c r="I812" t="s">
        <v>336</v>
      </c>
      <c r="J812">
        <v>0</v>
      </c>
      <c r="K812" t="s">
        <v>80</v>
      </c>
    </row>
    <row r="813" spans="1:11" x14ac:dyDescent="0.25">
      <c r="A813" t="s">
        <v>235</v>
      </c>
      <c r="B813" t="s">
        <v>236</v>
      </c>
      <c r="D813">
        <v>21</v>
      </c>
      <c r="E813" t="s">
        <v>237</v>
      </c>
      <c r="F813" t="s">
        <v>85</v>
      </c>
      <c r="G813" t="s">
        <v>241</v>
      </c>
      <c r="H813" t="s">
        <v>337</v>
      </c>
      <c r="I813" t="s">
        <v>338</v>
      </c>
      <c r="J813">
        <v>0</v>
      </c>
      <c r="K813" t="s">
        <v>80</v>
      </c>
    </row>
    <row r="814" spans="1:11" x14ac:dyDescent="0.25">
      <c r="A814" t="s">
        <v>235</v>
      </c>
      <c r="B814" t="s">
        <v>236</v>
      </c>
      <c r="D814">
        <v>21</v>
      </c>
      <c r="E814" t="s">
        <v>237</v>
      </c>
      <c r="F814" t="s">
        <v>85</v>
      </c>
      <c r="G814" t="s">
        <v>241</v>
      </c>
      <c r="H814" t="s">
        <v>339</v>
      </c>
      <c r="I814" t="s">
        <v>340</v>
      </c>
      <c r="J814">
        <v>0</v>
      </c>
      <c r="K814" t="s">
        <v>80</v>
      </c>
    </row>
    <row r="815" spans="1:11" x14ac:dyDescent="0.25">
      <c r="A815" t="s">
        <v>235</v>
      </c>
      <c r="B815" t="s">
        <v>236</v>
      </c>
      <c r="D815">
        <v>21</v>
      </c>
      <c r="E815" t="s">
        <v>237</v>
      </c>
      <c r="F815" t="s">
        <v>85</v>
      </c>
      <c r="G815" t="s">
        <v>241</v>
      </c>
      <c r="H815" t="s">
        <v>341</v>
      </c>
      <c r="I815" t="s">
        <v>342</v>
      </c>
      <c r="J815">
        <v>0</v>
      </c>
      <c r="K815" t="s">
        <v>80</v>
      </c>
    </row>
    <row r="816" spans="1:11" x14ac:dyDescent="0.25">
      <c r="A816" t="s">
        <v>235</v>
      </c>
      <c r="B816" t="s">
        <v>236</v>
      </c>
      <c r="D816">
        <v>21</v>
      </c>
      <c r="E816" t="s">
        <v>237</v>
      </c>
      <c r="F816" t="s">
        <v>85</v>
      </c>
      <c r="G816" t="s">
        <v>241</v>
      </c>
      <c r="H816" t="s">
        <v>343</v>
      </c>
      <c r="I816" t="s">
        <v>344</v>
      </c>
      <c r="J816">
        <v>0</v>
      </c>
      <c r="K816" t="s">
        <v>80</v>
      </c>
    </row>
    <row r="817" spans="1:11" x14ac:dyDescent="0.25">
      <c r="A817" t="s">
        <v>235</v>
      </c>
      <c r="B817" t="s">
        <v>236</v>
      </c>
      <c r="D817">
        <v>21</v>
      </c>
      <c r="E817" t="s">
        <v>237</v>
      </c>
      <c r="F817" t="s">
        <v>85</v>
      </c>
      <c r="G817" t="s">
        <v>241</v>
      </c>
      <c r="H817" t="s">
        <v>345</v>
      </c>
      <c r="I817" t="s">
        <v>346</v>
      </c>
      <c r="J817">
        <v>0</v>
      </c>
      <c r="K817" t="s">
        <v>80</v>
      </c>
    </row>
    <row r="818" spans="1:11" x14ac:dyDescent="0.25">
      <c r="A818" t="s">
        <v>235</v>
      </c>
      <c r="B818" t="s">
        <v>236</v>
      </c>
      <c r="D818">
        <v>21</v>
      </c>
      <c r="E818" t="s">
        <v>237</v>
      </c>
      <c r="F818" t="s">
        <v>85</v>
      </c>
      <c r="G818" t="s">
        <v>241</v>
      </c>
      <c r="H818" t="s">
        <v>347</v>
      </c>
      <c r="I818" t="s">
        <v>348</v>
      </c>
      <c r="J818">
        <v>0</v>
      </c>
      <c r="K818" t="s">
        <v>80</v>
      </c>
    </row>
    <row r="819" spans="1:11" x14ac:dyDescent="0.25">
      <c r="A819" t="s">
        <v>235</v>
      </c>
      <c r="B819" t="s">
        <v>236</v>
      </c>
      <c r="D819">
        <v>21</v>
      </c>
      <c r="E819" t="s">
        <v>237</v>
      </c>
      <c r="F819" t="s">
        <v>85</v>
      </c>
      <c r="G819" t="s">
        <v>241</v>
      </c>
      <c r="H819" t="s">
        <v>349</v>
      </c>
      <c r="I819" t="s">
        <v>350</v>
      </c>
      <c r="J819">
        <v>0</v>
      </c>
      <c r="K819" t="s">
        <v>80</v>
      </c>
    </row>
    <row r="820" spans="1:11" x14ac:dyDescent="0.25">
      <c r="A820" t="s">
        <v>235</v>
      </c>
      <c r="B820" t="s">
        <v>236</v>
      </c>
      <c r="D820">
        <v>21</v>
      </c>
      <c r="E820" t="s">
        <v>237</v>
      </c>
      <c r="F820" t="s">
        <v>85</v>
      </c>
      <c r="G820" t="s">
        <v>241</v>
      </c>
      <c r="H820" t="s">
        <v>351</v>
      </c>
      <c r="I820" t="s">
        <v>352</v>
      </c>
      <c r="J820">
        <v>0</v>
      </c>
      <c r="K820" t="s">
        <v>80</v>
      </c>
    </row>
    <row r="821" spans="1:11" x14ac:dyDescent="0.25">
      <c r="A821" t="s">
        <v>235</v>
      </c>
      <c r="B821" t="s">
        <v>236</v>
      </c>
      <c r="D821">
        <v>21</v>
      </c>
      <c r="E821" t="s">
        <v>237</v>
      </c>
      <c r="F821" t="s">
        <v>85</v>
      </c>
      <c r="G821" t="s">
        <v>241</v>
      </c>
      <c r="H821" t="s">
        <v>353</v>
      </c>
      <c r="I821" t="s">
        <v>354</v>
      </c>
      <c r="J821">
        <v>0</v>
      </c>
      <c r="K821" t="s">
        <v>80</v>
      </c>
    </row>
    <row r="822" spans="1:11" x14ac:dyDescent="0.25">
      <c r="A822" t="s">
        <v>235</v>
      </c>
      <c r="B822" t="s">
        <v>236</v>
      </c>
      <c r="D822">
        <v>21</v>
      </c>
      <c r="E822" t="s">
        <v>237</v>
      </c>
      <c r="F822" t="s">
        <v>85</v>
      </c>
      <c r="G822" t="s">
        <v>241</v>
      </c>
      <c r="H822" t="s">
        <v>355</v>
      </c>
      <c r="I822" t="s">
        <v>356</v>
      </c>
      <c r="J822">
        <v>0</v>
      </c>
      <c r="K822" t="s">
        <v>80</v>
      </c>
    </row>
    <row r="823" spans="1:11" x14ac:dyDescent="0.25">
      <c r="A823" t="s">
        <v>235</v>
      </c>
      <c r="B823" t="s">
        <v>236</v>
      </c>
      <c r="D823">
        <v>21</v>
      </c>
      <c r="E823" t="s">
        <v>237</v>
      </c>
      <c r="F823" t="s">
        <v>85</v>
      </c>
      <c r="G823" t="s">
        <v>241</v>
      </c>
      <c r="H823" t="s">
        <v>357</v>
      </c>
      <c r="I823" t="s">
        <v>358</v>
      </c>
      <c r="J823">
        <v>0</v>
      </c>
      <c r="K823" t="s">
        <v>80</v>
      </c>
    </row>
    <row r="824" spans="1:11" x14ac:dyDescent="0.25">
      <c r="A824" t="s">
        <v>235</v>
      </c>
      <c r="B824" t="s">
        <v>236</v>
      </c>
      <c r="D824">
        <v>21</v>
      </c>
      <c r="E824" t="s">
        <v>237</v>
      </c>
      <c r="F824" t="s">
        <v>85</v>
      </c>
      <c r="G824" t="s">
        <v>241</v>
      </c>
      <c r="H824" t="s">
        <v>359</v>
      </c>
      <c r="I824" t="s">
        <v>360</v>
      </c>
      <c r="J824">
        <v>0</v>
      </c>
      <c r="K824" t="s">
        <v>80</v>
      </c>
    </row>
    <row r="825" spans="1:11" x14ac:dyDescent="0.25">
      <c r="A825" t="s">
        <v>235</v>
      </c>
      <c r="B825" t="s">
        <v>236</v>
      </c>
      <c r="D825">
        <v>21</v>
      </c>
      <c r="E825" t="s">
        <v>237</v>
      </c>
      <c r="F825" t="s">
        <v>85</v>
      </c>
      <c r="G825" t="s">
        <v>241</v>
      </c>
      <c r="H825" t="s">
        <v>361</v>
      </c>
      <c r="I825" t="s">
        <v>362</v>
      </c>
      <c r="J825">
        <v>0</v>
      </c>
      <c r="K825" t="s">
        <v>80</v>
      </c>
    </row>
    <row r="826" spans="1:11" x14ac:dyDescent="0.25">
      <c r="A826" t="s">
        <v>235</v>
      </c>
      <c r="B826" t="s">
        <v>236</v>
      </c>
      <c r="D826">
        <v>21</v>
      </c>
      <c r="E826" t="s">
        <v>237</v>
      </c>
      <c r="F826" t="s">
        <v>85</v>
      </c>
      <c r="G826" t="s">
        <v>241</v>
      </c>
      <c r="H826" t="s">
        <v>363</v>
      </c>
      <c r="I826" t="s">
        <v>364</v>
      </c>
      <c r="J826">
        <v>0</v>
      </c>
      <c r="K826" t="s">
        <v>80</v>
      </c>
    </row>
    <row r="827" spans="1:11" x14ac:dyDescent="0.25">
      <c r="A827" t="s">
        <v>235</v>
      </c>
      <c r="B827" t="s">
        <v>236</v>
      </c>
      <c r="D827">
        <v>21</v>
      </c>
      <c r="E827" t="s">
        <v>237</v>
      </c>
      <c r="F827" t="s">
        <v>85</v>
      </c>
      <c r="G827" t="s">
        <v>241</v>
      </c>
      <c r="H827" t="s">
        <v>365</v>
      </c>
      <c r="I827" t="s">
        <v>366</v>
      </c>
      <c r="J827">
        <v>0</v>
      </c>
      <c r="K827" t="s">
        <v>80</v>
      </c>
    </row>
    <row r="828" spans="1:11" x14ac:dyDescent="0.25">
      <c r="A828" t="s">
        <v>235</v>
      </c>
      <c r="B828" t="s">
        <v>236</v>
      </c>
      <c r="D828">
        <v>21</v>
      </c>
      <c r="E828" t="s">
        <v>237</v>
      </c>
      <c r="F828" t="s">
        <v>85</v>
      </c>
      <c r="G828" t="s">
        <v>241</v>
      </c>
      <c r="H828" t="s">
        <v>367</v>
      </c>
      <c r="I828" t="s">
        <v>368</v>
      </c>
      <c r="J828">
        <v>0</v>
      </c>
      <c r="K828" t="s">
        <v>80</v>
      </c>
    </row>
    <row r="829" spans="1:11" x14ac:dyDescent="0.25">
      <c r="A829" t="s">
        <v>235</v>
      </c>
      <c r="B829" t="s">
        <v>236</v>
      </c>
      <c r="D829">
        <v>21</v>
      </c>
      <c r="E829" t="s">
        <v>237</v>
      </c>
      <c r="F829" t="s">
        <v>85</v>
      </c>
      <c r="G829" t="s">
        <v>241</v>
      </c>
      <c r="H829" t="s">
        <v>369</v>
      </c>
      <c r="I829" t="s">
        <v>370</v>
      </c>
      <c r="J829">
        <v>0</v>
      </c>
      <c r="K829" t="s">
        <v>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29"/>
  <sheetViews>
    <sheetView topLeftCell="A1513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5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</row>
    <row r="2" spans="1:15" x14ac:dyDescent="0.25">
      <c r="A2" t="s">
        <v>238</v>
      </c>
      <c r="B2" t="s">
        <v>239</v>
      </c>
      <c r="C2" t="s">
        <v>240</v>
      </c>
      <c r="D2">
        <v>75</v>
      </c>
      <c r="E2" t="s">
        <v>237</v>
      </c>
      <c r="F2" t="s">
        <v>85</v>
      </c>
      <c r="G2" t="s">
        <v>241</v>
      </c>
      <c r="H2" t="s">
        <v>88</v>
      </c>
      <c r="I2" t="s">
        <v>90</v>
      </c>
      <c r="J2">
        <v>0</v>
      </c>
      <c r="K2">
        <v>0</v>
      </c>
      <c r="L2">
        <v>0</v>
      </c>
      <c r="M2">
        <v>0</v>
      </c>
      <c r="N2">
        <v>0</v>
      </c>
      <c r="O2" t="s">
        <v>80</v>
      </c>
    </row>
    <row r="3" spans="1:15" x14ac:dyDescent="0.25">
      <c r="A3" t="s">
        <v>238</v>
      </c>
      <c r="B3" t="s">
        <v>239</v>
      </c>
      <c r="C3" t="s">
        <v>240</v>
      </c>
      <c r="D3">
        <v>75</v>
      </c>
      <c r="E3" t="s">
        <v>237</v>
      </c>
      <c r="F3" t="s">
        <v>85</v>
      </c>
      <c r="G3" t="s">
        <v>241</v>
      </c>
      <c r="H3" t="s">
        <v>91</v>
      </c>
      <c r="I3" t="s">
        <v>92</v>
      </c>
      <c r="J3">
        <v>0</v>
      </c>
      <c r="K3">
        <v>0</v>
      </c>
      <c r="L3">
        <v>0</v>
      </c>
      <c r="M3">
        <v>0</v>
      </c>
      <c r="N3">
        <v>0</v>
      </c>
      <c r="O3" t="s">
        <v>80</v>
      </c>
    </row>
    <row r="4" spans="1:15" x14ac:dyDescent="0.25">
      <c r="A4" t="s">
        <v>238</v>
      </c>
      <c r="B4" t="s">
        <v>239</v>
      </c>
      <c r="C4" t="s">
        <v>240</v>
      </c>
      <c r="D4">
        <v>75</v>
      </c>
      <c r="E4" t="s">
        <v>237</v>
      </c>
      <c r="F4" t="s">
        <v>85</v>
      </c>
      <c r="G4" t="s">
        <v>241</v>
      </c>
      <c r="H4" t="s">
        <v>93</v>
      </c>
      <c r="I4" t="s">
        <v>94</v>
      </c>
      <c r="J4">
        <v>0</v>
      </c>
      <c r="K4">
        <v>0</v>
      </c>
      <c r="L4">
        <v>0</v>
      </c>
      <c r="M4">
        <v>0</v>
      </c>
      <c r="N4">
        <v>0</v>
      </c>
      <c r="O4" t="s">
        <v>80</v>
      </c>
    </row>
    <row r="5" spans="1:15" x14ac:dyDescent="0.25">
      <c r="A5" t="s">
        <v>238</v>
      </c>
      <c r="B5" t="s">
        <v>239</v>
      </c>
      <c r="C5" t="s">
        <v>240</v>
      </c>
      <c r="D5">
        <v>75</v>
      </c>
      <c r="E5" t="s">
        <v>237</v>
      </c>
      <c r="F5" t="s">
        <v>85</v>
      </c>
      <c r="G5" t="s">
        <v>241</v>
      </c>
      <c r="H5" t="s">
        <v>95</v>
      </c>
      <c r="I5" t="s">
        <v>96</v>
      </c>
      <c r="J5">
        <v>0</v>
      </c>
      <c r="K5">
        <v>0</v>
      </c>
      <c r="L5">
        <v>0</v>
      </c>
      <c r="M5">
        <v>0</v>
      </c>
      <c r="N5">
        <v>0</v>
      </c>
      <c r="O5" t="s">
        <v>80</v>
      </c>
    </row>
    <row r="6" spans="1:15" x14ac:dyDescent="0.25">
      <c r="A6" t="s">
        <v>238</v>
      </c>
      <c r="B6" t="s">
        <v>239</v>
      </c>
      <c r="C6" t="s">
        <v>240</v>
      </c>
      <c r="D6">
        <v>75</v>
      </c>
      <c r="E6" t="s">
        <v>237</v>
      </c>
      <c r="F6" t="s">
        <v>85</v>
      </c>
      <c r="G6" t="s">
        <v>241</v>
      </c>
      <c r="H6" t="s">
        <v>97</v>
      </c>
      <c r="I6" t="s">
        <v>98</v>
      </c>
      <c r="J6">
        <v>0</v>
      </c>
      <c r="K6">
        <v>0</v>
      </c>
      <c r="L6">
        <v>0</v>
      </c>
      <c r="M6">
        <v>0</v>
      </c>
      <c r="N6">
        <v>0</v>
      </c>
      <c r="O6" t="s">
        <v>80</v>
      </c>
    </row>
    <row r="7" spans="1:15" x14ac:dyDescent="0.25">
      <c r="A7" t="s">
        <v>238</v>
      </c>
      <c r="B7" t="s">
        <v>239</v>
      </c>
      <c r="C7" t="s">
        <v>240</v>
      </c>
      <c r="D7">
        <v>75</v>
      </c>
      <c r="E7" t="s">
        <v>237</v>
      </c>
      <c r="F7" t="s">
        <v>85</v>
      </c>
      <c r="G7" t="s">
        <v>241</v>
      </c>
      <c r="H7" t="s">
        <v>99</v>
      </c>
      <c r="I7" t="s">
        <v>100</v>
      </c>
      <c r="J7">
        <v>0</v>
      </c>
      <c r="K7">
        <v>0</v>
      </c>
      <c r="L7">
        <v>0</v>
      </c>
      <c r="M7">
        <v>0</v>
      </c>
      <c r="N7">
        <v>0</v>
      </c>
      <c r="O7" t="s">
        <v>80</v>
      </c>
    </row>
    <row r="8" spans="1:15" x14ac:dyDescent="0.25">
      <c r="A8" t="s">
        <v>238</v>
      </c>
      <c r="B8" t="s">
        <v>239</v>
      </c>
      <c r="C8" t="s">
        <v>240</v>
      </c>
      <c r="D8">
        <v>75</v>
      </c>
      <c r="E8" t="s">
        <v>237</v>
      </c>
      <c r="F8" t="s">
        <v>85</v>
      </c>
      <c r="G8" t="s">
        <v>241</v>
      </c>
      <c r="H8" t="s">
        <v>101</v>
      </c>
      <c r="I8" t="s">
        <v>102</v>
      </c>
      <c r="J8">
        <v>0</v>
      </c>
      <c r="K8">
        <v>0</v>
      </c>
      <c r="L8">
        <v>0</v>
      </c>
      <c r="M8">
        <v>0</v>
      </c>
      <c r="N8">
        <v>0</v>
      </c>
      <c r="O8" t="s">
        <v>80</v>
      </c>
    </row>
    <row r="9" spans="1:15" x14ac:dyDescent="0.25">
      <c r="A9" t="s">
        <v>238</v>
      </c>
      <c r="B9" t="s">
        <v>239</v>
      </c>
      <c r="C9" t="s">
        <v>240</v>
      </c>
      <c r="D9">
        <v>75</v>
      </c>
      <c r="E9" t="s">
        <v>237</v>
      </c>
      <c r="F9" t="s">
        <v>85</v>
      </c>
      <c r="G9" t="s">
        <v>241</v>
      </c>
      <c r="H9" t="s">
        <v>103</v>
      </c>
      <c r="I9" t="s">
        <v>104</v>
      </c>
      <c r="J9">
        <v>0</v>
      </c>
      <c r="K9">
        <v>0</v>
      </c>
      <c r="L9">
        <v>0</v>
      </c>
      <c r="M9">
        <v>0</v>
      </c>
      <c r="N9">
        <v>0</v>
      </c>
      <c r="O9" t="s">
        <v>80</v>
      </c>
    </row>
    <row r="10" spans="1:15" x14ac:dyDescent="0.25">
      <c r="A10" t="s">
        <v>238</v>
      </c>
      <c r="B10" t="s">
        <v>239</v>
      </c>
      <c r="C10" t="s">
        <v>240</v>
      </c>
      <c r="D10">
        <v>75</v>
      </c>
      <c r="E10" t="s">
        <v>237</v>
      </c>
      <c r="F10" t="s">
        <v>85</v>
      </c>
      <c r="G10" t="s">
        <v>241</v>
      </c>
      <c r="H10" t="s">
        <v>105</v>
      </c>
      <c r="I10" t="s">
        <v>106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80</v>
      </c>
    </row>
    <row r="11" spans="1:15" x14ac:dyDescent="0.25">
      <c r="A11" t="s">
        <v>238</v>
      </c>
      <c r="B11" t="s">
        <v>239</v>
      </c>
      <c r="C11" t="s">
        <v>240</v>
      </c>
      <c r="D11">
        <v>75</v>
      </c>
      <c r="E11" t="s">
        <v>237</v>
      </c>
      <c r="F11" t="s">
        <v>85</v>
      </c>
      <c r="G11" t="s">
        <v>241</v>
      </c>
      <c r="H11" t="s">
        <v>107</v>
      </c>
      <c r="I11" t="s">
        <v>108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80</v>
      </c>
    </row>
    <row r="12" spans="1:15" x14ac:dyDescent="0.25">
      <c r="A12" t="s">
        <v>238</v>
      </c>
      <c r="B12" t="s">
        <v>239</v>
      </c>
      <c r="C12" t="s">
        <v>240</v>
      </c>
      <c r="D12">
        <v>75</v>
      </c>
      <c r="E12" t="s">
        <v>237</v>
      </c>
      <c r="F12" t="s">
        <v>85</v>
      </c>
      <c r="G12" t="s">
        <v>241</v>
      </c>
      <c r="H12" t="s">
        <v>109</v>
      </c>
      <c r="I12" t="s">
        <v>110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80</v>
      </c>
    </row>
    <row r="13" spans="1:15" x14ac:dyDescent="0.25">
      <c r="A13" t="s">
        <v>238</v>
      </c>
      <c r="B13" t="s">
        <v>239</v>
      </c>
      <c r="C13" t="s">
        <v>240</v>
      </c>
      <c r="D13">
        <v>75</v>
      </c>
      <c r="E13" t="s">
        <v>237</v>
      </c>
      <c r="F13" t="s">
        <v>85</v>
      </c>
      <c r="G13" t="s">
        <v>241</v>
      </c>
      <c r="H13" t="s">
        <v>111</v>
      </c>
      <c r="I13" t="s">
        <v>112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80</v>
      </c>
    </row>
    <row r="14" spans="1:15" x14ac:dyDescent="0.25">
      <c r="A14" t="s">
        <v>238</v>
      </c>
      <c r="B14" t="s">
        <v>239</v>
      </c>
      <c r="C14" t="s">
        <v>240</v>
      </c>
      <c r="D14">
        <v>75</v>
      </c>
      <c r="E14" t="s">
        <v>237</v>
      </c>
      <c r="F14" t="s">
        <v>85</v>
      </c>
      <c r="G14" t="s">
        <v>241</v>
      </c>
      <c r="H14" t="s">
        <v>113</v>
      </c>
      <c r="I14" t="s">
        <v>114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80</v>
      </c>
    </row>
    <row r="15" spans="1:15" x14ac:dyDescent="0.25">
      <c r="A15" t="s">
        <v>238</v>
      </c>
      <c r="B15" t="s">
        <v>239</v>
      </c>
      <c r="C15" t="s">
        <v>240</v>
      </c>
      <c r="D15">
        <v>75</v>
      </c>
      <c r="E15" t="s">
        <v>237</v>
      </c>
      <c r="F15" t="s">
        <v>85</v>
      </c>
      <c r="G15" t="s">
        <v>241</v>
      </c>
      <c r="H15" t="s">
        <v>115</v>
      </c>
      <c r="I15" t="s">
        <v>116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80</v>
      </c>
    </row>
    <row r="16" spans="1:15" x14ac:dyDescent="0.25">
      <c r="A16" t="s">
        <v>238</v>
      </c>
      <c r="B16" t="s">
        <v>239</v>
      </c>
      <c r="C16" t="s">
        <v>240</v>
      </c>
      <c r="D16">
        <v>75</v>
      </c>
      <c r="E16" t="s">
        <v>237</v>
      </c>
      <c r="F16" t="s">
        <v>85</v>
      </c>
      <c r="G16" t="s">
        <v>241</v>
      </c>
      <c r="H16" t="s">
        <v>117</v>
      </c>
      <c r="I16" t="s">
        <v>118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80</v>
      </c>
    </row>
    <row r="17" spans="1:15" x14ac:dyDescent="0.25">
      <c r="A17" t="s">
        <v>238</v>
      </c>
      <c r="B17" t="s">
        <v>239</v>
      </c>
      <c r="C17" t="s">
        <v>240</v>
      </c>
      <c r="D17">
        <v>75</v>
      </c>
      <c r="E17" t="s">
        <v>237</v>
      </c>
      <c r="F17" t="s">
        <v>85</v>
      </c>
      <c r="G17" t="s">
        <v>241</v>
      </c>
      <c r="H17" t="s">
        <v>119</v>
      </c>
      <c r="I17" t="s">
        <v>120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80</v>
      </c>
    </row>
    <row r="18" spans="1:15" x14ac:dyDescent="0.25">
      <c r="A18" t="s">
        <v>238</v>
      </c>
      <c r="B18" t="s">
        <v>239</v>
      </c>
      <c r="C18" t="s">
        <v>240</v>
      </c>
      <c r="D18">
        <v>75</v>
      </c>
      <c r="E18" t="s">
        <v>237</v>
      </c>
      <c r="F18" t="s">
        <v>85</v>
      </c>
      <c r="G18" t="s">
        <v>241</v>
      </c>
      <c r="H18" t="s">
        <v>121</v>
      </c>
      <c r="I18" t="s">
        <v>122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80</v>
      </c>
    </row>
    <row r="19" spans="1:15" x14ac:dyDescent="0.25">
      <c r="A19" t="s">
        <v>238</v>
      </c>
      <c r="B19" t="s">
        <v>239</v>
      </c>
      <c r="C19" t="s">
        <v>240</v>
      </c>
      <c r="D19">
        <v>75</v>
      </c>
      <c r="E19" t="s">
        <v>237</v>
      </c>
      <c r="F19" t="s">
        <v>85</v>
      </c>
      <c r="G19" t="s">
        <v>241</v>
      </c>
      <c r="H19" t="s">
        <v>123</v>
      </c>
      <c r="I19" t="s">
        <v>124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80</v>
      </c>
    </row>
    <row r="20" spans="1:15" x14ac:dyDescent="0.25">
      <c r="A20" t="s">
        <v>238</v>
      </c>
      <c r="B20" t="s">
        <v>239</v>
      </c>
      <c r="C20" t="s">
        <v>240</v>
      </c>
      <c r="D20">
        <v>75</v>
      </c>
      <c r="E20" t="s">
        <v>237</v>
      </c>
      <c r="F20" t="s">
        <v>85</v>
      </c>
      <c r="G20" t="s">
        <v>241</v>
      </c>
      <c r="H20" t="s">
        <v>125</v>
      </c>
      <c r="I20" t="s">
        <v>126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80</v>
      </c>
    </row>
    <row r="21" spans="1:15" x14ac:dyDescent="0.25">
      <c r="A21" t="s">
        <v>238</v>
      </c>
      <c r="B21" t="s">
        <v>239</v>
      </c>
      <c r="C21" t="s">
        <v>240</v>
      </c>
      <c r="D21">
        <v>75</v>
      </c>
      <c r="E21" t="s">
        <v>237</v>
      </c>
      <c r="F21" t="s">
        <v>85</v>
      </c>
      <c r="G21" t="s">
        <v>241</v>
      </c>
      <c r="H21" t="s">
        <v>127</v>
      </c>
      <c r="I21" t="s">
        <v>128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80</v>
      </c>
    </row>
    <row r="22" spans="1:15" x14ac:dyDescent="0.25">
      <c r="A22" t="s">
        <v>238</v>
      </c>
      <c r="B22" t="s">
        <v>239</v>
      </c>
      <c r="C22" t="s">
        <v>240</v>
      </c>
      <c r="D22">
        <v>75</v>
      </c>
      <c r="E22" t="s">
        <v>237</v>
      </c>
      <c r="F22" t="s">
        <v>85</v>
      </c>
      <c r="G22" t="s">
        <v>241</v>
      </c>
      <c r="H22" t="s">
        <v>129</v>
      </c>
      <c r="I22" t="s">
        <v>130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80</v>
      </c>
    </row>
    <row r="23" spans="1:15" x14ac:dyDescent="0.25">
      <c r="A23" t="s">
        <v>238</v>
      </c>
      <c r="B23" t="s">
        <v>239</v>
      </c>
      <c r="C23" t="s">
        <v>240</v>
      </c>
      <c r="D23">
        <v>75</v>
      </c>
      <c r="E23" t="s">
        <v>237</v>
      </c>
      <c r="F23" t="s">
        <v>85</v>
      </c>
      <c r="G23" t="s">
        <v>241</v>
      </c>
      <c r="H23" t="s">
        <v>131</v>
      </c>
      <c r="I23" t="s">
        <v>132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80</v>
      </c>
    </row>
    <row r="24" spans="1:15" x14ac:dyDescent="0.25">
      <c r="A24" t="s">
        <v>238</v>
      </c>
      <c r="B24" t="s">
        <v>239</v>
      </c>
      <c r="C24" t="s">
        <v>240</v>
      </c>
      <c r="D24">
        <v>75</v>
      </c>
      <c r="E24" t="s">
        <v>237</v>
      </c>
      <c r="F24" t="s">
        <v>85</v>
      </c>
      <c r="G24" t="s">
        <v>241</v>
      </c>
      <c r="H24" t="s">
        <v>133</v>
      </c>
      <c r="I24" t="s">
        <v>134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80</v>
      </c>
    </row>
    <row r="25" spans="1:15" x14ac:dyDescent="0.25">
      <c r="A25" t="s">
        <v>238</v>
      </c>
      <c r="B25" t="s">
        <v>239</v>
      </c>
      <c r="C25" t="s">
        <v>240</v>
      </c>
      <c r="D25">
        <v>75</v>
      </c>
      <c r="E25" t="s">
        <v>237</v>
      </c>
      <c r="F25" t="s">
        <v>85</v>
      </c>
      <c r="G25" t="s">
        <v>241</v>
      </c>
      <c r="H25" t="s">
        <v>135</v>
      </c>
      <c r="I25" t="s">
        <v>136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80</v>
      </c>
    </row>
    <row r="26" spans="1:15" x14ac:dyDescent="0.25">
      <c r="A26" t="s">
        <v>238</v>
      </c>
      <c r="B26" t="s">
        <v>239</v>
      </c>
      <c r="C26" t="s">
        <v>240</v>
      </c>
      <c r="D26">
        <v>75</v>
      </c>
      <c r="E26" t="s">
        <v>237</v>
      </c>
      <c r="F26" t="s">
        <v>85</v>
      </c>
      <c r="G26" t="s">
        <v>241</v>
      </c>
      <c r="H26" t="s">
        <v>137</v>
      </c>
      <c r="I26" t="s">
        <v>138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80</v>
      </c>
    </row>
    <row r="27" spans="1:15" x14ac:dyDescent="0.25">
      <c r="A27" t="s">
        <v>238</v>
      </c>
      <c r="B27" t="s">
        <v>239</v>
      </c>
      <c r="C27" t="s">
        <v>240</v>
      </c>
      <c r="D27">
        <v>75</v>
      </c>
      <c r="E27" t="s">
        <v>237</v>
      </c>
      <c r="F27" t="s">
        <v>85</v>
      </c>
      <c r="G27" t="s">
        <v>241</v>
      </c>
      <c r="H27" t="s">
        <v>139</v>
      </c>
      <c r="I27" t="s">
        <v>140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80</v>
      </c>
    </row>
    <row r="28" spans="1:15" x14ac:dyDescent="0.25">
      <c r="A28" t="s">
        <v>238</v>
      </c>
      <c r="B28" t="s">
        <v>239</v>
      </c>
      <c r="C28" t="s">
        <v>240</v>
      </c>
      <c r="D28">
        <v>75</v>
      </c>
      <c r="E28" t="s">
        <v>237</v>
      </c>
      <c r="F28" t="s">
        <v>85</v>
      </c>
      <c r="G28" t="s">
        <v>241</v>
      </c>
      <c r="H28" t="s">
        <v>141</v>
      </c>
      <c r="I28" t="s">
        <v>142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80</v>
      </c>
    </row>
    <row r="29" spans="1:15" x14ac:dyDescent="0.25">
      <c r="A29" t="s">
        <v>238</v>
      </c>
      <c r="B29" t="s">
        <v>239</v>
      </c>
      <c r="C29" t="s">
        <v>240</v>
      </c>
      <c r="D29">
        <v>75</v>
      </c>
      <c r="E29" t="s">
        <v>237</v>
      </c>
      <c r="F29" t="s">
        <v>85</v>
      </c>
      <c r="G29" t="s">
        <v>241</v>
      </c>
      <c r="H29" t="s">
        <v>143</v>
      </c>
      <c r="I29" t="s">
        <v>144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80</v>
      </c>
    </row>
    <row r="30" spans="1:15" x14ac:dyDescent="0.25">
      <c r="A30" t="s">
        <v>238</v>
      </c>
      <c r="B30" t="s">
        <v>239</v>
      </c>
      <c r="C30" t="s">
        <v>240</v>
      </c>
      <c r="D30">
        <v>75</v>
      </c>
      <c r="E30" t="s">
        <v>237</v>
      </c>
      <c r="F30" t="s">
        <v>85</v>
      </c>
      <c r="G30" t="s">
        <v>241</v>
      </c>
      <c r="H30" t="s">
        <v>145</v>
      </c>
      <c r="I30" t="s">
        <v>146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80</v>
      </c>
    </row>
    <row r="31" spans="1:15" x14ac:dyDescent="0.25">
      <c r="A31" t="s">
        <v>238</v>
      </c>
      <c r="B31" t="s">
        <v>239</v>
      </c>
      <c r="C31" t="s">
        <v>240</v>
      </c>
      <c r="D31">
        <v>75</v>
      </c>
      <c r="E31" t="s">
        <v>237</v>
      </c>
      <c r="F31" t="s">
        <v>85</v>
      </c>
      <c r="G31" t="s">
        <v>241</v>
      </c>
      <c r="H31" t="s">
        <v>147</v>
      </c>
      <c r="I31" t="s">
        <v>148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80</v>
      </c>
    </row>
    <row r="32" spans="1:15" x14ac:dyDescent="0.25">
      <c r="A32" t="s">
        <v>238</v>
      </c>
      <c r="B32" t="s">
        <v>239</v>
      </c>
      <c r="C32" t="s">
        <v>240</v>
      </c>
      <c r="D32">
        <v>75</v>
      </c>
      <c r="E32" t="s">
        <v>237</v>
      </c>
      <c r="F32" t="s">
        <v>85</v>
      </c>
      <c r="G32" t="s">
        <v>241</v>
      </c>
      <c r="H32" t="s">
        <v>149</v>
      </c>
      <c r="I32" t="s">
        <v>150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80</v>
      </c>
    </row>
    <row r="33" spans="1:15" x14ac:dyDescent="0.25">
      <c r="A33" t="s">
        <v>238</v>
      </c>
      <c r="B33" t="s">
        <v>239</v>
      </c>
      <c r="C33" t="s">
        <v>240</v>
      </c>
      <c r="D33">
        <v>75</v>
      </c>
      <c r="E33" t="s">
        <v>237</v>
      </c>
      <c r="F33" t="s">
        <v>85</v>
      </c>
      <c r="G33" t="s">
        <v>241</v>
      </c>
      <c r="H33" t="s">
        <v>151</v>
      </c>
      <c r="I33" t="s">
        <v>152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80</v>
      </c>
    </row>
    <row r="34" spans="1:15" x14ac:dyDescent="0.25">
      <c r="A34" t="s">
        <v>238</v>
      </c>
      <c r="B34" t="s">
        <v>239</v>
      </c>
      <c r="C34" t="s">
        <v>240</v>
      </c>
      <c r="D34">
        <v>75</v>
      </c>
      <c r="E34" t="s">
        <v>237</v>
      </c>
      <c r="F34" t="s">
        <v>85</v>
      </c>
      <c r="G34" t="s">
        <v>241</v>
      </c>
      <c r="H34" t="s">
        <v>153</v>
      </c>
      <c r="I34" t="s">
        <v>154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80</v>
      </c>
    </row>
    <row r="35" spans="1:15" x14ac:dyDescent="0.25">
      <c r="A35" t="s">
        <v>238</v>
      </c>
      <c r="B35" t="s">
        <v>239</v>
      </c>
      <c r="C35" t="s">
        <v>240</v>
      </c>
      <c r="D35">
        <v>75</v>
      </c>
      <c r="E35" t="s">
        <v>237</v>
      </c>
      <c r="F35" t="s">
        <v>85</v>
      </c>
      <c r="G35" t="s">
        <v>241</v>
      </c>
      <c r="H35" t="s">
        <v>155</v>
      </c>
      <c r="I35" t="s">
        <v>156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80</v>
      </c>
    </row>
    <row r="36" spans="1:15" x14ac:dyDescent="0.25">
      <c r="A36" t="s">
        <v>238</v>
      </c>
      <c r="B36" t="s">
        <v>239</v>
      </c>
      <c r="C36" t="s">
        <v>240</v>
      </c>
      <c r="D36">
        <v>75</v>
      </c>
      <c r="E36" t="s">
        <v>237</v>
      </c>
      <c r="F36" t="s">
        <v>85</v>
      </c>
      <c r="G36" t="s">
        <v>241</v>
      </c>
      <c r="H36" t="s">
        <v>157</v>
      </c>
      <c r="I36" t="s">
        <v>158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80</v>
      </c>
    </row>
    <row r="37" spans="1:15" x14ac:dyDescent="0.25">
      <c r="A37" t="s">
        <v>238</v>
      </c>
      <c r="B37" t="s">
        <v>239</v>
      </c>
      <c r="C37" t="s">
        <v>240</v>
      </c>
      <c r="D37">
        <v>75</v>
      </c>
      <c r="E37" t="s">
        <v>237</v>
      </c>
      <c r="F37" t="s">
        <v>85</v>
      </c>
      <c r="G37" t="s">
        <v>241</v>
      </c>
      <c r="H37" t="s">
        <v>159</v>
      </c>
      <c r="I37" t="s">
        <v>160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80</v>
      </c>
    </row>
    <row r="38" spans="1:15" x14ac:dyDescent="0.25">
      <c r="A38" t="s">
        <v>238</v>
      </c>
      <c r="B38" t="s">
        <v>239</v>
      </c>
      <c r="C38" t="s">
        <v>240</v>
      </c>
      <c r="D38">
        <v>75</v>
      </c>
      <c r="E38" t="s">
        <v>237</v>
      </c>
      <c r="F38" t="s">
        <v>85</v>
      </c>
      <c r="G38" t="s">
        <v>241</v>
      </c>
      <c r="H38" t="s">
        <v>161</v>
      </c>
      <c r="I38" t="s">
        <v>162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80</v>
      </c>
    </row>
    <row r="39" spans="1:15" x14ac:dyDescent="0.25">
      <c r="A39" t="s">
        <v>238</v>
      </c>
      <c r="B39" t="s">
        <v>239</v>
      </c>
      <c r="C39" t="s">
        <v>240</v>
      </c>
      <c r="D39">
        <v>75</v>
      </c>
      <c r="E39" t="s">
        <v>237</v>
      </c>
      <c r="F39" t="s">
        <v>85</v>
      </c>
      <c r="G39" t="s">
        <v>241</v>
      </c>
      <c r="H39" t="s">
        <v>163</v>
      </c>
      <c r="I39" t="s">
        <v>164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80</v>
      </c>
    </row>
    <row r="40" spans="1:15" x14ac:dyDescent="0.25">
      <c r="A40" t="s">
        <v>238</v>
      </c>
      <c r="B40" t="s">
        <v>239</v>
      </c>
      <c r="C40" t="s">
        <v>240</v>
      </c>
      <c r="D40">
        <v>75</v>
      </c>
      <c r="E40" t="s">
        <v>237</v>
      </c>
      <c r="F40" t="s">
        <v>85</v>
      </c>
      <c r="G40" t="s">
        <v>241</v>
      </c>
      <c r="H40" t="s">
        <v>165</v>
      </c>
      <c r="I40" t="s">
        <v>166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80</v>
      </c>
    </row>
    <row r="41" spans="1:15" x14ac:dyDescent="0.25">
      <c r="A41" t="s">
        <v>238</v>
      </c>
      <c r="B41" t="s">
        <v>239</v>
      </c>
      <c r="C41" t="s">
        <v>240</v>
      </c>
      <c r="D41">
        <v>75</v>
      </c>
      <c r="E41" t="s">
        <v>237</v>
      </c>
      <c r="F41" t="s">
        <v>85</v>
      </c>
      <c r="G41" t="s">
        <v>241</v>
      </c>
      <c r="H41" t="s">
        <v>167</v>
      </c>
      <c r="I41" t="s">
        <v>168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80</v>
      </c>
    </row>
    <row r="42" spans="1:15" x14ac:dyDescent="0.25">
      <c r="A42" t="s">
        <v>238</v>
      </c>
      <c r="B42" t="s">
        <v>239</v>
      </c>
      <c r="C42" t="s">
        <v>240</v>
      </c>
      <c r="D42">
        <v>75</v>
      </c>
      <c r="E42" t="s">
        <v>237</v>
      </c>
      <c r="F42" t="s">
        <v>85</v>
      </c>
      <c r="G42" t="s">
        <v>241</v>
      </c>
      <c r="H42" t="s">
        <v>169</v>
      </c>
      <c r="I42" t="s">
        <v>170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80</v>
      </c>
    </row>
    <row r="43" spans="1:15" x14ac:dyDescent="0.25">
      <c r="A43" t="s">
        <v>238</v>
      </c>
      <c r="B43" t="s">
        <v>239</v>
      </c>
      <c r="C43" t="s">
        <v>240</v>
      </c>
      <c r="D43">
        <v>75</v>
      </c>
      <c r="E43" t="s">
        <v>237</v>
      </c>
      <c r="F43" t="s">
        <v>85</v>
      </c>
      <c r="G43" t="s">
        <v>241</v>
      </c>
      <c r="H43" t="s">
        <v>171</v>
      </c>
      <c r="I43" t="s">
        <v>172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80</v>
      </c>
    </row>
    <row r="44" spans="1:15" x14ac:dyDescent="0.25">
      <c r="A44" t="s">
        <v>238</v>
      </c>
      <c r="B44" t="s">
        <v>239</v>
      </c>
      <c r="C44" t="s">
        <v>240</v>
      </c>
      <c r="D44">
        <v>75</v>
      </c>
      <c r="E44" t="s">
        <v>237</v>
      </c>
      <c r="F44" t="s">
        <v>85</v>
      </c>
      <c r="G44" t="s">
        <v>241</v>
      </c>
      <c r="H44" t="s">
        <v>173</v>
      </c>
      <c r="I44" t="s">
        <v>174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80</v>
      </c>
    </row>
    <row r="45" spans="1:15" x14ac:dyDescent="0.25">
      <c r="A45" t="s">
        <v>238</v>
      </c>
      <c r="B45" t="s">
        <v>239</v>
      </c>
      <c r="C45" t="s">
        <v>240</v>
      </c>
      <c r="D45">
        <v>75</v>
      </c>
      <c r="E45" t="s">
        <v>237</v>
      </c>
      <c r="F45" t="s">
        <v>85</v>
      </c>
      <c r="G45" t="s">
        <v>241</v>
      </c>
      <c r="H45" t="s">
        <v>175</v>
      </c>
      <c r="I45" t="s">
        <v>176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80</v>
      </c>
    </row>
    <row r="46" spans="1:15" x14ac:dyDescent="0.25">
      <c r="A46" t="s">
        <v>238</v>
      </c>
      <c r="B46" t="s">
        <v>239</v>
      </c>
      <c r="C46" t="s">
        <v>240</v>
      </c>
      <c r="D46">
        <v>75</v>
      </c>
      <c r="E46" t="s">
        <v>237</v>
      </c>
      <c r="F46" t="s">
        <v>85</v>
      </c>
      <c r="G46" t="s">
        <v>241</v>
      </c>
      <c r="H46" t="s">
        <v>177</v>
      </c>
      <c r="I46" t="s">
        <v>178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80</v>
      </c>
    </row>
    <row r="47" spans="1:15" x14ac:dyDescent="0.25">
      <c r="A47" t="s">
        <v>238</v>
      </c>
      <c r="B47" t="s">
        <v>239</v>
      </c>
      <c r="C47" t="s">
        <v>240</v>
      </c>
      <c r="D47">
        <v>75</v>
      </c>
      <c r="E47" t="s">
        <v>237</v>
      </c>
      <c r="F47" t="s">
        <v>85</v>
      </c>
      <c r="G47" t="s">
        <v>241</v>
      </c>
      <c r="H47" t="s">
        <v>179</v>
      </c>
      <c r="I47" t="s">
        <v>180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80</v>
      </c>
    </row>
    <row r="48" spans="1:15" x14ac:dyDescent="0.25">
      <c r="A48" t="s">
        <v>238</v>
      </c>
      <c r="B48" t="s">
        <v>239</v>
      </c>
      <c r="C48" t="s">
        <v>240</v>
      </c>
      <c r="D48">
        <v>75</v>
      </c>
      <c r="E48" t="s">
        <v>237</v>
      </c>
      <c r="F48" t="s">
        <v>85</v>
      </c>
      <c r="G48" t="s">
        <v>241</v>
      </c>
      <c r="H48" t="s">
        <v>181</v>
      </c>
      <c r="I48" t="s">
        <v>182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80</v>
      </c>
    </row>
    <row r="49" spans="1:15" x14ac:dyDescent="0.25">
      <c r="A49" t="s">
        <v>238</v>
      </c>
      <c r="B49" t="s">
        <v>239</v>
      </c>
      <c r="C49" t="s">
        <v>240</v>
      </c>
      <c r="D49">
        <v>75</v>
      </c>
      <c r="E49" t="s">
        <v>237</v>
      </c>
      <c r="F49" t="s">
        <v>85</v>
      </c>
      <c r="G49" t="s">
        <v>241</v>
      </c>
      <c r="H49" t="s">
        <v>183</v>
      </c>
      <c r="I49" t="s">
        <v>184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80</v>
      </c>
    </row>
    <row r="50" spans="1:15" x14ac:dyDescent="0.25">
      <c r="A50" t="s">
        <v>238</v>
      </c>
      <c r="B50" t="s">
        <v>239</v>
      </c>
      <c r="C50" t="s">
        <v>240</v>
      </c>
      <c r="D50">
        <v>75</v>
      </c>
      <c r="E50" t="s">
        <v>237</v>
      </c>
      <c r="F50" t="s">
        <v>85</v>
      </c>
      <c r="G50" t="s">
        <v>241</v>
      </c>
      <c r="H50" t="s">
        <v>185</v>
      </c>
      <c r="I50" t="s">
        <v>186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80</v>
      </c>
    </row>
    <row r="51" spans="1:15" x14ac:dyDescent="0.25">
      <c r="A51" t="s">
        <v>238</v>
      </c>
      <c r="B51" t="s">
        <v>239</v>
      </c>
      <c r="C51" t="s">
        <v>240</v>
      </c>
      <c r="D51">
        <v>75</v>
      </c>
      <c r="E51" t="s">
        <v>237</v>
      </c>
      <c r="F51" t="s">
        <v>85</v>
      </c>
      <c r="G51" t="s">
        <v>241</v>
      </c>
      <c r="H51" t="s">
        <v>187</v>
      </c>
      <c r="I51" t="s">
        <v>188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80</v>
      </c>
    </row>
    <row r="52" spans="1:15" x14ac:dyDescent="0.25">
      <c r="A52" t="s">
        <v>238</v>
      </c>
      <c r="B52" t="s">
        <v>239</v>
      </c>
      <c r="C52" t="s">
        <v>240</v>
      </c>
      <c r="D52">
        <v>75</v>
      </c>
      <c r="E52" t="s">
        <v>237</v>
      </c>
      <c r="F52" t="s">
        <v>85</v>
      </c>
      <c r="G52" t="s">
        <v>241</v>
      </c>
      <c r="H52" t="s">
        <v>189</v>
      </c>
      <c r="I52" t="s">
        <v>190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80</v>
      </c>
    </row>
    <row r="53" spans="1:15" x14ac:dyDescent="0.25">
      <c r="A53" t="s">
        <v>238</v>
      </c>
      <c r="B53" t="s">
        <v>239</v>
      </c>
      <c r="C53" t="s">
        <v>240</v>
      </c>
      <c r="D53">
        <v>75</v>
      </c>
      <c r="E53" t="s">
        <v>237</v>
      </c>
      <c r="F53" t="s">
        <v>85</v>
      </c>
      <c r="G53" t="s">
        <v>241</v>
      </c>
      <c r="H53" t="s">
        <v>191</v>
      </c>
      <c r="I53" t="s">
        <v>192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80</v>
      </c>
    </row>
    <row r="54" spans="1:15" x14ac:dyDescent="0.25">
      <c r="A54" t="s">
        <v>238</v>
      </c>
      <c r="B54" t="s">
        <v>239</v>
      </c>
      <c r="C54" t="s">
        <v>240</v>
      </c>
      <c r="D54">
        <v>75</v>
      </c>
      <c r="E54" t="s">
        <v>237</v>
      </c>
      <c r="F54" t="s">
        <v>85</v>
      </c>
      <c r="G54" t="s">
        <v>241</v>
      </c>
      <c r="H54" t="s">
        <v>193</v>
      </c>
      <c r="I54" t="s">
        <v>194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80</v>
      </c>
    </row>
    <row r="55" spans="1:15" x14ac:dyDescent="0.25">
      <c r="A55" t="s">
        <v>238</v>
      </c>
      <c r="B55" t="s">
        <v>239</v>
      </c>
      <c r="C55" t="s">
        <v>240</v>
      </c>
      <c r="D55">
        <v>75</v>
      </c>
      <c r="E55" t="s">
        <v>237</v>
      </c>
      <c r="F55" t="s">
        <v>85</v>
      </c>
      <c r="G55" t="s">
        <v>241</v>
      </c>
      <c r="H55" t="s">
        <v>195</v>
      </c>
      <c r="I55" t="s">
        <v>196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80</v>
      </c>
    </row>
    <row r="56" spans="1:15" x14ac:dyDescent="0.25">
      <c r="A56" t="s">
        <v>238</v>
      </c>
      <c r="B56" t="s">
        <v>239</v>
      </c>
      <c r="C56" t="s">
        <v>240</v>
      </c>
      <c r="D56">
        <v>75</v>
      </c>
      <c r="E56" t="s">
        <v>237</v>
      </c>
      <c r="F56" t="s">
        <v>85</v>
      </c>
      <c r="G56" t="s">
        <v>241</v>
      </c>
      <c r="H56" t="s">
        <v>197</v>
      </c>
      <c r="I56" t="s">
        <v>198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80</v>
      </c>
    </row>
    <row r="57" spans="1:15" x14ac:dyDescent="0.25">
      <c r="A57" t="s">
        <v>238</v>
      </c>
      <c r="B57" t="s">
        <v>239</v>
      </c>
      <c r="C57" t="s">
        <v>240</v>
      </c>
      <c r="D57">
        <v>75</v>
      </c>
      <c r="E57" t="s">
        <v>237</v>
      </c>
      <c r="F57" t="s">
        <v>85</v>
      </c>
      <c r="G57" t="s">
        <v>241</v>
      </c>
      <c r="H57" t="s">
        <v>199</v>
      </c>
      <c r="I57" t="s">
        <v>200</v>
      </c>
      <c r="J57">
        <v>0</v>
      </c>
      <c r="K57">
        <v>0</v>
      </c>
      <c r="L57">
        <v>0</v>
      </c>
      <c r="M57">
        <v>0</v>
      </c>
      <c r="N57">
        <v>0</v>
      </c>
      <c r="O57" t="s">
        <v>80</v>
      </c>
    </row>
    <row r="58" spans="1:15" x14ac:dyDescent="0.25">
      <c r="A58" t="s">
        <v>238</v>
      </c>
      <c r="B58" t="s">
        <v>239</v>
      </c>
      <c r="C58" t="s">
        <v>240</v>
      </c>
      <c r="D58">
        <v>75</v>
      </c>
      <c r="E58" t="s">
        <v>237</v>
      </c>
      <c r="F58" t="s">
        <v>85</v>
      </c>
      <c r="G58" t="s">
        <v>241</v>
      </c>
      <c r="H58" t="s">
        <v>201</v>
      </c>
      <c r="I58" t="s">
        <v>202</v>
      </c>
      <c r="J58">
        <v>0</v>
      </c>
      <c r="K58">
        <v>0</v>
      </c>
      <c r="L58">
        <v>0</v>
      </c>
      <c r="M58">
        <v>0</v>
      </c>
      <c r="N58">
        <v>0</v>
      </c>
      <c r="O58" t="s">
        <v>80</v>
      </c>
    </row>
    <row r="59" spans="1:15" x14ac:dyDescent="0.25">
      <c r="A59" t="s">
        <v>238</v>
      </c>
      <c r="B59" t="s">
        <v>239</v>
      </c>
      <c r="C59" t="s">
        <v>240</v>
      </c>
      <c r="D59">
        <v>75</v>
      </c>
      <c r="E59" t="s">
        <v>237</v>
      </c>
      <c r="F59" t="s">
        <v>85</v>
      </c>
      <c r="G59" t="s">
        <v>241</v>
      </c>
      <c r="H59" t="s">
        <v>203</v>
      </c>
      <c r="I59" t="s">
        <v>204</v>
      </c>
      <c r="J59">
        <v>0</v>
      </c>
      <c r="K59">
        <v>0</v>
      </c>
      <c r="L59">
        <v>0</v>
      </c>
      <c r="M59">
        <v>0</v>
      </c>
      <c r="N59">
        <v>0</v>
      </c>
      <c r="O59" t="s">
        <v>80</v>
      </c>
    </row>
    <row r="60" spans="1:15" x14ac:dyDescent="0.25">
      <c r="A60" t="s">
        <v>238</v>
      </c>
      <c r="B60" t="s">
        <v>239</v>
      </c>
      <c r="C60" t="s">
        <v>240</v>
      </c>
      <c r="D60">
        <v>75</v>
      </c>
      <c r="E60" t="s">
        <v>237</v>
      </c>
      <c r="F60" t="s">
        <v>85</v>
      </c>
      <c r="G60" t="s">
        <v>241</v>
      </c>
      <c r="H60" t="s">
        <v>205</v>
      </c>
      <c r="I60" t="s">
        <v>206</v>
      </c>
      <c r="J60">
        <v>0</v>
      </c>
      <c r="K60">
        <v>0</v>
      </c>
      <c r="L60">
        <v>0</v>
      </c>
      <c r="M60">
        <v>0</v>
      </c>
      <c r="N60">
        <v>0</v>
      </c>
      <c r="O60" t="s">
        <v>80</v>
      </c>
    </row>
    <row r="61" spans="1:15" x14ac:dyDescent="0.25">
      <c r="A61" t="s">
        <v>238</v>
      </c>
      <c r="B61" t="s">
        <v>239</v>
      </c>
      <c r="C61" t="s">
        <v>240</v>
      </c>
      <c r="D61">
        <v>75</v>
      </c>
      <c r="E61" t="s">
        <v>237</v>
      </c>
      <c r="F61" t="s">
        <v>85</v>
      </c>
      <c r="G61" t="s">
        <v>241</v>
      </c>
      <c r="H61" t="s">
        <v>207</v>
      </c>
      <c r="I61" t="s">
        <v>208</v>
      </c>
      <c r="J61">
        <v>0</v>
      </c>
      <c r="K61">
        <v>0</v>
      </c>
      <c r="L61">
        <v>0</v>
      </c>
      <c r="M61">
        <v>0</v>
      </c>
      <c r="N61">
        <v>0</v>
      </c>
      <c r="O61" t="s">
        <v>80</v>
      </c>
    </row>
    <row r="62" spans="1:15" x14ac:dyDescent="0.25">
      <c r="A62" t="s">
        <v>238</v>
      </c>
      <c r="B62" t="s">
        <v>239</v>
      </c>
      <c r="C62" t="s">
        <v>240</v>
      </c>
      <c r="D62">
        <v>75</v>
      </c>
      <c r="E62" t="s">
        <v>237</v>
      </c>
      <c r="F62" t="s">
        <v>85</v>
      </c>
      <c r="G62" t="s">
        <v>241</v>
      </c>
      <c r="H62" t="s">
        <v>209</v>
      </c>
      <c r="I62" t="s">
        <v>210</v>
      </c>
      <c r="J62">
        <v>0</v>
      </c>
      <c r="K62">
        <v>0</v>
      </c>
      <c r="L62">
        <v>0</v>
      </c>
      <c r="M62">
        <v>0</v>
      </c>
      <c r="N62">
        <v>0</v>
      </c>
      <c r="O62" t="s">
        <v>80</v>
      </c>
    </row>
    <row r="63" spans="1:15" x14ac:dyDescent="0.25">
      <c r="A63" t="s">
        <v>238</v>
      </c>
      <c r="B63" t="s">
        <v>239</v>
      </c>
      <c r="C63" t="s">
        <v>240</v>
      </c>
      <c r="D63">
        <v>75</v>
      </c>
      <c r="E63" t="s">
        <v>237</v>
      </c>
      <c r="F63" t="s">
        <v>85</v>
      </c>
      <c r="G63" t="s">
        <v>241</v>
      </c>
      <c r="H63" t="s">
        <v>211</v>
      </c>
      <c r="I63" t="s">
        <v>212</v>
      </c>
      <c r="J63">
        <v>0</v>
      </c>
      <c r="K63">
        <v>0</v>
      </c>
      <c r="L63">
        <v>0</v>
      </c>
      <c r="M63">
        <v>0</v>
      </c>
      <c r="N63">
        <v>0</v>
      </c>
      <c r="O63" t="s">
        <v>80</v>
      </c>
    </row>
    <row r="64" spans="1:15" x14ac:dyDescent="0.25">
      <c r="A64" t="s">
        <v>238</v>
      </c>
      <c r="B64" t="s">
        <v>239</v>
      </c>
      <c r="C64" t="s">
        <v>240</v>
      </c>
      <c r="D64">
        <v>75</v>
      </c>
      <c r="E64" t="s">
        <v>237</v>
      </c>
      <c r="F64" t="s">
        <v>85</v>
      </c>
      <c r="G64" t="s">
        <v>241</v>
      </c>
      <c r="H64" t="s">
        <v>213</v>
      </c>
      <c r="I64" t="s">
        <v>214</v>
      </c>
      <c r="J64">
        <v>0</v>
      </c>
      <c r="K64">
        <v>0</v>
      </c>
      <c r="L64">
        <v>0</v>
      </c>
      <c r="M64">
        <v>0</v>
      </c>
      <c r="N64">
        <v>0</v>
      </c>
      <c r="O64" t="s">
        <v>80</v>
      </c>
    </row>
    <row r="65" spans="1:15" x14ac:dyDescent="0.25">
      <c r="A65" t="s">
        <v>238</v>
      </c>
      <c r="B65" t="s">
        <v>239</v>
      </c>
      <c r="C65" t="s">
        <v>240</v>
      </c>
      <c r="D65">
        <v>75</v>
      </c>
      <c r="E65" t="s">
        <v>237</v>
      </c>
      <c r="F65" t="s">
        <v>85</v>
      </c>
      <c r="G65" t="s">
        <v>241</v>
      </c>
      <c r="H65" t="s">
        <v>215</v>
      </c>
      <c r="I65" t="s">
        <v>216</v>
      </c>
      <c r="J65">
        <v>0</v>
      </c>
      <c r="K65">
        <v>0</v>
      </c>
      <c r="L65">
        <v>0</v>
      </c>
      <c r="M65">
        <v>0</v>
      </c>
      <c r="N65">
        <v>0</v>
      </c>
      <c r="O65" t="s">
        <v>80</v>
      </c>
    </row>
    <row r="66" spans="1:15" x14ac:dyDescent="0.25">
      <c r="A66" t="s">
        <v>238</v>
      </c>
      <c r="B66" t="s">
        <v>239</v>
      </c>
      <c r="C66" t="s">
        <v>240</v>
      </c>
      <c r="D66">
        <v>75</v>
      </c>
      <c r="E66" t="s">
        <v>237</v>
      </c>
      <c r="F66" t="s">
        <v>85</v>
      </c>
      <c r="G66" t="s">
        <v>241</v>
      </c>
      <c r="H66" t="s">
        <v>217</v>
      </c>
      <c r="I66" t="s">
        <v>218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80</v>
      </c>
    </row>
    <row r="67" spans="1:15" x14ac:dyDescent="0.25">
      <c r="A67" t="s">
        <v>238</v>
      </c>
      <c r="B67" t="s">
        <v>239</v>
      </c>
      <c r="C67" t="s">
        <v>240</v>
      </c>
      <c r="D67">
        <v>75</v>
      </c>
      <c r="E67" t="s">
        <v>237</v>
      </c>
      <c r="F67" t="s">
        <v>85</v>
      </c>
      <c r="G67" t="s">
        <v>241</v>
      </c>
      <c r="H67" t="s">
        <v>219</v>
      </c>
      <c r="I67" t="s">
        <v>220</v>
      </c>
      <c r="J67">
        <v>0</v>
      </c>
      <c r="K67">
        <v>0</v>
      </c>
      <c r="L67">
        <v>0</v>
      </c>
      <c r="M67">
        <v>0</v>
      </c>
      <c r="N67">
        <v>0</v>
      </c>
      <c r="O67" t="s">
        <v>80</v>
      </c>
    </row>
    <row r="68" spans="1:15" x14ac:dyDescent="0.25">
      <c r="A68" t="s">
        <v>238</v>
      </c>
      <c r="B68" t="s">
        <v>239</v>
      </c>
      <c r="C68" t="s">
        <v>240</v>
      </c>
      <c r="D68">
        <v>75</v>
      </c>
      <c r="E68" t="s">
        <v>237</v>
      </c>
      <c r="F68" t="s">
        <v>85</v>
      </c>
      <c r="G68" t="s">
        <v>241</v>
      </c>
      <c r="H68" t="s">
        <v>221</v>
      </c>
      <c r="I68" t="s">
        <v>222</v>
      </c>
      <c r="J68">
        <v>0</v>
      </c>
      <c r="K68">
        <v>0</v>
      </c>
      <c r="L68">
        <v>0</v>
      </c>
      <c r="M68">
        <v>0</v>
      </c>
      <c r="N68">
        <v>0</v>
      </c>
      <c r="O68" t="s">
        <v>80</v>
      </c>
    </row>
    <row r="69" spans="1:15" x14ac:dyDescent="0.25">
      <c r="A69" t="s">
        <v>238</v>
      </c>
      <c r="B69" t="s">
        <v>239</v>
      </c>
      <c r="C69" t="s">
        <v>240</v>
      </c>
      <c r="D69">
        <v>75</v>
      </c>
      <c r="E69" t="s">
        <v>237</v>
      </c>
      <c r="F69" t="s">
        <v>85</v>
      </c>
      <c r="G69" t="s">
        <v>241</v>
      </c>
      <c r="H69" t="s">
        <v>223</v>
      </c>
      <c r="I69" t="s">
        <v>224</v>
      </c>
      <c r="J69">
        <v>0</v>
      </c>
      <c r="K69">
        <v>0</v>
      </c>
      <c r="L69">
        <v>0</v>
      </c>
      <c r="M69">
        <v>0</v>
      </c>
      <c r="N69">
        <v>0</v>
      </c>
      <c r="O69" t="s">
        <v>80</v>
      </c>
    </row>
    <row r="70" spans="1:15" x14ac:dyDescent="0.25">
      <c r="A70" t="s">
        <v>238</v>
      </c>
      <c r="B70" t="s">
        <v>239</v>
      </c>
      <c r="C70" t="s">
        <v>240</v>
      </c>
      <c r="D70">
        <v>75</v>
      </c>
      <c r="E70" t="s">
        <v>237</v>
      </c>
      <c r="F70" t="s">
        <v>85</v>
      </c>
      <c r="G70" t="s">
        <v>241</v>
      </c>
      <c r="H70" t="s">
        <v>225</v>
      </c>
      <c r="I70" t="s">
        <v>226</v>
      </c>
      <c r="J70">
        <v>0</v>
      </c>
      <c r="K70">
        <v>0</v>
      </c>
      <c r="L70">
        <v>0</v>
      </c>
      <c r="M70">
        <v>0</v>
      </c>
      <c r="N70">
        <v>0</v>
      </c>
      <c r="O70" t="s">
        <v>80</v>
      </c>
    </row>
    <row r="71" spans="1:15" x14ac:dyDescent="0.25">
      <c r="A71" t="s">
        <v>238</v>
      </c>
      <c r="B71" t="s">
        <v>239</v>
      </c>
      <c r="C71" t="s">
        <v>240</v>
      </c>
      <c r="D71">
        <v>75</v>
      </c>
      <c r="E71" t="s">
        <v>237</v>
      </c>
      <c r="F71" t="s">
        <v>85</v>
      </c>
      <c r="G71" t="s">
        <v>241</v>
      </c>
      <c r="H71" t="s">
        <v>227</v>
      </c>
      <c r="I71" t="s">
        <v>228</v>
      </c>
      <c r="J71">
        <v>0</v>
      </c>
      <c r="K71">
        <v>0</v>
      </c>
      <c r="L71">
        <v>0</v>
      </c>
      <c r="M71">
        <v>0</v>
      </c>
      <c r="N71">
        <v>0</v>
      </c>
      <c r="O71" t="s">
        <v>80</v>
      </c>
    </row>
    <row r="72" spans="1:15" x14ac:dyDescent="0.25">
      <c r="A72" t="s">
        <v>238</v>
      </c>
      <c r="B72" t="s">
        <v>239</v>
      </c>
      <c r="C72" t="s">
        <v>240</v>
      </c>
      <c r="D72">
        <v>75</v>
      </c>
      <c r="E72" t="s">
        <v>237</v>
      </c>
      <c r="F72" t="s">
        <v>85</v>
      </c>
      <c r="G72" t="s">
        <v>241</v>
      </c>
      <c r="H72" t="s">
        <v>229</v>
      </c>
      <c r="I72" t="s">
        <v>230</v>
      </c>
      <c r="J72">
        <v>0</v>
      </c>
      <c r="K72">
        <v>0</v>
      </c>
      <c r="L72">
        <v>0</v>
      </c>
      <c r="M72">
        <v>0</v>
      </c>
      <c r="N72">
        <v>0</v>
      </c>
      <c r="O72" t="s">
        <v>80</v>
      </c>
    </row>
    <row r="73" spans="1:15" x14ac:dyDescent="0.25">
      <c r="A73" t="s">
        <v>238</v>
      </c>
      <c r="B73" t="s">
        <v>239</v>
      </c>
      <c r="C73" t="s">
        <v>240</v>
      </c>
      <c r="D73">
        <v>75</v>
      </c>
      <c r="E73" t="s">
        <v>237</v>
      </c>
      <c r="F73" t="s">
        <v>85</v>
      </c>
      <c r="G73" t="s">
        <v>241</v>
      </c>
      <c r="H73" t="s">
        <v>231</v>
      </c>
      <c r="I73" t="s">
        <v>232</v>
      </c>
      <c r="J73">
        <v>0</v>
      </c>
      <c r="K73">
        <v>0</v>
      </c>
      <c r="L73">
        <v>0</v>
      </c>
      <c r="M73">
        <v>0</v>
      </c>
      <c r="N73">
        <v>0</v>
      </c>
      <c r="O73" t="s">
        <v>80</v>
      </c>
    </row>
    <row r="74" spans="1:15" x14ac:dyDescent="0.25">
      <c r="A74" t="s">
        <v>238</v>
      </c>
      <c r="B74" t="s">
        <v>239</v>
      </c>
      <c r="C74" t="s">
        <v>240</v>
      </c>
      <c r="D74">
        <v>75</v>
      </c>
      <c r="E74" t="s">
        <v>237</v>
      </c>
      <c r="F74" t="s">
        <v>85</v>
      </c>
      <c r="G74" t="s">
        <v>241</v>
      </c>
      <c r="H74" t="s">
        <v>233</v>
      </c>
      <c r="I74" t="s">
        <v>234</v>
      </c>
      <c r="J74">
        <v>0</v>
      </c>
      <c r="K74">
        <v>0</v>
      </c>
      <c r="L74">
        <v>0</v>
      </c>
      <c r="M74">
        <v>0</v>
      </c>
      <c r="N74">
        <v>0</v>
      </c>
      <c r="O74" t="s">
        <v>80</v>
      </c>
    </row>
    <row r="75" spans="1:15" x14ac:dyDescent="0.25">
      <c r="A75" t="s">
        <v>238</v>
      </c>
      <c r="B75" t="s">
        <v>239</v>
      </c>
      <c r="C75" t="s">
        <v>240</v>
      </c>
      <c r="D75">
        <v>75</v>
      </c>
      <c r="E75" t="s">
        <v>237</v>
      </c>
      <c r="F75" t="s">
        <v>85</v>
      </c>
      <c r="G75" t="s">
        <v>241</v>
      </c>
      <c r="H75" t="s">
        <v>242</v>
      </c>
      <c r="I75" t="s">
        <v>243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80</v>
      </c>
    </row>
    <row r="76" spans="1:15" x14ac:dyDescent="0.25">
      <c r="A76" t="s">
        <v>238</v>
      </c>
      <c r="B76" t="s">
        <v>239</v>
      </c>
      <c r="C76" t="s">
        <v>240</v>
      </c>
      <c r="D76">
        <v>75</v>
      </c>
      <c r="E76" t="s">
        <v>237</v>
      </c>
      <c r="F76" t="s">
        <v>85</v>
      </c>
      <c r="G76" t="s">
        <v>241</v>
      </c>
      <c r="H76" t="s">
        <v>244</v>
      </c>
      <c r="I76" t="s">
        <v>245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80</v>
      </c>
    </row>
    <row r="77" spans="1:15" x14ac:dyDescent="0.25">
      <c r="A77" t="s">
        <v>238</v>
      </c>
      <c r="B77" t="s">
        <v>239</v>
      </c>
      <c r="C77" t="s">
        <v>240</v>
      </c>
      <c r="D77">
        <v>75</v>
      </c>
      <c r="E77" t="s">
        <v>237</v>
      </c>
      <c r="F77" t="s">
        <v>85</v>
      </c>
      <c r="G77" t="s">
        <v>241</v>
      </c>
      <c r="H77" t="s">
        <v>246</v>
      </c>
      <c r="I77" t="s">
        <v>247</v>
      </c>
      <c r="J77">
        <v>0</v>
      </c>
      <c r="K77">
        <v>0</v>
      </c>
      <c r="L77">
        <v>0</v>
      </c>
      <c r="M77">
        <v>0</v>
      </c>
      <c r="N77">
        <v>0</v>
      </c>
      <c r="O77" t="s">
        <v>80</v>
      </c>
    </row>
    <row r="78" spans="1:15" x14ac:dyDescent="0.25">
      <c r="A78" t="s">
        <v>238</v>
      </c>
      <c r="B78" t="s">
        <v>239</v>
      </c>
      <c r="C78" t="s">
        <v>240</v>
      </c>
      <c r="D78">
        <v>75</v>
      </c>
      <c r="E78" t="s">
        <v>237</v>
      </c>
      <c r="F78" t="s">
        <v>85</v>
      </c>
      <c r="G78" t="s">
        <v>241</v>
      </c>
      <c r="H78" t="s">
        <v>248</v>
      </c>
      <c r="I78" t="s">
        <v>249</v>
      </c>
      <c r="J78">
        <v>0</v>
      </c>
      <c r="K78">
        <v>0</v>
      </c>
      <c r="L78">
        <v>0</v>
      </c>
      <c r="M78">
        <v>0</v>
      </c>
      <c r="N78">
        <v>0</v>
      </c>
      <c r="O78" t="s">
        <v>80</v>
      </c>
    </row>
    <row r="79" spans="1:15" x14ac:dyDescent="0.25">
      <c r="A79" t="s">
        <v>238</v>
      </c>
      <c r="B79" t="s">
        <v>239</v>
      </c>
      <c r="C79" t="s">
        <v>240</v>
      </c>
      <c r="D79">
        <v>75</v>
      </c>
      <c r="E79" t="s">
        <v>237</v>
      </c>
      <c r="F79" t="s">
        <v>85</v>
      </c>
      <c r="G79" t="s">
        <v>241</v>
      </c>
      <c r="H79" t="s">
        <v>250</v>
      </c>
      <c r="I79" t="s">
        <v>251</v>
      </c>
      <c r="J79">
        <v>0</v>
      </c>
      <c r="K79">
        <v>0</v>
      </c>
      <c r="L79">
        <v>0</v>
      </c>
      <c r="M79">
        <v>0</v>
      </c>
      <c r="N79">
        <v>0</v>
      </c>
      <c r="O79" t="s">
        <v>80</v>
      </c>
    </row>
    <row r="80" spans="1:15" x14ac:dyDescent="0.25">
      <c r="A80" t="s">
        <v>238</v>
      </c>
      <c r="B80" t="s">
        <v>239</v>
      </c>
      <c r="C80" t="s">
        <v>240</v>
      </c>
      <c r="D80">
        <v>75</v>
      </c>
      <c r="E80" t="s">
        <v>237</v>
      </c>
      <c r="F80" t="s">
        <v>85</v>
      </c>
      <c r="G80" t="s">
        <v>241</v>
      </c>
      <c r="H80" t="s">
        <v>252</v>
      </c>
      <c r="I80" t="s">
        <v>253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80</v>
      </c>
    </row>
    <row r="81" spans="1:15" x14ac:dyDescent="0.25">
      <c r="A81" t="s">
        <v>238</v>
      </c>
      <c r="B81" t="s">
        <v>239</v>
      </c>
      <c r="C81" t="s">
        <v>240</v>
      </c>
      <c r="D81">
        <v>75</v>
      </c>
      <c r="E81" t="s">
        <v>237</v>
      </c>
      <c r="F81" t="s">
        <v>85</v>
      </c>
      <c r="G81" t="s">
        <v>241</v>
      </c>
      <c r="H81" t="s">
        <v>254</v>
      </c>
      <c r="I81" t="s">
        <v>255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80</v>
      </c>
    </row>
    <row r="82" spans="1:15" x14ac:dyDescent="0.25">
      <c r="A82" t="s">
        <v>238</v>
      </c>
      <c r="B82" t="s">
        <v>239</v>
      </c>
      <c r="C82" t="s">
        <v>240</v>
      </c>
      <c r="D82">
        <v>75</v>
      </c>
      <c r="E82" t="s">
        <v>237</v>
      </c>
      <c r="F82" t="s">
        <v>85</v>
      </c>
      <c r="G82" t="s">
        <v>241</v>
      </c>
      <c r="H82" t="s">
        <v>256</v>
      </c>
      <c r="I82" t="s">
        <v>257</v>
      </c>
      <c r="J82">
        <v>0</v>
      </c>
      <c r="K82">
        <v>0</v>
      </c>
      <c r="L82">
        <v>0</v>
      </c>
      <c r="M82">
        <v>0</v>
      </c>
      <c r="N82">
        <v>0</v>
      </c>
      <c r="O82" t="s">
        <v>80</v>
      </c>
    </row>
    <row r="83" spans="1:15" x14ac:dyDescent="0.25">
      <c r="A83" t="s">
        <v>238</v>
      </c>
      <c r="B83" t="s">
        <v>239</v>
      </c>
      <c r="C83" t="s">
        <v>240</v>
      </c>
      <c r="D83">
        <v>75</v>
      </c>
      <c r="E83" t="s">
        <v>237</v>
      </c>
      <c r="F83" t="s">
        <v>85</v>
      </c>
      <c r="G83" t="s">
        <v>241</v>
      </c>
      <c r="H83" t="s">
        <v>258</v>
      </c>
      <c r="I83" t="s">
        <v>259</v>
      </c>
      <c r="J83">
        <v>0</v>
      </c>
      <c r="K83">
        <v>0</v>
      </c>
      <c r="L83">
        <v>0</v>
      </c>
      <c r="M83">
        <v>0</v>
      </c>
      <c r="N83">
        <v>0</v>
      </c>
      <c r="O83" t="s">
        <v>80</v>
      </c>
    </row>
    <row r="84" spans="1:15" x14ac:dyDescent="0.25">
      <c r="A84" t="s">
        <v>238</v>
      </c>
      <c r="B84" t="s">
        <v>239</v>
      </c>
      <c r="C84" t="s">
        <v>240</v>
      </c>
      <c r="D84">
        <v>75</v>
      </c>
      <c r="E84" t="s">
        <v>237</v>
      </c>
      <c r="F84" t="s">
        <v>85</v>
      </c>
      <c r="G84" t="s">
        <v>241</v>
      </c>
      <c r="H84" t="s">
        <v>260</v>
      </c>
      <c r="I84" t="s">
        <v>261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80</v>
      </c>
    </row>
    <row r="85" spans="1:15" x14ac:dyDescent="0.25">
      <c r="A85" t="s">
        <v>238</v>
      </c>
      <c r="B85" t="s">
        <v>239</v>
      </c>
      <c r="C85" t="s">
        <v>240</v>
      </c>
      <c r="D85">
        <v>75</v>
      </c>
      <c r="E85" t="s">
        <v>237</v>
      </c>
      <c r="F85" t="s">
        <v>85</v>
      </c>
      <c r="G85" t="s">
        <v>241</v>
      </c>
      <c r="H85" t="s">
        <v>262</v>
      </c>
      <c r="I85" t="s">
        <v>263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80</v>
      </c>
    </row>
    <row r="86" spans="1:15" x14ac:dyDescent="0.25">
      <c r="A86" t="s">
        <v>238</v>
      </c>
      <c r="B86" t="s">
        <v>239</v>
      </c>
      <c r="C86" t="s">
        <v>240</v>
      </c>
      <c r="D86">
        <v>75</v>
      </c>
      <c r="E86" t="s">
        <v>237</v>
      </c>
      <c r="F86" t="s">
        <v>85</v>
      </c>
      <c r="G86" t="s">
        <v>241</v>
      </c>
      <c r="H86" t="s">
        <v>264</v>
      </c>
      <c r="I86" t="s">
        <v>265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80</v>
      </c>
    </row>
    <row r="87" spans="1:15" x14ac:dyDescent="0.25">
      <c r="A87" t="s">
        <v>238</v>
      </c>
      <c r="B87" t="s">
        <v>239</v>
      </c>
      <c r="C87" t="s">
        <v>240</v>
      </c>
      <c r="D87">
        <v>75</v>
      </c>
      <c r="E87" t="s">
        <v>237</v>
      </c>
      <c r="F87" t="s">
        <v>85</v>
      </c>
      <c r="G87" t="s">
        <v>241</v>
      </c>
      <c r="H87" t="s">
        <v>266</v>
      </c>
      <c r="I87" t="s">
        <v>267</v>
      </c>
      <c r="J87">
        <v>0</v>
      </c>
      <c r="K87">
        <v>0</v>
      </c>
      <c r="L87">
        <v>0</v>
      </c>
      <c r="M87">
        <v>0</v>
      </c>
      <c r="N87">
        <v>0</v>
      </c>
      <c r="O87" t="s">
        <v>80</v>
      </c>
    </row>
    <row r="88" spans="1:15" x14ac:dyDescent="0.25">
      <c r="A88" t="s">
        <v>238</v>
      </c>
      <c r="B88" t="s">
        <v>239</v>
      </c>
      <c r="C88" t="s">
        <v>240</v>
      </c>
      <c r="D88">
        <v>75</v>
      </c>
      <c r="E88" t="s">
        <v>237</v>
      </c>
      <c r="F88" t="s">
        <v>85</v>
      </c>
      <c r="G88" t="s">
        <v>241</v>
      </c>
      <c r="H88" t="s">
        <v>268</v>
      </c>
      <c r="I88" t="s">
        <v>269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80</v>
      </c>
    </row>
    <row r="89" spans="1:15" x14ac:dyDescent="0.25">
      <c r="A89" t="s">
        <v>238</v>
      </c>
      <c r="B89" t="s">
        <v>239</v>
      </c>
      <c r="C89" t="s">
        <v>240</v>
      </c>
      <c r="D89">
        <v>75</v>
      </c>
      <c r="E89" t="s">
        <v>237</v>
      </c>
      <c r="F89" t="s">
        <v>85</v>
      </c>
      <c r="G89" t="s">
        <v>241</v>
      </c>
      <c r="H89" t="s">
        <v>270</v>
      </c>
      <c r="I89" t="s">
        <v>271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80</v>
      </c>
    </row>
    <row r="90" spans="1:15" x14ac:dyDescent="0.25">
      <c r="A90" t="s">
        <v>238</v>
      </c>
      <c r="B90" t="s">
        <v>239</v>
      </c>
      <c r="C90" t="s">
        <v>240</v>
      </c>
      <c r="D90">
        <v>75</v>
      </c>
      <c r="E90" t="s">
        <v>237</v>
      </c>
      <c r="F90" t="s">
        <v>85</v>
      </c>
      <c r="G90" t="s">
        <v>241</v>
      </c>
      <c r="H90" t="s">
        <v>272</v>
      </c>
      <c r="I90" t="s">
        <v>273</v>
      </c>
      <c r="J90">
        <v>0</v>
      </c>
      <c r="K90">
        <v>0</v>
      </c>
      <c r="L90">
        <v>0</v>
      </c>
      <c r="M90">
        <v>0</v>
      </c>
      <c r="N90">
        <v>0</v>
      </c>
      <c r="O90" t="s">
        <v>80</v>
      </c>
    </row>
    <row r="91" spans="1:15" x14ac:dyDescent="0.25">
      <c r="A91" t="s">
        <v>238</v>
      </c>
      <c r="B91" t="s">
        <v>239</v>
      </c>
      <c r="C91" t="s">
        <v>240</v>
      </c>
      <c r="D91">
        <v>75</v>
      </c>
      <c r="E91" t="s">
        <v>237</v>
      </c>
      <c r="F91" t="s">
        <v>85</v>
      </c>
      <c r="G91" t="s">
        <v>241</v>
      </c>
      <c r="H91" t="s">
        <v>274</v>
      </c>
      <c r="I91" t="s">
        <v>275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80</v>
      </c>
    </row>
    <row r="92" spans="1:15" x14ac:dyDescent="0.25">
      <c r="A92" t="s">
        <v>238</v>
      </c>
      <c r="B92" t="s">
        <v>239</v>
      </c>
      <c r="C92" t="s">
        <v>240</v>
      </c>
      <c r="D92">
        <v>75</v>
      </c>
      <c r="E92" t="s">
        <v>237</v>
      </c>
      <c r="F92" t="s">
        <v>85</v>
      </c>
      <c r="G92" t="s">
        <v>241</v>
      </c>
      <c r="H92" t="s">
        <v>276</v>
      </c>
      <c r="I92" t="s">
        <v>277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80</v>
      </c>
    </row>
    <row r="93" spans="1:15" x14ac:dyDescent="0.25">
      <c r="A93" t="s">
        <v>238</v>
      </c>
      <c r="B93" t="s">
        <v>239</v>
      </c>
      <c r="C93" t="s">
        <v>240</v>
      </c>
      <c r="D93">
        <v>75</v>
      </c>
      <c r="E93" t="s">
        <v>237</v>
      </c>
      <c r="F93" t="s">
        <v>85</v>
      </c>
      <c r="G93" t="s">
        <v>241</v>
      </c>
      <c r="H93" t="s">
        <v>278</v>
      </c>
      <c r="I93" t="s">
        <v>279</v>
      </c>
      <c r="J93">
        <v>0</v>
      </c>
      <c r="K93">
        <v>0</v>
      </c>
      <c r="L93">
        <v>0</v>
      </c>
      <c r="M93">
        <v>0</v>
      </c>
      <c r="N93">
        <v>0</v>
      </c>
      <c r="O93" t="s">
        <v>80</v>
      </c>
    </row>
    <row r="94" spans="1:15" x14ac:dyDescent="0.25">
      <c r="A94" t="s">
        <v>238</v>
      </c>
      <c r="B94" t="s">
        <v>239</v>
      </c>
      <c r="C94" t="s">
        <v>240</v>
      </c>
      <c r="D94">
        <v>75</v>
      </c>
      <c r="E94" t="s">
        <v>237</v>
      </c>
      <c r="F94" t="s">
        <v>85</v>
      </c>
      <c r="G94" t="s">
        <v>241</v>
      </c>
      <c r="H94" t="s">
        <v>280</v>
      </c>
      <c r="I94" t="s">
        <v>281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80</v>
      </c>
    </row>
    <row r="95" spans="1:15" x14ac:dyDescent="0.25">
      <c r="A95" t="s">
        <v>238</v>
      </c>
      <c r="B95" t="s">
        <v>239</v>
      </c>
      <c r="C95" t="s">
        <v>240</v>
      </c>
      <c r="D95">
        <v>75</v>
      </c>
      <c r="E95" t="s">
        <v>237</v>
      </c>
      <c r="F95" t="s">
        <v>85</v>
      </c>
      <c r="G95" t="s">
        <v>241</v>
      </c>
      <c r="H95" t="s">
        <v>282</v>
      </c>
      <c r="I95" t="s">
        <v>283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80</v>
      </c>
    </row>
    <row r="96" spans="1:15" x14ac:dyDescent="0.25">
      <c r="A96" t="s">
        <v>238</v>
      </c>
      <c r="B96" t="s">
        <v>239</v>
      </c>
      <c r="C96" t="s">
        <v>240</v>
      </c>
      <c r="D96">
        <v>75</v>
      </c>
      <c r="E96" t="s">
        <v>237</v>
      </c>
      <c r="F96" t="s">
        <v>85</v>
      </c>
      <c r="G96" t="s">
        <v>241</v>
      </c>
      <c r="H96" t="s">
        <v>284</v>
      </c>
      <c r="I96" t="s">
        <v>285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80</v>
      </c>
    </row>
    <row r="97" spans="1:15" x14ac:dyDescent="0.25">
      <c r="A97" t="s">
        <v>238</v>
      </c>
      <c r="B97" t="s">
        <v>239</v>
      </c>
      <c r="C97" t="s">
        <v>240</v>
      </c>
      <c r="D97">
        <v>75</v>
      </c>
      <c r="E97" t="s">
        <v>237</v>
      </c>
      <c r="F97" t="s">
        <v>85</v>
      </c>
      <c r="G97" t="s">
        <v>241</v>
      </c>
      <c r="H97" t="s">
        <v>286</v>
      </c>
      <c r="I97" t="s">
        <v>287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80</v>
      </c>
    </row>
    <row r="98" spans="1:15" x14ac:dyDescent="0.25">
      <c r="A98" t="s">
        <v>238</v>
      </c>
      <c r="B98" t="s">
        <v>239</v>
      </c>
      <c r="C98" t="s">
        <v>240</v>
      </c>
      <c r="D98">
        <v>75</v>
      </c>
      <c r="E98" t="s">
        <v>237</v>
      </c>
      <c r="F98" t="s">
        <v>85</v>
      </c>
      <c r="G98" t="s">
        <v>241</v>
      </c>
      <c r="H98" t="s">
        <v>288</v>
      </c>
      <c r="I98" t="s">
        <v>289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80</v>
      </c>
    </row>
    <row r="99" spans="1:15" x14ac:dyDescent="0.25">
      <c r="A99" t="s">
        <v>238</v>
      </c>
      <c r="B99" t="s">
        <v>239</v>
      </c>
      <c r="C99" t="s">
        <v>240</v>
      </c>
      <c r="D99">
        <v>75</v>
      </c>
      <c r="E99" t="s">
        <v>237</v>
      </c>
      <c r="F99" t="s">
        <v>85</v>
      </c>
      <c r="G99" t="s">
        <v>241</v>
      </c>
      <c r="H99" t="s">
        <v>290</v>
      </c>
      <c r="I99" t="s">
        <v>291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80</v>
      </c>
    </row>
    <row r="100" spans="1:15" x14ac:dyDescent="0.25">
      <c r="A100" t="s">
        <v>238</v>
      </c>
      <c r="B100" t="s">
        <v>239</v>
      </c>
      <c r="C100" t="s">
        <v>240</v>
      </c>
      <c r="D100">
        <v>75</v>
      </c>
      <c r="E100" t="s">
        <v>237</v>
      </c>
      <c r="F100" t="s">
        <v>85</v>
      </c>
      <c r="G100" t="s">
        <v>241</v>
      </c>
      <c r="H100" t="s">
        <v>292</v>
      </c>
      <c r="I100" t="s">
        <v>293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80</v>
      </c>
    </row>
    <row r="101" spans="1:15" x14ac:dyDescent="0.25">
      <c r="A101" t="s">
        <v>238</v>
      </c>
      <c r="B101" t="s">
        <v>239</v>
      </c>
      <c r="C101" t="s">
        <v>240</v>
      </c>
      <c r="D101">
        <v>75</v>
      </c>
      <c r="E101" t="s">
        <v>237</v>
      </c>
      <c r="F101" t="s">
        <v>85</v>
      </c>
      <c r="G101" t="s">
        <v>241</v>
      </c>
      <c r="H101" t="s">
        <v>294</v>
      </c>
      <c r="I101" t="s">
        <v>295</v>
      </c>
      <c r="J101">
        <v>0</v>
      </c>
      <c r="K101">
        <v>0</v>
      </c>
      <c r="L101">
        <v>0</v>
      </c>
      <c r="M101">
        <v>0</v>
      </c>
      <c r="N101">
        <v>0</v>
      </c>
      <c r="O101" t="s">
        <v>80</v>
      </c>
    </row>
    <row r="102" spans="1:15" x14ac:dyDescent="0.25">
      <c r="A102" t="s">
        <v>238</v>
      </c>
      <c r="B102" t="s">
        <v>239</v>
      </c>
      <c r="C102" t="s">
        <v>240</v>
      </c>
      <c r="D102">
        <v>75</v>
      </c>
      <c r="E102" t="s">
        <v>237</v>
      </c>
      <c r="F102" t="s">
        <v>85</v>
      </c>
      <c r="G102" t="s">
        <v>241</v>
      </c>
      <c r="H102" t="s">
        <v>296</v>
      </c>
      <c r="I102" t="s">
        <v>297</v>
      </c>
      <c r="J102">
        <v>0</v>
      </c>
      <c r="K102">
        <v>0</v>
      </c>
      <c r="L102">
        <v>0</v>
      </c>
      <c r="M102">
        <v>0</v>
      </c>
      <c r="N102">
        <v>0</v>
      </c>
      <c r="O102" t="s">
        <v>80</v>
      </c>
    </row>
    <row r="103" spans="1:15" x14ac:dyDescent="0.25">
      <c r="A103" t="s">
        <v>238</v>
      </c>
      <c r="B103" t="s">
        <v>239</v>
      </c>
      <c r="C103" t="s">
        <v>240</v>
      </c>
      <c r="D103">
        <v>75</v>
      </c>
      <c r="E103" t="s">
        <v>237</v>
      </c>
      <c r="F103" t="s">
        <v>85</v>
      </c>
      <c r="G103" t="s">
        <v>241</v>
      </c>
      <c r="H103" t="s">
        <v>298</v>
      </c>
      <c r="I103" t="s">
        <v>299</v>
      </c>
      <c r="J103">
        <v>0</v>
      </c>
      <c r="K103">
        <v>0</v>
      </c>
      <c r="L103">
        <v>0</v>
      </c>
      <c r="M103">
        <v>0</v>
      </c>
      <c r="N103">
        <v>0</v>
      </c>
      <c r="O103" t="s">
        <v>80</v>
      </c>
    </row>
    <row r="104" spans="1:15" x14ac:dyDescent="0.25">
      <c r="A104" t="s">
        <v>238</v>
      </c>
      <c r="B104" t="s">
        <v>239</v>
      </c>
      <c r="C104" t="s">
        <v>240</v>
      </c>
      <c r="D104">
        <v>75</v>
      </c>
      <c r="E104" t="s">
        <v>237</v>
      </c>
      <c r="F104" t="s">
        <v>85</v>
      </c>
      <c r="G104" t="s">
        <v>241</v>
      </c>
      <c r="H104" t="s">
        <v>300</v>
      </c>
      <c r="I104" t="s">
        <v>301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80</v>
      </c>
    </row>
    <row r="105" spans="1:15" x14ac:dyDescent="0.25">
      <c r="A105" t="s">
        <v>238</v>
      </c>
      <c r="B105" t="s">
        <v>239</v>
      </c>
      <c r="C105" t="s">
        <v>240</v>
      </c>
      <c r="D105">
        <v>75</v>
      </c>
      <c r="E105" t="s">
        <v>237</v>
      </c>
      <c r="F105" t="s">
        <v>85</v>
      </c>
      <c r="G105" t="s">
        <v>241</v>
      </c>
      <c r="H105" t="s">
        <v>302</v>
      </c>
      <c r="I105" t="s">
        <v>303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80</v>
      </c>
    </row>
    <row r="106" spans="1:15" x14ac:dyDescent="0.25">
      <c r="A106" t="s">
        <v>238</v>
      </c>
      <c r="B106" t="s">
        <v>239</v>
      </c>
      <c r="C106" t="s">
        <v>240</v>
      </c>
      <c r="D106">
        <v>75</v>
      </c>
      <c r="E106" t="s">
        <v>237</v>
      </c>
      <c r="F106" t="s">
        <v>85</v>
      </c>
      <c r="G106" t="s">
        <v>241</v>
      </c>
      <c r="H106" t="s">
        <v>304</v>
      </c>
      <c r="I106" t="s">
        <v>305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80</v>
      </c>
    </row>
    <row r="107" spans="1:15" x14ac:dyDescent="0.25">
      <c r="A107" t="s">
        <v>238</v>
      </c>
      <c r="B107" t="s">
        <v>239</v>
      </c>
      <c r="C107" t="s">
        <v>240</v>
      </c>
      <c r="D107">
        <v>75</v>
      </c>
      <c r="E107" t="s">
        <v>237</v>
      </c>
      <c r="F107" t="s">
        <v>85</v>
      </c>
      <c r="G107" t="s">
        <v>241</v>
      </c>
      <c r="H107" t="s">
        <v>306</v>
      </c>
      <c r="I107" t="s">
        <v>307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80</v>
      </c>
    </row>
    <row r="108" spans="1:15" x14ac:dyDescent="0.25">
      <c r="A108" t="s">
        <v>238</v>
      </c>
      <c r="B108" t="s">
        <v>239</v>
      </c>
      <c r="C108" t="s">
        <v>240</v>
      </c>
      <c r="D108">
        <v>75</v>
      </c>
      <c r="E108" t="s">
        <v>237</v>
      </c>
      <c r="F108" t="s">
        <v>85</v>
      </c>
      <c r="G108" t="s">
        <v>241</v>
      </c>
      <c r="H108" t="s">
        <v>308</v>
      </c>
      <c r="I108" t="s">
        <v>309</v>
      </c>
      <c r="J108">
        <v>0</v>
      </c>
      <c r="K108">
        <v>0</v>
      </c>
      <c r="L108">
        <v>0</v>
      </c>
      <c r="M108">
        <v>0</v>
      </c>
      <c r="N108">
        <v>0</v>
      </c>
      <c r="O108" t="s">
        <v>80</v>
      </c>
    </row>
    <row r="109" spans="1:15" x14ac:dyDescent="0.25">
      <c r="A109" t="s">
        <v>238</v>
      </c>
      <c r="B109" t="s">
        <v>239</v>
      </c>
      <c r="C109" t="s">
        <v>240</v>
      </c>
      <c r="D109">
        <v>75</v>
      </c>
      <c r="E109" t="s">
        <v>237</v>
      </c>
      <c r="F109" t="s">
        <v>85</v>
      </c>
      <c r="G109" t="s">
        <v>241</v>
      </c>
      <c r="H109" t="s">
        <v>310</v>
      </c>
      <c r="I109" t="s">
        <v>311</v>
      </c>
      <c r="J109">
        <v>0</v>
      </c>
      <c r="K109">
        <v>0</v>
      </c>
      <c r="L109">
        <v>0</v>
      </c>
      <c r="M109">
        <v>0</v>
      </c>
      <c r="N109">
        <v>0</v>
      </c>
      <c r="O109" t="s">
        <v>80</v>
      </c>
    </row>
    <row r="110" spans="1:15" x14ac:dyDescent="0.25">
      <c r="A110" t="s">
        <v>238</v>
      </c>
      <c r="B110" t="s">
        <v>239</v>
      </c>
      <c r="C110" t="s">
        <v>240</v>
      </c>
      <c r="D110">
        <v>75</v>
      </c>
      <c r="E110" t="s">
        <v>237</v>
      </c>
      <c r="F110" t="s">
        <v>85</v>
      </c>
      <c r="G110" t="s">
        <v>241</v>
      </c>
      <c r="H110" t="s">
        <v>312</v>
      </c>
      <c r="I110" t="s">
        <v>313</v>
      </c>
      <c r="J110">
        <v>0</v>
      </c>
      <c r="K110">
        <v>0</v>
      </c>
      <c r="L110">
        <v>0</v>
      </c>
      <c r="M110">
        <v>0</v>
      </c>
      <c r="N110">
        <v>0</v>
      </c>
      <c r="O110" t="s">
        <v>80</v>
      </c>
    </row>
    <row r="111" spans="1:15" x14ac:dyDescent="0.25">
      <c r="A111" t="s">
        <v>238</v>
      </c>
      <c r="B111" t="s">
        <v>239</v>
      </c>
      <c r="C111" t="s">
        <v>240</v>
      </c>
      <c r="D111">
        <v>75</v>
      </c>
      <c r="E111" t="s">
        <v>237</v>
      </c>
      <c r="F111" t="s">
        <v>85</v>
      </c>
      <c r="G111" t="s">
        <v>241</v>
      </c>
      <c r="H111" t="s">
        <v>314</v>
      </c>
      <c r="I111" t="s">
        <v>315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80</v>
      </c>
    </row>
    <row r="112" spans="1:15" x14ac:dyDescent="0.25">
      <c r="A112" t="s">
        <v>238</v>
      </c>
      <c r="B112" t="s">
        <v>239</v>
      </c>
      <c r="C112" t="s">
        <v>240</v>
      </c>
      <c r="D112">
        <v>75</v>
      </c>
      <c r="E112" t="s">
        <v>237</v>
      </c>
      <c r="F112" t="s">
        <v>85</v>
      </c>
      <c r="G112" t="s">
        <v>241</v>
      </c>
      <c r="H112" t="s">
        <v>314</v>
      </c>
      <c r="I112" t="s">
        <v>316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80</v>
      </c>
    </row>
    <row r="113" spans="1:15" x14ac:dyDescent="0.25">
      <c r="A113" t="s">
        <v>238</v>
      </c>
      <c r="B113" t="s">
        <v>239</v>
      </c>
      <c r="C113" t="s">
        <v>240</v>
      </c>
      <c r="D113">
        <v>75</v>
      </c>
      <c r="E113" t="s">
        <v>237</v>
      </c>
      <c r="F113" t="s">
        <v>85</v>
      </c>
      <c r="G113" t="s">
        <v>241</v>
      </c>
      <c r="H113" t="s">
        <v>317</v>
      </c>
      <c r="I113" t="s">
        <v>318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80</v>
      </c>
    </row>
    <row r="114" spans="1:15" x14ac:dyDescent="0.25">
      <c r="A114" t="s">
        <v>238</v>
      </c>
      <c r="B114" t="s">
        <v>239</v>
      </c>
      <c r="C114" t="s">
        <v>240</v>
      </c>
      <c r="D114">
        <v>75</v>
      </c>
      <c r="E114" t="s">
        <v>237</v>
      </c>
      <c r="F114" t="s">
        <v>85</v>
      </c>
      <c r="G114" t="s">
        <v>241</v>
      </c>
      <c r="H114" t="s">
        <v>319</v>
      </c>
      <c r="I114" t="s">
        <v>320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80</v>
      </c>
    </row>
    <row r="115" spans="1:15" x14ac:dyDescent="0.25">
      <c r="A115" t="s">
        <v>238</v>
      </c>
      <c r="B115" t="s">
        <v>239</v>
      </c>
      <c r="C115" t="s">
        <v>240</v>
      </c>
      <c r="D115">
        <v>75</v>
      </c>
      <c r="E115" t="s">
        <v>237</v>
      </c>
      <c r="F115" t="s">
        <v>85</v>
      </c>
      <c r="G115" t="s">
        <v>241</v>
      </c>
      <c r="H115" t="s">
        <v>321</v>
      </c>
      <c r="I115" t="s">
        <v>322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80</v>
      </c>
    </row>
    <row r="116" spans="1:15" x14ac:dyDescent="0.25">
      <c r="A116" t="s">
        <v>238</v>
      </c>
      <c r="B116" t="s">
        <v>239</v>
      </c>
      <c r="C116" t="s">
        <v>240</v>
      </c>
      <c r="D116">
        <v>75</v>
      </c>
      <c r="E116" t="s">
        <v>237</v>
      </c>
      <c r="F116" t="s">
        <v>85</v>
      </c>
      <c r="G116" t="s">
        <v>241</v>
      </c>
      <c r="H116" t="s">
        <v>323</v>
      </c>
      <c r="I116" t="s">
        <v>324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80</v>
      </c>
    </row>
    <row r="117" spans="1:15" x14ac:dyDescent="0.25">
      <c r="A117" t="s">
        <v>238</v>
      </c>
      <c r="B117" t="s">
        <v>239</v>
      </c>
      <c r="C117" t="s">
        <v>240</v>
      </c>
      <c r="D117">
        <v>75</v>
      </c>
      <c r="E117" t="s">
        <v>237</v>
      </c>
      <c r="F117" t="s">
        <v>85</v>
      </c>
      <c r="G117" t="s">
        <v>241</v>
      </c>
      <c r="H117" t="s">
        <v>325</v>
      </c>
      <c r="I117" t="s">
        <v>326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80</v>
      </c>
    </row>
    <row r="118" spans="1:15" x14ac:dyDescent="0.25">
      <c r="A118" t="s">
        <v>238</v>
      </c>
      <c r="B118" t="s">
        <v>239</v>
      </c>
      <c r="C118" t="s">
        <v>240</v>
      </c>
      <c r="D118">
        <v>75</v>
      </c>
      <c r="E118" t="s">
        <v>237</v>
      </c>
      <c r="F118" t="s">
        <v>85</v>
      </c>
      <c r="G118" t="s">
        <v>241</v>
      </c>
      <c r="H118" t="s">
        <v>327</v>
      </c>
      <c r="I118" t="s">
        <v>328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80</v>
      </c>
    </row>
    <row r="119" spans="1:15" x14ac:dyDescent="0.25">
      <c r="A119" t="s">
        <v>238</v>
      </c>
      <c r="B119" t="s">
        <v>239</v>
      </c>
      <c r="C119" t="s">
        <v>240</v>
      </c>
      <c r="D119">
        <v>75</v>
      </c>
      <c r="E119" t="s">
        <v>237</v>
      </c>
      <c r="F119" t="s">
        <v>85</v>
      </c>
      <c r="G119" t="s">
        <v>241</v>
      </c>
      <c r="H119" t="s">
        <v>329</v>
      </c>
      <c r="I119" t="s">
        <v>330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80</v>
      </c>
    </row>
    <row r="120" spans="1:15" x14ac:dyDescent="0.25">
      <c r="A120" t="s">
        <v>238</v>
      </c>
      <c r="B120" t="s">
        <v>239</v>
      </c>
      <c r="C120" t="s">
        <v>240</v>
      </c>
      <c r="D120">
        <v>75</v>
      </c>
      <c r="E120" t="s">
        <v>237</v>
      </c>
      <c r="F120" t="s">
        <v>85</v>
      </c>
      <c r="G120" t="s">
        <v>241</v>
      </c>
      <c r="H120" t="s">
        <v>331</v>
      </c>
      <c r="I120" t="s">
        <v>332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80</v>
      </c>
    </row>
    <row r="121" spans="1:15" x14ac:dyDescent="0.25">
      <c r="A121" t="s">
        <v>238</v>
      </c>
      <c r="B121" t="s">
        <v>239</v>
      </c>
      <c r="C121" t="s">
        <v>240</v>
      </c>
      <c r="D121">
        <v>75</v>
      </c>
      <c r="E121" t="s">
        <v>237</v>
      </c>
      <c r="F121" t="s">
        <v>85</v>
      </c>
      <c r="G121" t="s">
        <v>241</v>
      </c>
      <c r="H121" t="s">
        <v>333</v>
      </c>
      <c r="I121" t="s">
        <v>334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80</v>
      </c>
    </row>
    <row r="122" spans="1:15" x14ac:dyDescent="0.25">
      <c r="A122" t="s">
        <v>238</v>
      </c>
      <c r="B122" t="s">
        <v>239</v>
      </c>
      <c r="C122" t="s">
        <v>240</v>
      </c>
      <c r="D122">
        <v>75</v>
      </c>
      <c r="E122" t="s">
        <v>237</v>
      </c>
      <c r="F122" t="s">
        <v>85</v>
      </c>
      <c r="G122" t="s">
        <v>241</v>
      </c>
      <c r="H122" t="s">
        <v>335</v>
      </c>
      <c r="I122" t="s">
        <v>336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80</v>
      </c>
    </row>
    <row r="123" spans="1:15" x14ac:dyDescent="0.25">
      <c r="A123" t="s">
        <v>238</v>
      </c>
      <c r="B123" t="s">
        <v>239</v>
      </c>
      <c r="C123" t="s">
        <v>240</v>
      </c>
      <c r="D123">
        <v>75</v>
      </c>
      <c r="E123" t="s">
        <v>237</v>
      </c>
      <c r="F123" t="s">
        <v>85</v>
      </c>
      <c r="G123" t="s">
        <v>241</v>
      </c>
      <c r="H123" t="s">
        <v>337</v>
      </c>
      <c r="I123" t="s">
        <v>338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80</v>
      </c>
    </row>
    <row r="124" spans="1:15" x14ac:dyDescent="0.25">
      <c r="A124" t="s">
        <v>238</v>
      </c>
      <c r="B124" t="s">
        <v>239</v>
      </c>
      <c r="C124" t="s">
        <v>240</v>
      </c>
      <c r="D124">
        <v>75</v>
      </c>
      <c r="E124" t="s">
        <v>237</v>
      </c>
      <c r="F124" t="s">
        <v>85</v>
      </c>
      <c r="G124" t="s">
        <v>241</v>
      </c>
      <c r="H124" t="s">
        <v>339</v>
      </c>
      <c r="I124" t="s">
        <v>340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80</v>
      </c>
    </row>
    <row r="125" spans="1:15" x14ac:dyDescent="0.25">
      <c r="A125" t="s">
        <v>238</v>
      </c>
      <c r="B125" t="s">
        <v>239</v>
      </c>
      <c r="C125" t="s">
        <v>240</v>
      </c>
      <c r="D125">
        <v>75</v>
      </c>
      <c r="E125" t="s">
        <v>237</v>
      </c>
      <c r="F125" t="s">
        <v>85</v>
      </c>
      <c r="G125" t="s">
        <v>241</v>
      </c>
      <c r="H125" t="s">
        <v>341</v>
      </c>
      <c r="I125" t="s">
        <v>342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80</v>
      </c>
    </row>
    <row r="126" spans="1:15" x14ac:dyDescent="0.25">
      <c r="A126" t="s">
        <v>238</v>
      </c>
      <c r="B126" t="s">
        <v>239</v>
      </c>
      <c r="C126" t="s">
        <v>240</v>
      </c>
      <c r="D126">
        <v>75</v>
      </c>
      <c r="E126" t="s">
        <v>237</v>
      </c>
      <c r="F126" t="s">
        <v>85</v>
      </c>
      <c r="G126" t="s">
        <v>241</v>
      </c>
      <c r="H126" t="s">
        <v>343</v>
      </c>
      <c r="I126" t="s">
        <v>344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80</v>
      </c>
    </row>
    <row r="127" spans="1:15" x14ac:dyDescent="0.25">
      <c r="A127" t="s">
        <v>238</v>
      </c>
      <c r="B127" t="s">
        <v>239</v>
      </c>
      <c r="C127" t="s">
        <v>240</v>
      </c>
      <c r="D127">
        <v>75</v>
      </c>
      <c r="E127" t="s">
        <v>237</v>
      </c>
      <c r="F127" t="s">
        <v>85</v>
      </c>
      <c r="G127" t="s">
        <v>241</v>
      </c>
      <c r="H127" t="s">
        <v>345</v>
      </c>
      <c r="I127" t="s">
        <v>346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80</v>
      </c>
    </row>
    <row r="128" spans="1:15" x14ac:dyDescent="0.25">
      <c r="A128" t="s">
        <v>238</v>
      </c>
      <c r="B128" t="s">
        <v>239</v>
      </c>
      <c r="C128" t="s">
        <v>240</v>
      </c>
      <c r="D128">
        <v>75</v>
      </c>
      <c r="E128" t="s">
        <v>237</v>
      </c>
      <c r="F128" t="s">
        <v>85</v>
      </c>
      <c r="G128" t="s">
        <v>241</v>
      </c>
      <c r="H128" t="s">
        <v>347</v>
      </c>
      <c r="I128" t="s">
        <v>348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80</v>
      </c>
    </row>
    <row r="129" spans="1:15" x14ac:dyDescent="0.25">
      <c r="A129" t="s">
        <v>238</v>
      </c>
      <c r="B129" t="s">
        <v>239</v>
      </c>
      <c r="C129" t="s">
        <v>240</v>
      </c>
      <c r="D129">
        <v>75</v>
      </c>
      <c r="E129" t="s">
        <v>237</v>
      </c>
      <c r="F129" t="s">
        <v>85</v>
      </c>
      <c r="G129" t="s">
        <v>241</v>
      </c>
      <c r="H129" t="s">
        <v>349</v>
      </c>
      <c r="I129" t="s">
        <v>350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80</v>
      </c>
    </row>
    <row r="130" spans="1:15" x14ac:dyDescent="0.25">
      <c r="A130" t="s">
        <v>238</v>
      </c>
      <c r="B130" t="s">
        <v>239</v>
      </c>
      <c r="C130" t="s">
        <v>240</v>
      </c>
      <c r="D130">
        <v>75</v>
      </c>
      <c r="E130" t="s">
        <v>237</v>
      </c>
      <c r="F130" t="s">
        <v>85</v>
      </c>
      <c r="G130" t="s">
        <v>241</v>
      </c>
      <c r="H130" t="s">
        <v>351</v>
      </c>
      <c r="I130" t="s">
        <v>352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80</v>
      </c>
    </row>
    <row r="131" spans="1:15" x14ac:dyDescent="0.25">
      <c r="A131" t="s">
        <v>238</v>
      </c>
      <c r="B131" t="s">
        <v>239</v>
      </c>
      <c r="C131" t="s">
        <v>240</v>
      </c>
      <c r="D131">
        <v>75</v>
      </c>
      <c r="E131" t="s">
        <v>237</v>
      </c>
      <c r="F131" t="s">
        <v>85</v>
      </c>
      <c r="G131" t="s">
        <v>241</v>
      </c>
      <c r="H131" t="s">
        <v>353</v>
      </c>
      <c r="I131" t="s">
        <v>354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80</v>
      </c>
    </row>
    <row r="132" spans="1:15" x14ac:dyDescent="0.25">
      <c r="A132" t="s">
        <v>238</v>
      </c>
      <c r="B132" t="s">
        <v>239</v>
      </c>
      <c r="C132" t="s">
        <v>240</v>
      </c>
      <c r="D132">
        <v>75</v>
      </c>
      <c r="E132" t="s">
        <v>237</v>
      </c>
      <c r="F132" t="s">
        <v>85</v>
      </c>
      <c r="G132" t="s">
        <v>241</v>
      </c>
      <c r="H132" t="s">
        <v>355</v>
      </c>
      <c r="I132" t="s">
        <v>356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80</v>
      </c>
    </row>
    <row r="133" spans="1:15" x14ac:dyDescent="0.25">
      <c r="A133" t="s">
        <v>238</v>
      </c>
      <c r="B133" t="s">
        <v>239</v>
      </c>
      <c r="C133" t="s">
        <v>240</v>
      </c>
      <c r="D133">
        <v>75</v>
      </c>
      <c r="E133" t="s">
        <v>237</v>
      </c>
      <c r="F133" t="s">
        <v>85</v>
      </c>
      <c r="G133" t="s">
        <v>241</v>
      </c>
      <c r="H133" t="s">
        <v>357</v>
      </c>
      <c r="I133" t="s">
        <v>358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80</v>
      </c>
    </row>
    <row r="134" spans="1:15" x14ac:dyDescent="0.25">
      <c r="A134" t="s">
        <v>238</v>
      </c>
      <c r="B134" t="s">
        <v>239</v>
      </c>
      <c r="C134" t="s">
        <v>240</v>
      </c>
      <c r="D134">
        <v>75</v>
      </c>
      <c r="E134" t="s">
        <v>237</v>
      </c>
      <c r="F134" t="s">
        <v>85</v>
      </c>
      <c r="G134" t="s">
        <v>241</v>
      </c>
      <c r="H134" t="s">
        <v>359</v>
      </c>
      <c r="I134" t="s">
        <v>360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80</v>
      </c>
    </row>
    <row r="135" spans="1:15" x14ac:dyDescent="0.25">
      <c r="A135" t="s">
        <v>238</v>
      </c>
      <c r="B135" t="s">
        <v>239</v>
      </c>
      <c r="C135" t="s">
        <v>240</v>
      </c>
      <c r="D135">
        <v>75</v>
      </c>
      <c r="E135" t="s">
        <v>237</v>
      </c>
      <c r="F135" t="s">
        <v>85</v>
      </c>
      <c r="G135" t="s">
        <v>241</v>
      </c>
      <c r="H135" t="s">
        <v>361</v>
      </c>
      <c r="I135" t="s">
        <v>362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80</v>
      </c>
    </row>
    <row r="136" spans="1:15" x14ac:dyDescent="0.25">
      <c r="A136" t="s">
        <v>238</v>
      </c>
      <c r="B136" t="s">
        <v>239</v>
      </c>
      <c r="C136" t="s">
        <v>240</v>
      </c>
      <c r="D136">
        <v>75</v>
      </c>
      <c r="E136" t="s">
        <v>237</v>
      </c>
      <c r="F136" t="s">
        <v>85</v>
      </c>
      <c r="G136" t="s">
        <v>241</v>
      </c>
      <c r="H136" t="s">
        <v>363</v>
      </c>
      <c r="I136" t="s">
        <v>364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80</v>
      </c>
    </row>
    <row r="137" spans="1:15" x14ac:dyDescent="0.25">
      <c r="A137" t="s">
        <v>238</v>
      </c>
      <c r="B137" t="s">
        <v>239</v>
      </c>
      <c r="C137" t="s">
        <v>240</v>
      </c>
      <c r="D137">
        <v>75</v>
      </c>
      <c r="E137" t="s">
        <v>237</v>
      </c>
      <c r="F137" t="s">
        <v>85</v>
      </c>
      <c r="G137" t="s">
        <v>241</v>
      </c>
      <c r="H137" t="s">
        <v>365</v>
      </c>
      <c r="I137" t="s">
        <v>366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80</v>
      </c>
    </row>
    <row r="138" spans="1:15" x14ac:dyDescent="0.25">
      <c r="A138" t="s">
        <v>238</v>
      </c>
      <c r="B138" t="s">
        <v>239</v>
      </c>
      <c r="C138" t="s">
        <v>240</v>
      </c>
      <c r="D138">
        <v>75</v>
      </c>
      <c r="E138" t="s">
        <v>237</v>
      </c>
      <c r="F138" t="s">
        <v>85</v>
      </c>
      <c r="G138" t="s">
        <v>241</v>
      </c>
      <c r="H138" t="s">
        <v>367</v>
      </c>
      <c r="I138" t="s">
        <v>368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80</v>
      </c>
    </row>
    <row r="139" spans="1:15" x14ac:dyDescent="0.25">
      <c r="A139" t="s">
        <v>238</v>
      </c>
      <c r="B139" t="s">
        <v>239</v>
      </c>
      <c r="C139" t="s">
        <v>240</v>
      </c>
      <c r="D139">
        <v>75</v>
      </c>
      <c r="E139" t="s">
        <v>237</v>
      </c>
      <c r="F139" t="s">
        <v>85</v>
      </c>
      <c r="G139" t="s">
        <v>241</v>
      </c>
      <c r="H139" t="s">
        <v>369</v>
      </c>
      <c r="I139" t="s">
        <v>370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80</v>
      </c>
    </row>
    <row r="140" spans="1:15" x14ac:dyDescent="0.25">
      <c r="A140" t="s">
        <v>81</v>
      </c>
      <c r="B140" t="s">
        <v>82</v>
      </c>
      <c r="C140" t="s">
        <v>83</v>
      </c>
      <c r="D140">
        <v>35</v>
      </c>
      <c r="E140" t="s">
        <v>84</v>
      </c>
      <c r="F140" t="s">
        <v>85</v>
      </c>
      <c r="G140" t="s">
        <v>241</v>
      </c>
      <c r="H140" t="s">
        <v>88</v>
      </c>
      <c r="I140" t="s">
        <v>90</v>
      </c>
      <c r="J140">
        <v>10</v>
      </c>
      <c r="K140">
        <v>80</v>
      </c>
      <c r="L140">
        <v>10</v>
      </c>
      <c r="M140">
        <v>0</v>
      </c>
      <c r="N140">
        <v>0</v>
      </c>
      <c r="O140" t="s">
        <v>80</v>
      </c>
    </row>
    <row r="141" spans="1:15" x14ac:dyDescent="0.25">
      <c r="A141" t="s">
        <v>81</v>
      </c>
      <c r="B141" t="s">
        <v>82</v>
      </c>
      <c r="C141" t="s">
        <v>83</v>
      </c>
      <c r="D141">
        <v>35</v>
      </c>
      <c r="E141" t="s">
        <v>84</v>
      </c>
      <c r="F141" t="s">
        <v>85</v>
      </c>
      <c r="G141" t="s">
        <v>241</v>
      </c>
      <c r="H141" t="s">
        <v>91</v>
      </c>
      <c r="I141" t="s">
        <v>92</v>
      </c>
      <c r="J141">
        <v>10</v>
      </c>
      <c r="K141">
        <v>80</v>
      </c>
      <c r="L141">
        <v>10</v>
      </c>
      <c r="M141">
        <v>0</v>
      </c>
      <c r="N141">
        <v>0</v>
      </c>
      <c r="O141" t="s">
        <v>80</v>
      </c>
    </row>
    <row r="142" spans="1:15" x14ac:dyDescent="0.25">
      <c r="A142" t="s">
        <v>81</v>
      </c>
      <c r="B142" t="s">
        <v>82</v>
      </c>
      <c r="C142" t="s">
        <v>83</v>
      </c>
      <c r="D142">
        <v>35</v>
      </c>
      <c r="E142" t="s">
        <v>84</v>
      </c>
      <c r="F142" t="s">
        <v>85</v>
      </c>
      <c r="G142" t="s">
        <v>241</v>
      </c>
      <c r="H142" t="s">
        <v>93</v>
      </c>
      <c r="I142" t="s">
        <v>94</v>
      </c>
      <c r="J142">
        <v>10</v>
      </c>
      <c r="K142">
        <v>80</v>
      </c>
      <c r="L142">
        <v>10</v>
      </c>
      <c r="M142">
        <v>0</v>
      </c>
      <c r="N142">
        <v>0</v>
      </c>
      <c r="O142" t="s">
        <v>80</v>
      </c>
    </row>
    <row r="143" spans="1:15" x14ac:dyDescent="0.25">
      <c r="A143" t="s">
        <v>81</v>
      </c>
      <c r="B143" t="s">
        <v>82</v>
      </c>
      <c r="C143" t="s">
        <v>83</v>
      </c>
      <c r="D143">
        <v>35</v>
      </c>
      <c r="E143" t="s">
        <v>84</v>
      </c>
      <c r="F143" t="s">
        <v>85</v>
      </c>
      <c r="G143" t="s">
        <v>241</v>
      </c>
      <c r="H143" t="s">
        <v>95</v>
      </c>
      <c r="I143" t="s">
        <v>96</v>
      </c>
      <c r="J143">
        <v>10</v>
      </c>
      <c r="K143">
        <v>80</v>
      </c>
      <c r="L143">
        <v>10</v>
      </c>
      <c r="M143">
        <v>0</v>
      </c>
      <c r="N143">
        <v>0</v>
      </c>
      <c r="O143" t="s">
        <v>80</v>
      </c>
    </row>
    <row r="144" spans="1:15" x14ac:dyDescent="0.25">
      <c r="A144" t="s">
        <v>81</v>
      </c>
      <c r="B144" t="s">
        <v>82</v>
      </c>
      <c r="C144" t="s">
        <v>83</v>
      </c>
      <c r="D144">
        <v>35</v>
      </c>
      <c r="E144" t="s">
        <v>84</v>
      </c>
      <c r="F144" t="s">
        <v>85</v>
      </c>
      <c r="G144" t="s">
        <v>241</v>
      </c>
      <c r="H144" t="s">
        <v>97</v>
      </c>
      <c r="I144" t="s">
        <v>98</v>
      </c>
      <c r="J144">
        <v>0</v>
      </c>
      <c r="K144">
        <v>80</v>
      </c>
      <c r="L144">
        <v>10</v>
      </c>
      <c r="M144">
        <v>0</v>
      </c>
      <c r="N144">
        <v>0</v>
      </c>
      <c r="O144" t="s">
        <v>80</v>
      </c>
    </row>
    <row r="145" spans="1:15" x14ac:dyDescent="0.25">
      <c r="A145" t="s">
        <v>81</v>
      </c>
      <c r="B145" t="s">
        <v>82</v>
      </c>
      <c r="C145" t="s">
        <v>83</v>
      </c>
      <c r="D145">
        <v>35</v>
      </c>
      <c r="E145" t="s">
        <v>84</v>
      </c>
      <c r="F145" t="s">
        <v>85</v>
      </c>
      <c r="G145" t="s">
        <v>241</v>
      </c>
      <c r="H145" t="s">
        <v>99</v>
      </c>
      <c r="I145" t="s">
        <v>100</v>
      </c>
      <c r="J145">
        <v>0</v>
      </c>
      <c r="K145">
        <v>80</v>
      </c>
      <c r="L145">
        <v>10</v>
      </c>
      <c r="M145">
        <v>0</v>
      </c>
      <c r="N145">
        <v>0</v>
      </c>
      <c r="O145" t="s">
        <v>80</v>
      </c>
    </row>
    <row r="146" spans="1:15" x14ac:dyDescent="0.25">
      <c r="A146" t="s">
        <v>81</v>
      </c>
      <c r="B146" t="s">
        <v>82</v>
      </c>
      <c r="C146" t="s">
        <v>83</v>
      </c>
      <c r="D146">
        <v>35</v>
      </c>
      <c r="E146" t="s">
        <v>84</v>
      </c>
      <c r="F146" t="s">
        <v>85</v>
      </c>
      <c r="G146" t="s">
        <v>241</v>
      </c>
      <c r="H146" t="s">
        <v>101</v>
      </c>
      <c r="I146" t="s">
        <v>102</v>
      </c>
      <c r="J146">
        <v>0</v>
      </c>
      <c r="K146">
        <v>80</v>
      </c>
      <c r="L146">
        <v>10</v>
      </c>
      <c r="M146">
        <v>0</v>
      </c>
      <c r="N146">
        <v>0</v>
      </c>
      <c r="O146" t="s">
        <v>80</v>
      </c>
    </row>
    <row r="147" spans="1:15" x14ac:dyDescent="0.25">
      <c r="A147" t="s">
        <v>81</v>
      </c>
      <c r="B147" t="s">
        <v>82</v>
      </c>
      <c r="C147" t="s">
        <v>83</v>
      </c>
      <c r="D147">
        <v>35</v>
      </c>
      <c r="E147" t="s">
        <v>84</v>
      </c>
      <c r="F147" t="s">
        <v>85</v>
      </c>
      <c r="G147" t="s">
        <v>241</v>
      </c>
      <c r="H147" t="s">
        <v>103</v>
      </c>
      <c r="I147" t="s">
        <v>104</v>
      </c>
      <c r="J147">
        <v>0</v>
      </c>
      <c r="K147">
        <v>80</v>
      </c>
      <c r="L147">
        <v>10</v>
      </c>
      <c r="M147">
        <v>0</v>
      </c>
      <c r="N147">
        <v>0</v>
      </c>
      <c r="O147" t="s">
        <v>80</v>
      </c>
    </row>
    <row r="148" spans="1:15" x14ac:dyDescent="0.25">
      <c r="A148" t="s">
        <v>81</v>
      </c>
      <c r="B148" t="s">
        <v>82</v>
      </c>
      <c r="C148" t="s">
        <v>83</v>
      </c>
      <c r="D148">
        <v>35</v>
      </c>
      <c r="E148" t="s">
        <v>84</v>
      </c>
      <c r="F148" t="s">
        <v>85</v>
      </c>
      <c r="G148" t="s">
        <v>241</v>
      </c>
      <c r="H148" t="s">
        <v>105</v>
      </c>
      <c r="I148" t="s">
        <v>106</v>
      </c>
      <c r="J148">
        <v>0</v>
      </c>
      <c r="K148">
        <v>80</v>
      </c>
      <c r="L148">
        <v>10</v>
      </c>
      <c r="M148">
        <v>0</v>
      </c>
      <c r="N148">
        <v>0</v>
      </c>
      <c r="O148" t="s">
        <v>80</v>
      </c>
    </row>
    <row r="149" spans="1:15" x14ac:dyDescent="0.25">
      <c r="A149" t="s">
        <v>81</v>
      </c>
      <c r="B149" t="s">
        <v>82</v>
      </c>
      <c r="C149" t="s">
        <v>83</v>
      </c>
      <c r="D149">
        <v>35</v>
      </c>
      <c r="E149" t="s">
        <v>84</v>
      </c>
      <c r="F149" t="s">
        <v>85</v>
      </c>
      <c r="G149" t="s">
        <v>241</v>
      </c>
      <c r="H149" t="s">
        <v>107</v>
      </c>
      <c r="I149" t="s">
        <v>108</v>
      </c>
      <c r="J149">
        <v>0</v>
      </c>
      <c r="K149">
        <v>80</v>
      </c>
      <c r="L149">
        <v>10</v>
      </c>
      <c r="M149">
        <v>0</v>
      </c>
      <c r="N149">
        <v>0</v>
      </c>
      <c r="O149" t="s">
        <v>80</v>
      </c>
    </row>
    <row r="150" spans="1:15" x14ac:dyDescent="0.25">
      <c r="A150" t="s">
        <v>81</v>
      </c>
      <c r="B150" t="s">
        <v>82</v>
      </c>
      <c r="C150" t="s">
        <v>83</v>
      </c>
      <c r="D150">
        <v>35</v>
      </c>
      <c r="E150" t="s">
        <v>84</v>
      </c>
      <c r="F150" t="s">
        <v>85</v>
      </c>
      <c r="G150" t="s">
        <v>241</v>
      </c>
      <c r="H150" t="s">
        <v>109</v>
      </c>
      <c r="I150" t="s">
        <v>110</v>
      </c>
      <c r="J150">
        <v>0</v>
      </c>
      <c r="K150">
        <v>80</v>
      </c>
      <c r="L150">
        <v>10</v>
      </c>
      <c r="M150">
        <v>0</v>
      </c>
      <c r="N150">
        <v>0</v>
      </c>
      <c r="O150" t="s">
        <v>80</v>
      </c>
    </row>
    <row r="151" spans="1:15" x14ac:dyDescent="0.25">
      <c r="A151" t="s">
        <v>81</v>
      </c>
      <c r="B151" t="s">
        <v>82</v>
      </c>
      <c r="C151" t="s">
        <v>83</v>
      </c>
      <c r="D151">
        <v>35</v>
      </c>
      <c r="E151" t="s">
        <v>84</v>
      </c>
      <c r="F151" t="s">
        <v>85</v>
      </c>
      <c r="G151" t="s">
        <v>241</v>
      </c>
      <c r="H151" t="s">
        <v>111</v>
      </c>
      <c r="I151" t="s">
        <v>112</v>
      </c>
      <c r="J151">
        <v>0</v>
      </c>
      <c r="K151">
        <v>80</v>
      </c>
      <c r="L151">
        <v>10</v>
      </c>
      <c r="M151">
        <v>0</v>
      </c>
      <c r="N151">
        <v>0</v>
      </c>
      <c r="O151" t="s">
        <v>80</v>
      </c>
    </row>
    <row r="152" spans="1:15" x14ac:dyDescent="0.25">
      <c r="A152" t="s">
        <v>81</v>
      </c>
      <c r="B152" t="s">
        <v>82</v>
      </c>
      <c r="C152" t="s">
        <v>83</v>
      </c>
      <c r="D152">
        <v>35</v>
      </c>
      <c r="E152" t="s">
        <v>84</v>
      </c>
      <c r="F152" t="s">
        <v>85</v>
      </c>
      <c r="G152" t="s">
        <v>241</v>
      </c>
      <c r="H152" t="s">
        <v>113</v>
      </c>
      <c r="I152" t="s">
        <v>114</v>
      </c>
      <c r="J152">
        <v>0</v>
      </c>
      <c r="K152">
        <v>80</v>
      </c>
      <c r="L152">
        <v>10</v>
      </c>
      <c r="M152">
        <v>0</v>
      </c>
      <c r="N152">
        <v>0</v>
      </c>
      <c r="O152" t="s">
        <v>80</v>
      </c>
    </row>
    <row r="153" spans="1:15" x14ac:dyDescent="0.25">
      <c r="A153" t="s">
        <v>81</v>
      </c>
      <c r="B153" t="s">
        <v>82</v>
      </c>
      <c r="C153" t="s">
        <v>83</v>
      </c>
      <c r="D153">
        <v>35</v>
      </c>
      <c r="E153" t="s">
        <v>84</v>
      </c>
      <c r="F153" t="s">
        <v>85</v>
      </c>
      <c r="G153" t="s">
        <v>241</v>
      </c>
      <c r="H153" t="s">
        <v>115</v>
      </c>
      <c r="I153" t="s">
        <v>116</v>
      </c>
      <c r="J153">
        <v>0</v>
      </c>
      <c r="K153">
        <v>80</v>
      </c>
      <c r="L153">
        <v>10</v>
      </c>
      <c r="M153">
        <v>0</v>
      </c>
      <c r="N153">
        <v>0</v>
      </c>
      <c r="O153" t="s">
        <v>80</v>
      </c>
    </row>
    <row r="154" spans="1:15" x14ac:dyDescent="0.25">
      <c r="A154" t="s">
        <v>81</v>
      </c>
      <c r="B154" t="s">
        <v>82</v>
      </c>
      <c r="C154" t="s">
        <v>83</v>
      </c>
      <c r="D154">
        <v>35</v>
      </c>
      <c r="E154" t="s">
        <v>84</v>
      </c>
      <c r="F154" t="s">
        <v>85</v>
      </c>
      <c r="G154" t="s">
        <v>241</v>
      </c>
      <c r="H154" t="s">
        <v>117</v>
      </c>
      <c r="I154" t="s">
        <v>118</v>
      </c>
      <c r="J154">
        <v>0</v>
      </c>
      <c r="K154">
        <v>80</v>
      </c>
      <c r="L154">
        <v>10</v>
      </c>
      <c r="M154">
        <v>0</v>
      </c>
      <c r="N154">
        <v>0</v>
      </c>
      <c r="O154" t="s">
        <v>80</v>
      </c>
    </row>
    <row r="155" spans="1:15" x14ac:dyDescent="0.25">
      <c r="A155" t="s">
        <v>81</v>
      </c>
      <c r="B155" t="s">
        <v>82</v>
      </c>
      <c r="C155" t="s">
        <v>83</v>
      </c>
      <c r="D155">
        <v>35</v>
      </c>
      <c r="E155" t="s">
        <v>84</v>
      </c>
      <c r="F155" t="s">
        <v>85</v>
      </c>
      <c r="G155" t="s">
        <v>241</v>
      </c>
      <c r="H155" t="s">
        <v>119</v>
      </c>
      <c r="I155" t="s">
        <v>120</v>
      </c>
      <c r="J155">
        <v>0</v>
      </c>
      <c r="K155">
        <v>80</v>
      </c>
      <c r="L155">
        <v>10</v>
      </c>
      <c r="M155">
        <v>0</v>
      </c>
      <c r="N155">
        <v>0</v>
      </c>
      <c r="O155" t="s">
        <v>80</v>
      </c>
    </row>
    <row r="156" spans="1:15" x14ac:dyDescent="0.25">
      <c r="A156" t="s">
        <v>81</v>
      </c>
      <c r="B156" t="s">
        <v>82</v>
      </c>
      <c r="C156" t="s">
        <v>83</v>
      </c>
      <c r="D156">
        <v>35</v>
      </c>
      <c r="E156" t="s">
        <v>84</v>
      </c>
      <c r="F156" t="s">
        <v>85</v>
      </c>
      <c r="G156" t="s">
        <v>241</v>
      </c>
      <c r="H156" t="s">
        <v>121</v>
      </c>
      <c r="I156" t="s">
        <v>122</v>
      </c>
      <c r="J156">
        <v>0</v>
      </c>
      <c r="K156">
        <v>80</v>
      </c>
      <c r="L156">
        <v>10</v>
      </c>
      <c r="M156">
        <v>0</v>
      </c>
      <c r="N156">
        <v>0</v>
      </c>
      <c r="O156" t="s">
        <v>80</v>
      </c>
    </row>
    <row r="157" spans="1:15" x14ac:dyDescent="0.25">
      <c r="A157" t="s">
        <v>81</v>
      </c>
      <c r="B157" t="s">
        <v>82</v>
      </c>
      <c r="C157" t="s">
        <v>83</v>
      </c>
      <c r="D157">
        <v>35</v>
      </c>
      <c r="E157" t="s">
        <v>84</v>
      </c>
      <c r="F157" t="s">
        <v>85</v>
      </c>
      <c r="G157" t="s">
        <v>241</v>
      </c>
      <c r="H157" t="s">
        <v>123</v>
      </c>
      <c r="I157" t="s">
        <v>124</v>
      </c>
      <c r="J157">
        <v>0</v>
      </c>
      <c r="K157">
        <v>80</v>
      </c>
      <c r="L157">
        <v>10</v>
      </c>
      <c r="M157">
        <v>0</v>
      </c>
      <c r="N157">
        <v>0</v>
      </c>
      <c r="O157" t="s">
        <v>80</v>
      </c>
    </row>
    <row r="158" spans="1:15" x14ac:dyDescent="0.25">
      <c r="A158" t="s">
        <v>81</v>
      </c>
      <c r="B158" t="s">
        <v>82</v>
      </c>
      <c r="C158" t="s">
        <v>83</v>
      </c>
      <c r="D158">
        <v>35</v>
      </c>
      <c r="E158" t="s">
        <v>84</v>
      </c>
      <c r="F158" t="s">
        <v>85</v>
      </c>
      <c r="G158" t="s">
        <v>241</v>
      </c>
      <c r="H158" t="s">
        <v>125</v>
      </c>
      <c r="I158" t="s">
        <v>126</v>
      </c>
      <c r="J158">
        <v>0</v>
      </c>
      <c r="K158">
        <v>80</v>
      </c>
      <c r="L158">
        <v>10</v>
      </c>
      <c r="M158">
        <v>0</v>
      </c>
      <c r="N158">
        <v>0</v>
      </c>
      <c r="O158" t="s">
        <v>80</v>
      </c>
    </row>
    <row r="159" spans="1:15" x14ac:dyDescent="0.25">
      <c r="A159" t="s">
        <v>81</v>
      </c>
      <c r="B159" t="s">
        <v>82</v>
      </c>
      <c r="C159" t="s">
        <v>83</v>
      </c>
      <c r="D159">
        <v>35</v>
      </c>
      <c r="E159" t="s">
        <v>84</v>
      </c>
      <c r="F159" t="s">
        <v>85</v>
      </c>
      <c r="G159" t="s">
        <v>241</v>
      </c>
      <c r="H159" t="s">
        <v>127</v>
      </c>
      <c r="I159" t="s">
        <v>128</v>
      </c>
      <c r="J159">
        <v>0</v>
      </c>
      <c r="K159">
        <v>80</v>
      </c>
      <c r="L159">
        <v>10</v>
      </c>
      <c r="M159">
        <v>0</v>
      </c>
      <c r="N159">
        <v>0</v>
      </c>
      <c r="O159" t="s">
        <v>80</v>
      </c>
    </row>
    <row r="160" spans="1:15" x14ac:dyDescent="0.25">
      <c r="A160" t="s">
        <v>81</v>
      </c>
      <c r="B160" t="s">
        <v>82</v>
      </c>
      <c r="C160" t="s">
        <v>83</v>
      </c>
      <c r="D160">
        <v>35</v>
      </c>
      <c r="E160" t="s">
        <v>84</v>
      </c>
      <c r="F160" t="s">
        <v>85</v>
      </c>
      <c r="G160" t="s">
        <v>241</v>
      </c>
      <c r="H160" t="s">
        <v>129</v>
      </c>
      <c r="I160" t="s">
        <v>130</v>
      </c>
      <c r="J160">
        <v>0</v>
      </c>
      <c r="K160">
        <v>80</v>
      </c>
      <c r="L160">
        <v>10</v>
      </c>
      <c r="M160">
        <v>0</v>
      </c>
      <c r="N160">
        <v>0</v>
      </c>
      <c r="O160" t="s">
        <v>80</v>
      </c>
    </row>
    <row r="161" spans="1:15" x14ac:dyDescent="0.25">
      <c r="A161" t="s">
        <v>81</v>
      </c>
      <c r="B161" t="s">
        <v>82</v>
      </c>
      <c r="C161" t="s">
        <v>83</v>
      </c>
      <c r="D161">
        <v>35</v>
      </c>
      <c r="E161" t="s">
        <v>84</v>
      </c>
      <c r="F161" t="s">
        <v>85</v>
      </c>
      <c r="G161" t="s">
        <v>241</v>
      </c>
      <c r="H161" t="s">
        <v>131</v>
      </c>
      <c r="I161" t="s">
        <v>132</v>
      </c>
      <c r="J161">
        <v>0</v>
      </c>
      <c r="K161">
        <v>80</v>
      </c>
      <c r="L161">
        <v>10</v>
      </c>
      <c r="M161">
        <v>0</v>
      </c>
      <c r="N161">
        <v>0</v>
      </c>
      <c r="O161" t="s">
        <v>80</v>
      </c>
    </row>
    <row r="162" spans="1:15" x14ac:dyDescent="0.25">
      <c r="A162" t="s">
        <v>81</v>
      </c>
      <c r="B162" t="s">
        <v>82</v>
      </c>
      <c r="C162" t="s">
        <v>83</v>
      </c>
      <c r="D162">
        <v>35</v>
      </c>
      <c r="E162" t="s">
        <v>84</v>
      </c>
      <c r="F162" t="s">
        <v>85</v>
      </c>
      <c r="G162" t="s">
        <v>241</v>
      </c>
      <c r="H162" t="s">
        <v>133</v>
      </c>
      <c r="I162" t="s">
        <v>134</v>
      </c>
      <c r="J162">
        <v>0</v>
      </c>
      <c r="K162">
        <v>80</v>
      </c>
      <c r="L162">
        <v>10</v>
      </c>
      <c r="M162">
        <v>0</v>
      </c>
      <c r="N162">
        <v>0</v>
      </c>
      <c r="O162" t="s">
        <v>80</v>
      </c>
    </row>
    <row r="163" spans="1:15" x14ac:dyDescent="0.25">
      <c r="A163" t="s">
        <v>81</v>
      </c>
      <c r="B163" t="s">
        <v>82</v>
      </c>
      <c r="C163" t="s">
        <v>83</v>
      </c>
      <c r="D163">
        <v>35</v>
      </c>
      <c r="E163" t="s">
        <v>84</v>
      </c>
      <c r="F163" t="s">
        <v>85</v>
      </c>
      <c r="G163" t="s">
        <v>241</v>
      </c>
      <c r="H163" t="s">
        <v>135</v>
      </c>
      <c r="I163" t="s">
        <v>136</v>
      </c>
      <c r="J163">
        <v>0</v>
      </c>
      <c r="K163">
        <v>80</v>
      </c>
      <c r="L163">
        <v>10</v>
      </c>
      <c r="M163">
        <v>0</v>
      </c>
      <c r="N163">
        <v>0</v>
      </c>
      <c r="O163" t="s">
        <v>80</v>
      </c>
    </row>
    <row r="164" spans="1:15" x14ac:dyDescent="0.25">
      <c r="A164" t="s">
        <v>81</v>
      </c>
      <c r="B164" t="s">
        <v>82</v>
      </c>
      <c r="C164" t="s">
        <v>83</v>
      </c>
      <c r="D164">
        <v>35</v>
      </c>
      <c r="E164" t="s">
        <v>84</v>
      </c>
      <c r="F164" t="s">
        <v>85</v>
      </c>
      <c r="G164" t="s">
        <v>241</v>
      </c>
      <c r="H164" t="s">
        <v>137</v>
      </c>
      <c r="I164" t="s">
        <v>138</v>
      </c>
      <c r="J164">
        <v>0</v>
      </c>
      <c r="K164">
        <v>80</v>
      </c>
      <c r="L164">
        <v>10</v>
      </c>
      <c r="M164">
        <v>0</v>
      </c>
      <c r="N164">
        <v>0</v>
      </c>
      <c r="O164" t="s">
        <v>80</v>
      </c>
    </row>
    <row r="165" spans="1:15" x14ac:dyDescent="0.25">
      <c r="A165" t="s">
        <v>81</v>
      </c>
      <c r="B165" t="s">
        <v>82</v>
      </c>
      <c r="C165" t="s">
        <v>83</v>
      </c>
      <c r="D165">
        <v>35</v>
      </c>
      <c r="E165" t="s">
        <v>84</v>
      </c>
      <c r="F165" t="s">
        <v>85</v>
      </c>
      <c r="G165" t="s">
        <v>241</v>
      </c>
      <c r="H165" t="s">
        <v>139</v>
      </c>
      <c r="I165" t="s">
        <v>140</v>
      </c>
      <c r="J165">
        <v>0</v>
      </c>
      <c r="K165">
        <v>80</v>
      </c>
      <c r="L165">
        <v>10</v>
      </c>
      <c r="M165">
        <v>0</v>
      </c>
      <c r="N165">
        <v>0</v>
      </c>
      <c r="O165" t="s">
        <v>80</v>
      </c>
    </row>
    <row r="166" spans="1:15" x14ac:dyDescent="0.25">
      <c r="A166" t="s">
        <v>81</v>
      </c>
      <c r="B166" t="s">
        <v>82</v>
      </c>
      <c r="C166" t="s">
        <v>83</v>
      </c>
      <c r="D166">
        <v>35</v>
      </c>
      <c r="E166" t="s">
        <v>84</v>
      </c>
      <c r="F166" t="s">
        <v>85</v>
      </c>
      <c r="G166" t="s">
        <v>241</v>
      </c>
      <c r="H166" t="s">
        <v>141</v>
      </c>
      <c r="I166" t="s">
        <v>142</v>
      </c>
      <c r="J166">
        <v>10</v>
      </c>
      <c r="K166">
        <v>80</v>
      </c>
      <c r="L166">
        <v>10</v>
      </c>
      <c r="M166">
        <v>0</v>
      </c>
      <c r="N166">
        <v>0</v>
      </c>
      <c r="O166" t="s">
        <v>80</v>
      </c>
    </row>
    <row r="167" spans="1:15" x14ac:dyDescent="0.25">
      <c r="A167" t="s">
        <v>81</v>
      </c>
      <c r="B167" t="s">
        <v>82</v>
      </c>
      <c r="C167" t="s">
        <v>83</v>
      </c>
      <c r="D167">
        <v>35</v>
      </c>
      <c r="E167" t="s">
        <v>84</v>
      </c>
      <c r="F167" t="s">
        <v>85</v>
      </c>
      <c r="G167" t="s">
        <v>241</v>
      </c>
      <c r="H167" t="s">
        <v>143</v>
      </c>
      <c r="I167" t="s">
        <v>144</v>
      </c>
      <c r="J167">
        <v>10</v>
      </c>
      <c r="K167">
        <v>80</v>
      </c>
      <c r="L167">
        <v>10</v>
      </c>
      <c r="M167">
        <v>0</v>
      </c>
      <c r="N167">
        <v>0</v>
      </c>
      <c r="O167" t="s">
        <v>80</v>
      </c>
    </row>
    <row r="168" spans="1:15" x14ac:dyDescent="0.25">
      <c r="A168" t="s">
        <v>81</v>
      </c>
      <c r="B168" t="s">
        <v>82</v>
      </c>
      <c r="C168" t="s">
        <v>83</v>
      </c>
      <c r="D168">
        <v>35</v>
      </c>
      <c r="E168" t="s">
        <v>84</v>
      </c>
      <c r="F168" t="s">
        <v>85</v>
      </c>
      <c r="G168" t="s">
        <v>241</v>
      </c>
      <c r="H168" t="s">
        <v>145</v>
      </c>
      <c r="I168" t="s">
        <v>146</v>
      </c>
      <c r="J168">
        <v>10</v>
      </c>
      <c r="K168">
        <v>80</v>
      </c>
      <c r="L168">
        <v>10</v>
      </c>
      <c r="M168">
        <v>0</v>
      </c>
      <c r="N168">
        <v>0</v>
      </c>
      <c r="O168" t="s">
        <v>80</v>
      </c>
    </row>
    <row r="169" spans="1:15" x14ac:dyDescent="0.25">
      <c r="A169" t="s">
        <v>81</v>
      </c>
      <c r="B169" t="s">
        <v>82</v>
      </c>
      <c r="C169" t="s">
        <v>83</v>
      </c>
      <c r="D169">
        <v>35</v>
      </c>
      <c r="E169" t="s">
        <v>84</v>
      </c>
      <c r="F169" t="s">
        <v>85</v>
      </c>
      <c r="G169" t="s">
        <v>241</v>
      </c>
      <c r="H169" t="s">
        <v>147</v>
      </c>
      <c r="I169" t="s">
        <v>148</v>
      </c>
      <c r="J169">
        <v>10</v>
      </c>
      <c r="K169">
        <v>80</v>
      </c>
      <c r="L169">
        <v>10</v>
      </c>
      <c r="M169">
        <v>0</v>
      </c>
      <c r="N169">
        <v>0</v>
      </c>
      <c r="O169" t="s">
        <v>80</v>
      </c>
    </row>
    <row r="170" spans="1:15" x14ac:dyDescent="0.25">
      <c r="A170" t="s">
        <v>81</v>
      </c>
      <c r="B170" t="s">
        <v>82</v>
      </c>
      <c r="C170" t="s">
        <v>83</v>
      </c>
      <c r="D170">
        <v>35</v>
      </c>
      <c r="E170" t="s">
        <v>84</v>
      </c>
      <c r="F170" t="s">
        <v>85</v>
      </c>
      <c r="G170" t="s">
        <v>241</v>
      </c>
      <c r="H170" t="s">
        <v>149</v>
      </c>
      <c r="I170" t="s">
        <v>150</v>
      </c>
      <c r="J170">
        <v>0</v>
      </c>
      <c r="K170">
        <v>80</v>
      </c>
      <c r="L170">
        <v>10</v>
      </c>
      <c r="M170">
        <v>0</v>
      </c>
      <c r="N170">
        <v>0</v>
      </c>
      <c r="O170" t="s">
        <v>80</v>
      </c>
    </row>
    <row r="171" spans="1:15" x14ac:dyDescent="0.25">
      <c r="A171" t="s">
        <v>81</v>
      </c>
      <c r="B171" t="s">
        <v>82</v>
      </c>
      <c r="C171" t="s">
        <v>83</v>
      </c>
      <c r="D171">
        <v>35</v>
      </c>
      <c r="E171" t="s">
        <v>84</v>
      </c>
      <c r="F171" t="s">
        <v>85</v>
      </c>
      <c r="G171" t="s">
        <v>241</v>
      </c>
      <c r="H171" t="s">
        <v>151</v>
      </c>
      <c r="I171" t="s">
        <v>152</v>
      </c>
      <c r="J171">
        <v>0</v>
      </c>
      <c r="K171">
        <v>80</v>
      </c>
      <c r="L171">
        <v>10</v>
      </c>
      <c r="M171">
        <v>0</v>
      </c>
      <c r="N171">
        <v>0</v>
      </c>
      <c r="O171" t="s">
        <v>80</v>
      </c>
    </row>
    <row r="172" spans="1:15" x14ac:dyDescent="0.25">
      <c r="A172" t="s">
        <v>81</v>
      </c>
      <c r="B172" t="s">
        <v>82</v>
      </c>
      <c r="C172" t="s">
        <v>83</v>
      </c>
      <c r="D172">
        <v>35</v>
      </c>
      <c r="E172" t="s">
        <v>84</v>
      </c>
      <c r="F172" t="s">
        <v>85</v>
      </c>
      <c r="G172" t="s">
        <v>241</v>
      </c>
      <c r="H172" t="s">
        <v>153</v>
      </c>
      <c r="I172" t="s">
        <v>154</v>
      </c>
      <c r="J172">
        <v>0</v>
      </c>
      <c r="K172">
        <v>80</v>
      </c>
      <c r="L172">
        <v>10</v>
      </c>
      <c r="M172">
        <v>0</v>
      </c>
      <c r="N172">
        <v>0</v>
      </c>
      <c r="O172" t="s">
        <v>80</v>
      </c>
    </row>
    <row r="173" spans="1:15" x14ac:dyDescent="0.25">
      <c r="A173" t="s">
        <v>81</v>
      </c>
      <c r="B173" t="s">
        <v>82</v>
      </c>
      <c r="C173" t="s">
        <v>83</v>
      </c>
      <c r="D173">
        <v>35</v>
      </c>
      <c r="E173" t="s">
        <v>84</v>
      </c>
      <c r="F173" t="s">
        <v>85</v>
      </c>
      <c r="G173" t="s">
        <v>241</v>
      </c>
      <c r="H173" t="s">
        <v>155</v>
      </c>
      <c r="I173" t="s">
        <v>156</v>
      </c>
      <c r="J173">
        <v>0</v>
      </c>
      <c r="K173">
        <v>80</v>
      </c>
      <c r="L173">
        <v>10</v>
      </c>
      <c r="M173">
        <v>0</v>
      </c>
      <c r="N173">
        <v>0</v>
      </c>
      <c r="O173" t="s">
        <v>80</v>
      </c>
    </row>
    <row r="174" spans="1:15" x14ac:dyDescent="0.25">
      <c r="A174" t="s">
        <v>81</v>
      </c>
      <c r="B174" t="s">
        <v>82</v>
      </c>
      <c r="C174" t="s">
        <v>83</v>
      </c>
      <c r="D174">
        <v>35</v>
      </c>
      <c r="E174" t="s">
        <v>84</v>
      </c>
      <c r="F174" t="s">
        <v>85</v>
      </c>
      <c r="G174" t="s">
        <v>241</v>
      </c>
      <c r="H174" t="s">
        <v>157</v>
      </c>
      <c r="I174" t="s">
        <v>158</v>
      </c>
      <c r="J174">
        <v>0</v>
      </c>
      <c r="K174">
        <v>80</v>
      </c>
      <c r="L174">
        <v>10</v>
      </c>
      <c r="M174">
        <v>0</v>
      </c>
      <c r="N174">
        <v>0</v>
      </c>
      <c r="O174" t="s">
        <v>80</v>
      </c>
    </row>
    <row r="175" spans="1:15" x14ac:dyDescent="0.25">
      <c r="A175" t="s">
        <v>81</v>
      </c>
      <c r="B175" t="s">
        <v>82</v>
      </c>
      <c r="C175" t="s">
        <v>83</v>
      </c>
      <c r="D175">
        <v>35</v>
      </c>
      <c r="E175" t="s">
        <v>84</v>
      </c>
      <c r="F175" t="s">
        <v>85</v>
      </c>
      <c r="G175" t="s">
        <v>241</v>
      </c>
      <c r="H175" t="s">
        <v>159</v>
      </c>
      <c r="I175" t="s">
        <v>160</v>
      </c>
      <c r="J175">
        <v>0</v>
      </c>
      <c r="K175">
        <v>80</v>
      </c>
      <c r="L175">
        <v>10</v>
      </c>
      <c r="M175">
        <v>0</v>
      </c>
      <c r="N175">
        <v>0</v>
      </c>
      <c r="O175" t="s">
        <v>80</v>
      </c>
    </row>
    <row r="176" spans="1:15" x14ac:dyDescent="0.25">
      <c r="A176" t="s">
        <v>81</v>
      </c>
      <c r="B176" t="s">
        <v>82</v>
      </c>
      <c r="C176" t="s">
        <v>83</v>
      </c>
      <c r="D176">
        <v>35</v>
      </c>
      <c r="E176" t="s">
        <v>84</v>
      </c>
      <c r="F176" t="s">
        <v>85</v>
      </c>
      <c r="G176" t="s">
        <v>241</v>
      </c>
      <c r="H176" t="s">
        <v>161</v>
      </c>
      <c r="I176" t="s">
        <v>162</v>
      </c>
      <c r="J176">
        <v>0</v>
      </c>
      <c r="K176">
        <v>80</v>
      </c>
      <c r="L176">
        <v>10</v>
      </c>
      <c r="M176">
        <v>0</v>
      </c>
      <c r="N176">
        <v>0</v>
      </c>
      <c r="O176" t="s">
        <v>80</v>
      </c>
    </row>
    <row r="177" spans="1:15" x14ac:dyDescent="0.25">
      <c r="A177" t="s">
        <v>81</v>
      </c>
      <c r="B177" t="s">
        <v>82</v>
      </c>
      <c r="C177" t="s">
        <v>83</v>
      </c>
      <c r="D177">
        <v>35</v>
      </c>
      <c r="E177" t="s">
        <v>84</v>
      </c>
      <c r="F177" t="s">
        <v>85</v>
      </c>
      <c r="G177" t="s">
        <v>241</v>
      </c>
      <c r="H177" t="s">
        <v>163</v>
      </c>
      <c r="I177" t="s">
        <v>164</v>
      </c>
      <c r="J177">
        <v>0</v>
      </c>
      <c r="K177">
        <v>80</v>
      </c>
      <c r="L177">
        <v>10</v>
      </c>
      <c r="M177">
        <v>0</v>
      </c>
      <c r="N177">
        <v>0</v>
      </c>
      <c r="O177" t="s">
        <v>80</v>
      </c>
    </row>
    <row r="178" spans="1:15" x14ac:dyDescent="0.25">
      <c r="A178" t="s">
        <v>81</v>
      </c>
      <c r="B178" t="s">
        <v>82</v>
      </c>
      <c r="C178" t="s">
        <v>83</v>
      </c>
      <c r="D178">
        <v>35</v>
      </c>
      <c r="E178" t="s">
        <v>84</v>
      </c>
      <c r="F178" t="s">
        <v>85</v>
      </c>
      <c r="G178" t="s">
        <v>241</v>
      </c>
      <c r="H178" t="s">
        <v>165</v>
      </c>
      <c r="I178" t="s">
        <v>166</v>
      </c>
      <c r="J178">
        <v>0</v>
      </c>
      <c r="K178">
        <v>80</v>
      </c>
      <c r="L178">
        <v>10</v>
      </c>
      <c r="M178">
        <v>0</v>
      </c>
      <c r="N178">
        <v>0</v>
      </c>
      <c r="O178" t="s">
        <v>80</v>
      </c>
    </row>
    <row r="179" spans="1:15" x14ac:dyDescent="0.25">
      <c r="A179" t="s">
        <v>81</v>
      </c>
      <c r="B179" t="s">
        <v>82</v>
      </c>
      <c r="C179" t="s">
        <v>83</v>
      </c>
      <c r="D179">
        <v>35</v>
      </c>
      <c r="E179" t="s">
        <v>84</v>
      </c>
      <c r="F179" t="s">
        <v>85</v>
      </c>
      <c r="G179" t="s">
        <v>241</v>
      </c>
      <c r="H179" t="s">
        <v>167</v>
      </c>
      <c r="I179" t="s">
        <v>168</v>
      </c>
      <c r="J179">
        <v>0</v>
      </c>
      <c r="K179">
        <v>80</v>
      </c>
      <c r="L179">
        <v>10</v>
      </c>
      <c r="M179">
        <v>0</v>
      </c>
      <c r="N179">
        <v>0</v>
      </c>
      <c r="O179" t="s">
        <v>80</v>
      </c>
    </row>
    <row r="180" spans="1:15" x14ac:dyDescent="0.25">
      <c r="A180" t="s">
        <v>81</v>
      </c>
      <c r="B180" t="s">
        <v>82</v>
      </c>
      <c r="C180" t="s">
        <v>83</v>
      </c>
      <c r="D180">
        <v>35</v>
      </c>
      <c r="E180" t="s">
        <v>84</v>
      </c>
      <c r="F180" t="s">
        <v>85</v>
      </c>
      <c r="G180" t="s">
        <v>241</v>
      </c>
      <c r="H180" t="s">
        <v>169</v>
      </c>
      <c r="I180" t="s">
        <v>170</v>
      </c>
      <c r="J180">
        <v>0</v>
      </c>
      <c r="K180">
        <v>80</v>
      </c>
      <c r="L180">
        <v>10</v>
      </c>
      <c r="M180">
        <v>0</v>
      </c>
      <c r="N180">
        <v>0</v>
      </c>
      <c r="O180" t="s">
        <v>80</v>
      </c>
    </row>
    <row r="181" spans="1:15" x14ac:dyDescent="0.25">
      <c r="A181" t="s">
        <v>81</v>
      </c>
      <c r="B181" t="s">
        <v>82</v>
      </c>
      <c r="C181" t="s">
        <v>83</v>
      </c>
      <c r="D181">
        <v>35</v>
      </c>
      <c r="E181" t="s">
        <v>84</v>
      </c>
      <c r="F181" t="s">
        <v>85</v>
      </c>
      <c r="G181" t="s">
        <v>241</v>
      </c>
      <c r="H181" t="s">
        <v>171</v>
      </c>
      <c r="I181" t="s">
        <v>172</v>
      </c>
      <c r="J181">
        <v>0</v>
      </c>
      <c r="K181">
        <v>80</v>
      </c>
      <c r="L181">
        <v>10</v>
      </c>
      <c r="M181">
        <v>0</v>
      </c>
      <c r="N181">
        <v>0</v>
      </c>
      <c r="O181" t="s">
        <v>80</v>
      </c>
    </row>
    <row r="182" spans="1:15" x14ac:dyDescent="0.25">
      <c r="A182" t="s">
        <v>81</v>
      </c>
      <c r="B182" t="s">
        <v>82</v>
      </c>
      <c r="C182" t="s">
        <v>83</v>
      </c>
      <c r="D182">
        <v>35</v>
      </c>
      <c r="E182" t="s">
        <v>84</v>
      </c>
      <c r="F182" t="s">
        <v>85</v>
      </c>
      <c r="G182" t="s">
        <v>241</v>
      </c>
      <c r="H182" t="s">
        <v>173</v>
      </c>
      <c r="I182" t="s">
        <v>174</v>
      </c>
      <c r="J182">
        <v>0</v>
      </c>
      <c r="K182">
        <v>80</v>
      </c>
      <c r="L182">
        <v>10</v>
      </c>
      <c r="M182">
        <v>0</v>
      </c>
      <c r="N182">
        <v>0</v>
      </c>
      <c r="O182" t="s">
        <v>80</v>
      </c>
    </row>
    <row r="183" spans="1:15" x14ac:dyDescent="0.25">
      <c r="A183" t="s">
        <v>81</v>
      </c>
      <c r="B183" t="s">
        <v>82</v>
      </c>
      <c r="C183" t="s">
        <v>83</v>
      </c>
      <c r="D183">
        <v>35</v>
      </c>
      <c r="E183" t="s">
        <v>84</v>
      </c>
      <c r="F183" t="s">
        <v>85</v>
      </c>
      <c r="G183" t="s">
        <v>241</v>
      </c>
      <c r="H183" t="s">
        <v>175</v>
      </c>
      <c r="I183" t="s">
        <v>176</v>
      </c>
      <c r="J183">
        <v>0</v>
      </c>
      <c r="K183">
        <v>80</v>
      </c>
      <c r="L183">
        <v>10</v>
      </c>
      <c r="M183">
        <v>0</v>
      </c>
      <c r="N183">
        <v>0</v>
      </c>
      <c r="O183" t="s">
        <v>80</v>
      </c>
    </row>
    <row r="184" spans="1:15" x14ac:dyDescent="0.25">
      <c r="A184" t="s">
        <v>81</v>
      </c>
      <c r="B184" t="s">
        <v>82</v>
      </c>
      <c r="C184" t="s">
        <v>83</v>
      </c>
      <c r="D184">
        <v>35</v>
      </c>
      <c r="E184" t="s">
        <v>84</v>
      </c>
      <c r="F184" t="s">
        <v>85</v>
      </c>
      <c r="G184" t="s">
        <v>241</v>
      </c>
      <c r="H184" t="s">
        <v>177</v>
      </c>
      <c r="I184" t="s">
        <v>178</v>
      </c>
      <c r="J184">
        <v>0</v>
      </c>
      <c r="K184">
        <v>80</v>
      </c>
      <c r="L184">
        <v>10</v>
      </c>
      <c r="M184">
        <v>0</v>
      </c>
      <c r="N184">
        <v>0</v>
      </c>
      <c r="O184" t="s">
        <v>80</v>
      </c>
    </row>
    <row r="185" spans="1:15" x14ac:dyDescent="0.25">
      <c r="A185" t="s">
        <v>81</v>
      </c>
      <c r="B185" t="s">
        <v>82</v>
      </c>
      <c r="C185" t="s">
        <v>83</v>
      </c>
      <c r="D185">
        <v>35</v>
      </c>
      <c r="E185" t="s">
        <v>84</v>
      </c>
      <c r="F185" t="s">
        <v>85</v>
      </c>
      <c r="G185" t="s">
        <v>241</v>
      </c>
      <c r="H185" t="s">
        <v>179</v>
      </c>
      <c r="I185" t="s">
        <v>180</v>
      </c>
      <c r="J185">
        <v>0</v>
      </c>
      <c r="K185">
        <v>80</v>
      </c>
      <c r="L185">
        <v>10</v>
      </c>
      <c r="M185">
        <v>0</v>
      </c>
      <c r="N185">
        <v>0</v>
      </c>
      <c r="O185" t="s">
        <v>80</v>
      </c>
    </row>
    <row r="186" spans="1:15" x14ac:dyDescent="0.25">
      <c r="A186" t="s">
        <v>81</v>
      </c>
      <c r="B186" t="s">
        <v>82</v>
      </c>
      <c r="C186" t="s">
        <v>83</v>
      </c>
      <c r="D186">
        <v>35</v>
      </c>
      <c r="E186" t="s">
        <v>84</v>
      </c>
      <c r="F186" t="s">
        <v>85</v>
      </c>
      <c r="G186" t="s">
        <v>241</v>
      </c>
      <c r="H186" t="s">
        <v>181</v>
      </c>
      <c r="I186" t="s">
        <v>182</v>
      </c>
      <c r="J186">
        <v>0</v>
      </c>
      <c r="K186">
        <v>80</v>
      </c>
      <c r="L186">
        <v>10</v>
      </c>
      <c r="M186">
        <v>0</v>
      </c>
      <c r="N186">
        <v>0</v>
      </c>
      <c r="O186" t="s">
        <v>80</v>
      </c>
    </row>
    <row r="187" spans="1:15" x14ac:dyDescent="0.25">
      <c r="A187" t="s">
        <v>81</v>
      </c>
      <c r="B187" t="s">
        <v>82</v>
      </c>
      <c r="C187" t="s">
        <v>83</v>
      </c>
      <c r="D187">
        <v>35</v>
      </c>
      <c r="E187" t="s">
        <v>84</v>
      </c>
      <c r="F187" t="s">
        <v>85</v>
      </c>
      <c r="G187" t="s">
        <v>241</v>
      </c>
      <c r="H187" t="s">
        <v>183</v>
      </c>
      <c r="I187" t="s">
        <v>184</v>
      </c>
      <c r="J187">
        <v>0</v>
      </c>
      <c r="K187">
        <v>80</v>
      </c>
      <c r="L187">
        <v>10</v>
      </c>
      <c r="M187">
        <v>0</v>
      </c>
      <c r="N187">
        <v>0</v>
      </c>
      <c r="O187" t="s">
        <v>80</v>
      </c>
    </row>
    <row r="188" spans="1:15" x14ac:dyDescent="0.25">
      <c r="A188" t="s">
        <v>81</v>
      </c>
      <c r="B188" t="s">
        <v>82</v>
      </c>
      <c r="C188" t="s">
        <v>83</v>
      </c>
      <c r="D188">
        <v>35</v>
      </c>
      <c r="E188" t="s">
        <v>84</v>
      </c>
      <c r="F188" t="s">
        <v>85</v>
      </c>
      <c r="G188" t="s">
        <v>241</v>
      </c>
      <c r="H188" t="s">
        <v>185</v>
      </c>
      <c r="I188" t="s">
        <v>186</v>
      </c>
      <c r="J188">
        <v>0</v>
      </c>
      <c r="K188">
        <v>80</v>
      </c>
      <c r="L188">
        <v>10</v>
      </c>
      <c r="M188">
        <v>0</v>
      </c>
      <c r="N188">
        <v>0</v>
      </c>
      <c r="O188" t="s">
        <v>80</v>
      </c>
    </row>
    <row r="189" spans="1:15" x14ac:dyDescent="0.25">
      <c r="A189" t="s">
        <v>81</v>
      </c>
      <c r="B189" t="s">
        <v>82</v>
      </c>
      <c r="C189" t="s">
        <v>83</v>
      </c>
      <c r="D189">
        <v>35</v>
      </c>
      <c r="E189" t="s">
        <v>84</v>
      </c>
      <c r="F189" t="s">
        <v>85</v>
      </c>
      <c r="G189" t="s">
        <v>241</v>
      </c>
      <c r="H189" t="s">
        <v>187</v>
      </c>
      <c r="I189" t="s">
        <v>188</v>
      </c>
      <c r="J189">
        <v>0</v>
      </c>
      <c r="K189">
        <v>80</v>
      </c>
      <c r="L189">
        <v>10</v>
      </c>
      <c r="M189">
        <v>0</v>
      </c>
      <c r="N189">
        <v>0</v>
      </c>
      <c r="O189" t="s">
        <v>80</v>
      </c>
    </row>
    <row r="190" spans="1:15" x14ac:dyDescent="0.25">
      <c r="A190" t="s">
        <v>81</v>
      </c>
      <c r="B190" t="s">
        <v>82</v>
      </c>
      <c r="C190" t="s">
        <v>83</v>
      </c>
      <c r="D190">
        <v>35</v>
      </c>
      <c r="E190" t="s">
        <v>84</v>
      </c>
      <c r="F190" t="s">
        <v>85</v>
      </c>
      <c r="G190" t="s">
        <v>241</v>
      </c>
      <c r="H190" t="s">
        <v>189</v>
      </c>
      <c r="I190" t="s">
        <v>190</v>
      </c>
      <c r="J190">
        <v>0</v>
      </c>
      <c r="K190">
        <v>80</v>
      </c>
      <c r="L190">
        <v>10</v>
      </c>
      <c r="M190">
        <v>0</v>
      </c>
      <c r="N190">
        <v>0</v>
      </c>
      <c r="O190" t="s">
        <v>80</v>
      </c>
    </row>
    <row r="191" spans="1:15" x14ac:dyDescent="0.25">
      <c r="A191" t="s">
        <v>81</v>
      </c>
      <c r="B191" t="s">
        <v>82</v>
      </c>
      <c r="C191" t="s">
        <v>83</v>
      </c>
      <c r="D191">
        <v>35</v>
      </c>
      <c r="E191" t="s">
        <v>84</v>
      </c>
      <c r="F191" t="s">
        <v>85</v>
      </c>
      <c r="G191" t="s">
        <v>241</v>
      </c>
      <c r="H191" t="s">
        <v>191</v>
      </c>
      <c r="I191" t="s">
        <v>192</v>
      </c>
      <c r="J191">
        <v>0</v>
      </c>
      <c r="K191">
        <v>80</v>
      </c>
      <c r="L191">
        <v>10</v>
      </c>
      <c r="M191">
        <v>0</v>
      </c>
      <c r="N191">
        <v>0</v>
      </c>
      <c r="O191" t="s">
        <v>80</v>
      </c>
    </row>
    <row r="192" spans="1:15" x14ac:dyDescent="0.25">
      <c r="A192" t="s">
        <v>81</v>
      </c>
      <c r="B192" t="s">
        <v>82</v>
      </c>
      <c r="C192" t="s">
        <v>83</v>
      </c>
      <c r="D192">
        <v>35</v>
      </c>
      <c r="E192" t="s">
        <v>84</v>
      </c>
      <c r="F192" t="s">
        <v>85</v>
      </c>
      <c r="G192" t="s">
        <v>241</v>
      </c>
      <c r="H192" t="s">
        <v>193</v>
      </c>
      <c r="I192" t="s">
        <v>194</v>
      </c>
      <c r="J192">
        <v>0</v>
      </c>
      <c r="K192">
        <v>80</v>
      </c>
      <c r="L192">
        <v>10</v>
      </c>
      <c r="M192">
        <v>0</v>
      </c>
      <c r="N192">
        <v>0</v>
      </c>
      <c r="O192" t="s">
        <v>80</v>
      </c>
    </row>
    <row r="193" spans="1:15" x14ac:dyDescent="0.25">
      <c r="A193" t="s">
        <v>81</v>
      </c>
      <c r="B193" t="s">
        <v>82</v>
      </c>
      <c r="C193" t="s">
        <v>83</v>
      </c>
      <c r="D193">
        <v>35</v>
      </c>
      <c r="E193" t="s">
        <v>84</v>
      </c>
      <c r="F193" t="s">
        <v>85</v>
      </c>
      <c r="G193" t="s">
        <v>241</v>
      </c>
      <c r="H193" t="s">
        <v>195</v>
      </c>
      <c r="I193" t="s">
        <v>196</v>
      </c>
      <c r="J193">
        <v>0</v>
      </c>
      <c r="K193">
        <v>80</v>
      </c>
      <c r="L193">
        <v>10</v>
      </c>
      <c r="M193">
        <v>0</v>
      </c>
      <c r="N193">
        <v>0</v>
      </c>
      <c r="O193" t="s">
        <v>80</v>
      </c>
    </row>
    <row r="194" spans="1:15" x14ac:dyDescent="0.25">
      <c r="A194" t="s">
        <v>81</v>
      </c>
      <c r="B194" t="s">
        <v>82</v>
      </c>
      <c r="C194" t="s">
        <v>83</v>
      </c>
      <c r="D194">
        <v>35</v>
      </c>
      <c r="E194" t="s">
        <v>84</v>
      </c>
      <c r="F194" t="s">
        <v>85</v>
      </c>
      <c r="G194" t="s">
        <v>241</v>
      </c>
      <c r="H194" t="s">
        <v>197</v>
      </c>
      <c r="I194" t="s">
        <v>198</v>
      </c>
      <c r="J194">
        <v>10</v>
      </c>
      <c r="K194">
        <v>80</v>
      </c>
      <c r="L194">
        <v>10</v>
      </c>
      <c r="M194">
        <v>0</v>
      </c>
      <c r="N194">
        <v>0</v>
      </c>
      <c r="O194" t="s">
        <v>80</v>
      </c>
    </row>
    <row r="195" spans="1:15" x14ac:dyDescent="0.25">
      <c r="A195" t="s">
        <v>81</v>
      </c>
      <c r="B195" t="s">
        <v>82</v>
      </c>
      <c r="C195" t="s">
        <v>83</v>
      </c>
      <c r="D195">
        <v>35</v>
      </c>
      <c r="E195" t="s">
        <v>84</v>
      </c>
      <c r="F195" t="s">
        <v>85</v>
      </c>
      <c r="G195" t="s">
        <v>241</v>
      </c>
      <c r="H195" t="s">
        <v>199</v>
      </c>
      <c r="I195" t="s">
        <v>200</v>
      </c>
      <c r="J195">
        <v>0</v>
      </c>
      <c r="K195">
        <v>80</v>
      </c>
      <c r="L195">
        <v>10</v>
      </c>
      <c r="M195">
        <v>0</v>
      </c>
      <c r="N195">
        <v>0</v>
      </c>
      <c r="O195" t="s">
        <v>80</v>
      </c>
    </row>
    <row r="196" spans="1:15" x14ac:dyDescent="0.25">
      <c r="A196" t="s">
        <v>81</v>
      </c>
      <c r="B196" t="s">
        <v>82</v>
      </c>
      <c r="C196" t="s">
        <v>83</v>
      </c>
      <c r="D196">
        <v>35</v>
      </c>
      <c r="E196" t="s">
        <v>84</v>
      </c>
      <c r="F196" t="s">
        <v>85</v>
      </c>
      <c r="G196" t="s">
        <v>241</v>
      </c>
      <c r="H196" t="s">
        <v>201</v>
      </c>
      <c r="I196" t="s">
        <v>202</v>
      </c>
      <c r="J196">
        <v>0</v>
      </c>
      <c r="K196">
        <v>80</v>
      </c>
      <c r="L196">
        <v>10</v>
      </c>
      <c r="M196">
        <v>0</v>
      </c>
      <c r="N196">
        <v>0</v>
      </c>
      <c r="O196" t="s">
        <v>80</v>
      </c>
    </row>
    <row r="197" spans="1:15" x14ac:dyDescent="0.25">
      <c r="A197" t="s">
        <v>81</v>
      </c>
      <c r="B197" t="s">
        <v>82</v>
      </c>
      <c r="C197" t="s">
        <v>83</v>
      </c>
      <c r="D197">
        <v>35</v>
      </c>
      <c r="E197" t="s">
        <v>84</v>
      </c>
      <c r="F197" t="s">
        <v>85</v>
      </c>
      <c r="G197" t="s">
        <v>241</v>
      </c>
      <c r="H197" t="s">
        <v>203</v>
      </c>
      <c r="I197" t="s">
        <v>204</v>
      </c>
      <c r="J197">
        <v>0</v>
      </c>
      <c r="K197">
        <v>80</v>
      </c>
      <c r="L197">
        <v>10</v>
      </c>
      <c r="M197">
        <v>0</v>
      </c>
      <c r="N197">
        <v>0</v>
      </c>
      <c r="O197" t="s">
        <v>80</v>
      </c>
    </row>
    <row r="198" spans="1:15" x14ac:dyDescent="0.25">
      <c r="A198" t="s">
        <v>81</v>
      </c>
      <c r="B198" t="s">
        <v>82</v>
      </c>
      <c r="C198" t="s">
        <v>83</v>
      </c>
      <c r="D198">
        <v>35</v>
      </c>
      <c r="E198" t="s">
        <v>84</v>
      </c>
      <c r="F198" t="s">
        <v>85</v>
      </c>
      <c r="G198" t="s">
        <v>241</v>
      </c>
      <c r="H198" t="s">
        <v>205</v>
      </c>
      <c r="I198" t="s">
        <v>206</v>
      </c>
      <c r="J198">
        <v>0</v>
      </c>
      <c r="K198">
        <v>80</v>
      </c>
      <c r="L198">
        <v>10</v>
      </c>
      <c r="M198">
        <v>0</v>
      </c>
      <c r="N198">
        <v>0</v>
      </c>
      <c r="O198" t="s">
        <v>80</v>
      </c>
    </row>
    <row r="199" spans="1:15" x14ac:dyDescent="0.25">
      <c r="A199" t="s">
        <v>81</v>
      </c>
      <c r="B199" t="s">
        <v>82</v>
      </c>
      <c r="C199" t="s">
        <v>83</v>
      </c>
      <c r="D199">
        <v>35</v>
      </c>
      <c r="E199" t="s">
        <v>84</v>
      </c>
      <c r="F199" t="s">
        <v>85</v>
      </c>
      <c r="G199" t="s">
        <v>241</v>
      </c>
      <c r="H199" t="s">
        <v>207</v>
      </c>
      <c r="I199" t="s">
        <v>208</v>
      </c>
      <c r="J199">
        <v>0</v>
      </c>
      <c r="K199">
        <v>80</v>
      </c>
      <c r="L199">
        <v>10</v>
      </c>
      <c r="M199">
        <v>0</v>
      </c>
      <c r="N199">
        <v>0</v>
      </c>
      <c r="O199" t="s">
        <v>80</v>
      </c>
    </row>
    <row r="200" spans="1:15" x14ac:dyDescent="0.25">
      <c r="A200" t="s">
        <v>81</v>
      </c>
      <c r="B200" t="s">
        <v>82</v>
      </c>
      <c r="C200" t="s">
        <v>83</v>
      </c>
      <c r="D200">
        <v>35</v>
      </c>
      <c r="E200" t="s">
        <v>84</v>
      </c>
      <c r="F200" t="s">
        <v>85</v>
      </c>
      <c r="G200" t="s">
        <v>241</v>
      </c>
      <c r="H200" t="s">
        <v>209</v>
      </c>
      <c r="I200" t="s">
        <v>210</v>
      </c>
      <c r="J200">
        <v>0</v>
      </c>
      <c r="K200">
        <v>80</v>
      </c>
      <c r="L200">
        <v>10</v>
      </c>
      <c r="M200">
        <v>0</v>
      </c>
      <c r="N200">
        <v>0</v>
      </c>
      <c r="O200" t="s">
        <v>80</v>
      </c>
    </row>
    <row r="201" spans="1:15" x14ac:dyDescent="0.25">
      <c r="A201" t="s">
        <v>81</v>
      </c>
      <c r="B201" t="s">
        <v>82</v>
      </c>
      <c r="C201" t="s">
        <v>83</v>
      </c>
      <c r="D201">
        <v>35</v>
      </c>
      <c r="E201" t="s">
        <v>84</v>
      </c>
      <c r="F201" t="s">
        <v>85</v>
      </c>
      <c r="G201" t="s">
        <v>241</v>
      </c>
      <c r="H201" t="s">
        <v>211</v>
      </c>
      <c r="I201" t="s">
        <v>212</v>
      </c>
      <c r="J201">
        <v>0</v>
      </c>
      <c r="K201">
        <v>80</v>
      </c>
      <c r="L201">
        <v>10</v>
      </c>
      <c r="M201">
        <v>0</v>
      </c>
      <c r="N201">
        <v>0</v>
      </c>
      <c r="O201" t="s">
        <v>80</v>
      </c>
    </row>
    <row r="202" spans="1:15" x14ac:dyDescent="0.25">
      <c r="A202" t="s">
        <v>81</v>
      </c>
      <c r="B202" t="s">
        <v>82</v>
      </c>
      <c r="C202" t="s">
        <v>83</v>
      </c>
      <c r="D202">
        <v>35</v>
      </c>
      <c r="E202" t="s">
        <v>84</v>
      </c>
      <c r="F202" t="s">
        <v>85</v>
      </c>
      <c r="G202" t="s">
        <v>241</v>
      </c>
      <c r="H202" t="s">
        <v>213</v>
      </c>
      <c r="I202" t="s">
        <v>214</v>
      </c>
      <c r="J202">
        <v>0</v>
      </c>
      <c r="K202">
        <v>80</v>
      </c>
      <c r="L202">
        <v>10</v>
      </c>
      <c r="M202">
        <v>0</v>
      </c>
      <c r="N202">
        <v>0</v>
      </c>
      <c r="O202" t="s">
        <v>80</v>
      </c>
    </row>
    <row r="203" spans="1:15" x14ac:dyDescent="0.25">
      <c r="A203" t="s">
        <v>81</v>
      </c>
      <c r="B203" t="s">
        <v>82</v>
      </c>
      <c r="C203" t="s">
        <v>83</v>
      </c>
      <c r="D203">
        <v>35</v>
      </c>
      <c r="E203" t="s">
        <v>84</v>
      </c>
      <c r="F203" t="s">
        <v>85</v>
      </c>
      <c r="G203" t="s">
        <v>241</v>
      </c>
      <c r="H203" t="s">
        <v>215</v>
      </c>
      <c r="I203" t="s">
        <v>216</v>
      </c>
      <c r="J203">
        <v>0</v>
      </c>
      <c r="K203">
        <v>80</v>
      </c>
      <c r="L203">
        <v>10</v>
      </c>
      <c r="M203">
        <v>0</v>
      </c>
      <c r="N203">
        <v>0</v>
      </c>
      <c r="O203" t="s">
        <v>80</v>
      </c>
    </row>
    <row r="204" spans="1:15" x14ac:dyDescent="0.25">
      <c r="A204" t="s">
        <v>81</v>
      </c>
      <c r="B204" t="s">
        <v>82</v>
      </c>
      <c r="C204" t="s">
        <v>83</v>
      </c>
      <c r="D204">
        <v>35</v>
      </c>
      <c r="E204" t="s">
        <v>84</v>
      </c>
      <c r="F204" t="s">
        <v>85</v>
      </c>
      <c r="G204" t="s">
        <v>241</v>
      </c>
      <c r="H204" t="s">
        <v>217</v>
      </c>
      <c r="I204" t="s">
        <v>218</v>
      </c>
      <c r="J204">
        <v>0</v>
      </c>
      <c r="K204">
        <v>80</v>
      </c>
      <c r="L204">
        <v>10</v>
      </c>
      <c r="M204">
        <v>0</v>
      </c>
      <c r="N204">
        <v>0</v>
      </c>
      <c r="O204" t="s">
        <v>80</v>
      </c>
    </row>
    <row r="205" spans="1:15" x14ac:dyDescent="0.25">
      <c r="A205" t="s">
        <v>81</v>
      </c>
      <c r="B205" t="s">
        <v>82</v>
      </c>
      <c r="C205" t="s">
        <v>83</v>
      </c>
      <c r="D205">
        <v>35</v>
      </c>
      <c r="E205" t="s">
        <v>84</v>
      </c>
      <c r="F205" t="s">
        <v>85</v>
      </c>
      <c r="G205" t="s">
        <v>241</v>
      </c>
      <c r="H205" t="s">
        <v>219</v>
      </c>
      <c r="I205" t="s">
        <v>220</v>
      </c>
      <c r="J205">
        <v>0</v>
      </c>
      <c r="K205">
        <v>80</v>
      </c>
      <c r="L205">
        <v>10</v>
      </c>
      <c r="M205">
        <v>0</v>
      </c>
      <c r="N205">
        <v>0</v>
      </c>
      <c r="O205" t="s">
        <v>80</v>
      </c>
    </row>
    <row r="206" spans="1:15" x14ac:dyDescent="0.25">
      <c r="A206" t="s">
        <v>81</v>
      </c>
      <c r="B206" t="s">
        <v>82</v>
      </c>
      <c r="C206" t="s">
        <v>83</v>
      </c>
      <c r="D206">
        <v>35</v>
      </c>
      <c r="E206" t="s">
        <v>84</v>
      </c>
      <c r="F206" t="s">
        <v>85</v>
      </c>
      <c r="G206" t="s">
        <v>241</v>
      </c>
      <c r="H206" t="s">
        <v>221</v>
      </c>
      <c r="I206" t="s">
        <v>222</v>
      </c>
      <c r="J206">
        <v>0</v>
      </c>
      <c r="K206">
        <v>80</v>
      </c>
      <c r="L206">
        <v>10</v>
      </c>
      <c r="M206">
        <v>0</v>
      </c>
      <c r="N206">
        <v>0</v>
      </c>
      <c r="O206" t="s">
        <v>80</v>
      </c>
    </row>
    <row r="207" spans="1:15" x14ac:dyDescent="0.25">
      <c r="A207" t="s">
        <v>81</v>
      </c>
      <c r="B207" t="s">
        <v>82</v>
      </c>
      <c r="C207" t="s">
        <v>83</v>
      </c>
      <c r="D207">
        <v>35</v>
      </c>
      <c r="E207" t="s">
        <v>84</v>
      </c>
      <c r="F207" t="s">
        <v>85</v>
      </c>
      <c r="G207" t="s">
        <v>241</v>
      </c>
      <c r="H207" t="s">
        <v>223</v>
      </c>
      <c r="I207" t="s">
        <v>224</v>
      </c>
      <c r="J207">
        <v>0</v>
      </c>
      <c r="K207">
        <v>80</v>
      </c>
      <c r="L207">
        <v>10</v>
      </c>
      <c r="M207">
        <v>0</v>
      </c>
      <c r="N207">
        <v>0</v>
      </c>
      <c r="O207" t="s">
        <v>80</v>
      </c>
    </row>
    <row r="208" spans="1:15" x14ac:dyDescent="0.25">
      <c r="A208" t="s">
        <v>81</v>
      </c>
      <c r="B208" t="s">
        <v>82</v>
      </c>
      <c r="C208" t="s">
        <v>83</v>
      </c>
      <c r="D208">
        <v>35</v>
      </c>
      <c r="E208" t="s">
        <v>84</v>
      </c>
      <c r="F208" t="s">
        <v>85</v>
      </c>
      <c r="G208" t="s">
        <v>241</v>
      </c>
      <c r="H208" t="s">
        <v>225</v>
      </c>
      <c r="I208" t="s">
        <v>226</v>
      </c>
      <c r="J208">
        <v>0</v>
      </c>
      <c r="K208">
        <v>80</v>
      </c>
      <c r="L208">
        <v>10</v>
      </c>
      <c r="M208">
        <v>0</v>
      </c>
      <c r="N208">
        <v>0</v>
      </c>
      <c r="O208" t="s">
        <v>80</v>
      </c>
    </row>
    <row r="209" spans="1:15" x14ac:dyDescent="0.25">
      <c r="A209" t="s">
        <v>81</v>
      </c>
      <c r="B209" t="s">
        <v>82</v>
      </c>
      <c r="C209" t="s">
        <v>83</v>
      </c>
      <c r="D209">
        <v>35</v>
      </c>
      <c r="E209" t="s">
        <v>84</v>
      </c>
      <c r="F209" t="s">
        <v>85</v>
      </c>
      <c r="G209" t="s">
        <v>241</v>
      </c>
      <c r="H209" t="s">
        <v>227</v>
      </c>
      <c r="I209" t="s">
        <v>228</v>
      </c>
      <c r="J209">
        <v>0</v>
      </c>
      <c r="K209">
        <v>80</v>
      </c>
      <c r="L209">
        <v>10</v>
      </c>
      <c r="M209">
        <v>0</v>
      </c>
      <c r="N209">
        <v>0</v>
      </c>
      <c r="O209" t="s">
        <v>80</v>
      </c>
    </row>
    <row r="210" spans="1:15" x14ac:dyDescent="0.25">
      <c r="A210" t="s">
        <v>81</v>
      </c>
      <c r="B210" t="s">
        <v>82</v>
      </c>
      <c r="C210" t="s">
        <v>83</v>
      </c>
      <c r="D210">
        <v>35</v>
      </c>
      <c r="E210" t="s">
        <v>84</v>
      </c>
      <c r="F210" t="s">
        <v>85</v>
      </c>
      <c r="G210" t="s">
        <v>241</v>
      </c>
      <c r="H210" t="s">
        <v>229</v>
      </c>
      <c r="I210" t="s">
        <v>230</v>
      </c>
      <c r="J210">
        <v>0</v>
      </c>
      <c r="K210">
        <v>80</v>
      </c>
      <c r="L210">
        <v>10</v>
      </c>
      <c r="M210">
        <v>0</v>
      </c>
      <c r="N210">
        <v>0</v>
      </c>
      <c r="O210" t="s">
        <v>80</v>
      </c>
    </row>
    <row r="211" spans="1:15" x14ac:dyDescent="0.25">
      <c r="A211" t="s">
        <v>81</v>
      </c>
      <c r="B211" t="s">
        <v>82</v>
      </c>
      <c r="C211" t="s">
        <v>83</v>
      </c>
      <c r="D211">
        <v>35</v>
      </c>
      <c r="E211" t="s">
        <v>84</v>
      </c>
      <c r="F211" t="s">
        <v>85</v>
      </c>
      <c r="G211" t="s">
        <v>241</v>
      </c>
      <c r="H211" t="s">
        <v>231</v>
      </c>
      <c r="I211" t="s">
        <v>232</v>
      </c>
      <c r="J211">
        <v>0</v>
      </c>
      <c r="K211">
        <v>80</v>
      </c>
      <c r="L211">
        <v>10</v>
      </c>
      <c r="M211">
        <v>0</v>
      </c>
      <c r="N211">
        <v>0</v>
      </c>
      <c r="O211" t="s">
        <v>80</v>
      </c>
    </row>
    <row r="212" spans="1:15" x14ac:dyDescent="0.25">
      <c r="A212" t="s">
        <v>81</v>
      </c>
      <c r="B212" t="s">
        <v>82</v>
      </c>
      <c r="C212" t="s">
        <v>83</v>
      </c>
      <c r="D212">
        <v>35</v>
      </c>
      <c r="E212" t="s">
        <v>84</v>
      </c>
      <c r="F212" t="s">
        <v>85</v>
      </c>
      <c r="G212" t="s">
        <v>241</v>
      </c>
      <c r="H212" t="s">
        <v>233</v>
      </c>
      <c r="I212" t="s">
        <v>234</v>
      </c>
      <c r="J212">
        <v>0</v>
      </c>
      <c r="K212">
        <v>80</v>
      </c>
      <c r="L212">
        <v>10</v>
      </c>
      <c r="M212">
        <v>0</v>
      </c>
      <c r="N212">
        <v>0</v>
      </c>
      <c r="O212" t="s">
        <v>80</v>
      </c>
    </row>
    <row r="213" spans="1:15" x14ac:dyDescent="0.25">
      <c r="A213" t="s">
        <v>81</v>
      </c>
      <c r="B213" t="s">
        <v>82</v>
      </c>
      <c r="C213" t="s">
        <v>83</v>
      </c>
      <c r="D213">
        <v>35</v>
      </c>
      <c r="E213" t="s">
        <v>84</v>
      </c>
      <c r="F213" t="s">
        <v>85</v>
      </c>
      <c r="G213" t="s">
        <v>241</v>
      </c>
      <c r="H213" t="s">
        <v>242</v>
      </c>
      <c r="I213" t="s">
        <v>243</v>
      </c>
      <c r="J213">
        <v>200</v>
      </c>
      <c r="K213">
        <v>0</v>
      </c>
      <c r="L213">
        <v>0</v>
      </c>
      <c r="M213">
        <v>0</v>
      </c>
      <c r="N213">
        <v>0</v>
      </c>
      <c r="O213" t="s">
        <v>80</v>
      </c>
    </row>
    <row r="214" spans="1:15" x14ac:dyDescent="0.25">
      <c r="A214" t="s">
        <v>81</v>
      </c>
      <c r="B214" t="s">
        <v>82</v>
      </c>
      <c r="C214" t="s">
        <v>83</v>
      </c>
      <c r="D214">
        <v>35</v>
      </c>
      <c r="E214" t="s">
        <v>84</v>
      </c>
      <c r="F214" t="s">
        <v>85</v>
      </c>
      <c r="G214" t="s">
        <v>241</v>
      </c>
      <c r="H214" t="s">
        <v>244</v>
      </c>
      <c r="I214" t="s">
        <v>245</v>
      </c>
      <c r="J214">
        <v>0</v>
      </c>
      <c r="K214">
        <v>0</v>
      </c>
      <c r="L214">
        <v>0</v>
      </c>
      <c r="M214">
        <v>0</v>
      </c>
      <c r="N214">
        <v>0</v>
      </c>
      <c r="O214" t="s">
        <v>80</v>
      </c>
    </row>
    <row r="215" spans="1:15" x14ac:dyDescent="0.25">
      <c r="A215" t="s">
        <v>81</v>
      </c>
      <c r="B215" t="s">
        <v>82</v>
      </c>
      <c r="C215" t="s">
        <v>83</v>
      </c>
      <c r="D215">
        <v>35</v>
      </c>
      <c r="E215" t="s">
        <v>84</v>
      </c>
      <c r="F215" t="s">
        <v>85</v>
      </c>
      <c r="G215" t="s">
        <v>241</v>
      </c>
      <c r="H215" t="s">
        <v>246</v>
      </c>
      <c r="I215" t="s">
        <v>247</v>
      </c>
      <c r="J215">
        <v>0</v>
      </c>
      <c r="K215">
        <v>0</v>
      </c>
      <c r="L215">
        <v>0</v>
      </c>
      <c r="M215">
        <v>0</v>
      </c>
      <c r="N215">
        <v>0</v>
      </c>
      <c r="O215" t="s">
        <v>80</v>
      </c>
    </row>
    <row r="216" spans="1:15" x14ac:dyDescent="0.25">
      <c r="A216" t="s">
        <v>81</v>
      </c>
      <c r="B216" t="s">
        <v>82</v>
      </c>
      <c r="C216" t="s">
        <v>83</v>
      </c>
      <c r="D216">
        <v>35</v>
      </c>
      <c r="E216" t="s">
        <v>84</v>
      </c>
      <c r="F216" t="s">
        <v>85</v>
      </c>
      <c r="G216" t="s">
        <v>241</v>
      </c>
      <c r="H216" t="s">
        <v>248</v>
      </c>
      <c r="I216" t="s">
        <v>249</v>
      </c>
      <c r="J216">
        <v>0</v>
      </c>
      <c r="K216">
        <v>0</v>
      </c>
      <c r="L216">
        <v>0</v>
      </c>
      <c r="M216">
        <v>0</v>
      </c>
      <c r="N216">
        <v>0</v>
      </c>
      <c r="O216" t="s">
        <v>80</v>
      </c>
    </row>
    <row r="217" spans="1:15" x14ac:dyDescent="0.25">
      <c r="A217" t="s">
        <v>81</v>
      </c>
      <c r="B217" t="s">
        <v>82</v>
      </c>
      <c r="C217" t="s">
        <v>83</v>
      </c>
      <c r="D217">
        <v>35</v>
      </c>
      <c r="E217" t="s">
        <v>84</v>
      </c>
      <c r="F217" t="s">
        <v>85</v>
      </c>
      <c r="G217" t="s">
        <v>241</v>
      </c>
      <c r="H217" t="s">
        <v>250</v>
      </c>
      <c r="I217" t="s">
        <v>251</v>
      </c>
      <c r="J217">
        <v>0</v>
      </c>
      <c r="K217">
        <v>0</v>
      </c>
      <c r="L217">
        <v>0</v>
      </c>
      <c r="M217">
        <v>0</v>
      </c>
      <c r="N217">
        <v>0</v>
      </c>
      <c r="O217" t="s">
        <v>80</v>
      </c>
    </row>
    <row r="218" spans="1:15" x14ac:dyDescent="0.25">
      <c r="A218" t="s">
        <v>81</v>
      </c>
      <c r="B218" t="s">
        <v>82</v>
      </c>
      <c r="C218" t="s">
        <v>83</v>
      </c>
      <c r="D218">
        <v>35</v>
      </c>
      <c r="E218" t="s">
        <v>84</v>
      </c>
      <c r="F218" t="s">
        <v>85</v>
      </c>
      <c r="G218" t="s">
        <v>241</v>
      </c>
      <c r="H218" t="s">
        <v>252</v>
      </c>
      <c r="I218" t="s">
        <v>253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80</v>
      </c>
    </row>
    <row r="219" spans="1:15" x14ac:dyDescent="0.25">
      <c r="A219" t="s">
        <v>81</v>
      </c>
      <c r="B219" t="s">
        <v>82</v>
      </c>
      <c r="C219" t="s">
        <v>83</v>
      </c>
      <c r="D219">
        <v>35</v>
      </c>
      <c r="E219" t="s">
        <v>84</v>
      </c>
      <c r="F219" t="s">
        <v>85</v>
      </c>
      <c r="G219" t="s">
        <v>241</v>
      </c>
      <c r="H219" t="s">
        <v>254</v>
      </c>
      <c r="I219" t="s">
        <v>255</v>
      </c>
      <c r="J219">
        <v>0</v>
      </c>
      <c r="K219">
        <v>0</v>
      </c>
      <c r="L219">
        <v>0</v>
      </c>
      <c r="M219">
        <v>0</v>
      </c>
      <c r="N219">
        <v>0</v>
      </c>
      <c r="O219" t="s">
        <v>80</v>
      </c>
    </row>
    <row r="220" spans="1:15" x14ac:dyDescent="0.25">
      <c r="A220" t="s">
        <v>81</v>
      </c>
      <c r="B220" t="s">
        <v>82</v>
      </c>
      <c r="C220" t="s">
        <v>83</v>
      </c>
      <c r="D220">
        <v>35</v>
      </c>
      <c r="E220" t="s">
        <v>84</v>
      </c>
      <c r="F220" t="s">
        <v>85</v>
      </c>
      <c r="G220" t="s">
        <v>241</v>
      </c>
      <c r="H220" t="s">
        <v>256</v>
      </c>
      <c r="I220" t="s">
        <v>257</v>
      </c>
      <c r="J220">
        <v>0</v>
      </c>
      <c r="K220">
        <v>0</v>
      </c>
      <c r="L220">
        <v>0</v>
      </c>
      <c r="M220">
        <v>0</v>
      </c>
      <c r="N220">
        <v>0</v>
      </c>
      <c r="O220" t="s">
        <v>80</v>
      </c>
    </row>
    <row r="221" spans="1:15" x14ac:dyDescent="0.25">
      <c r="A221" t="s">
        <v>81</v>
      </c>
      <c r="B221" t="s">
        <v>82</v>
      </c>
      <c r="C221" t="s">
        <v>83</v>
      </c>
      <c r="D221">
        <v>35</v>
      </c>
      <c r="E221" t="s">
        <v>84</v>
      </c>
      <c r="F221" t="s">
        <v>85</v>
      </c>
      <c r="G221" t="s">
        <v>241</v>
      </c>
      <c r="H221" t="s">
        <v>258</v>
      </c>
      <c r="I221" t="s">
        <v>259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80</v>
      </c>
    </row>
    <row r="222" spans="1:15" x14ac:dyDescent="0.25">
      <c r="A222" t="s">
        <v>81</v>
      </c>
      <c r="B222" t="s">
        <v>82</v>
      </c>
      <c r="C222" t="s">
        <v>83</v>
      </c>
      <c r="D222">
        <v>35</v>
      </c>
      <c r="E222" t="s">
        <v>84</v>
      </c>
      <c r="F222" t="s">
        <v>85</v>
      </c>
      <c r="G222" t="s">
        <v>241</v>
      </c>
      <c r="H222" t="s">
        <v>260</v>
      </c>
      <c r="I222" t="s">
        <v>261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80</v>
      </c>
    </row>
    <row r="223" spans="1:15" x14ac:dyDescent="0.25">
      <c r="A223" t="s">
        <v>81</v>
      </c>
      <c r="B223" t="s">
        <v>82</v>
      </c>
      <c r="C223" t="s">
        <v>83</v>
      </c>
      <c r="D223">
        <v>35</v>
      </c>
      <c r="E223" t="s">
        <v>84</v>
      </c>
      <c r="F223" t="s">
        <v>85</v>
      </c>
      <c r="G223" t="s">
        <v>241</v>
      </c>
      <c r="H223" t="s">
        <v>262</v>
      </c>
      <c r="I223" t="s">
        <v>263</v>
      </c>
      <c r="J223">
        <v>0</v>
      </c>
      <c r="K223">
        <v>0</v>
      </c>
      <c r="L223">
        <v>0</v>
      </c>
      <c r="M223">
        <v>0</v>
      </c>
      <c r="N223">
        <v>0</v>
      </c>
      <c r="O223" t="s">
        <v>80</v>
      </c>
    </row>
    <row r="224" spans="1:15" x14ac:dyDescent="0.25">
      <c r="A224" t="s">
        <v>81</v>
      </c>
      <c r="B224" t="s">
        <v>82</v>
      </c>
      <c r="C224" t="s">
        <v>83</v>
      </c>
      <c r="D224">
        <v>35</v>
      </c>
      <c r="E224" t="s">
        <v>84</v>
      </c>
      <c r="F224" t="s">
        <v>85</v>
      </c>
      <c r="G224" t="s">
        <v>241</v>
      </c>
      <c r="H224" t="s">
        <v>264</v>
      </c>
      <c r="I224" t="s">
        <v>265</v>
      </c>
      <c r="J224">
        <v>0</v>
      </c>
      <c r="K224">
        <v>0</v>
      </c>
      <c r="L224">
        <v>0</v>
      </c>
      <c r="M224">
        <v>0</v>
      </c>
      <c r="N224">
        <v>0</v>
      </c>
      <c r="O224" t="s">
        <v>80</v>
      </c>
    </row>
    <row r="225" spans="1:15" x14ac:dyDescent="0.25">
      <c r="A225" t="s">
        <v>81</v>
      </c>
      <c r="B225" t="s">
        <v>82</v>
      </c>
      <c r="C225" t="s">
        <v>83</v>
      </c>
      <c r="D225">
        <v>35</v>
      </c>
      <c r="E225" t="s">
        <v>84</v>
      </c>
      <c r="F225" t="s">
        <v>85</v>
      </c>
      <c r="G225" t="s">
        <v>241</v>
      </c>
      <c r="H225" t="s">
        <v>266</v>
      </c>
      <c r="I225" t="s">
        <v>267</v>
      </c>
      <c r="J225">
        <v>0</v>
      </c>
      <c r="K225">
        <v>0</v>
      </c>
      <c r="L225">
        <v>0</v>
      </c>
      <c r="M225">
        <v>0</v>
      </c>
      <c r="N225">
        <v>0</v>
      </c>
      <c r="O225" t="s">
        <v>80</v>
      </c>
    </row>
    <row r="226" spans="1:15" x14ac:dyDescent="0.25">
      <c r="A226" t="s">
        <v>81</v>
      </c>
      <c r="B226" t="s">
        <v>82</v>
      </c>
      <c r="C226" t="s">
        <v>83</v>
      </c>
      <c r="D226">
        <v>35</v>
      </c>
      <c r="E226" t="s">
        <v>84</v>
      </c>
      <c r="F226" t="s">
        <v>85</v>
      </c>
      <c r="G226" t="s">
        <v>241</v>
      </c>
      <c r="H226" t="s">
        <v>268</v>
      </c>
      <c r="I226" t="s">
        <v>269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80</v>
      </c>
    </row>
    <row r="227" spans="1:15" x14ac:dyDescent="0.25">
      <c r="A227" t="s">
        <v>81</v>
      </c>
      <c r="B227" t="s">
        <v>82</v>
      </c>
      <c r="C227" t="s">
        <v>83</v>
      </c>
      <c r="D227">
        <v>35</v>
      </c>
      <c r="E227" t="s">
        <v>84</v>
      </c>
      <c r="F227" t="s">
        <v>85</v>
      </c>
      <c r="G227" t="s">
        <v>241</v>
      </c>
      <c r="H227" t="s">
        <v>270</v>
      </c>
      <c r="I227" t="s">
        <v>271</v>
      </c>
      <c r="J227">
        <v>1300</v>
      </c>
      <c r="K227">
        <v>0</v>
      </c>
      <c r="L227">
        <v>0</v>
      </c>
      <c r="M227">
        <v>0</v>
      </c>
      <c r="N227">
        <v>0</v>
      </c>
      <c r="O227" t="s">
        <v>80</v>
      </c>
    </row>
    <row r="228" spans="1:15" x14ac:dyDescent="0.25">
      <c r="A228" t="s">
        <v>81</v>
      </c>
      <c r="B228" t="s">
        <v>82</v>
      </c>
      <c r="C228" t="s">
        <v>83</v>
      </c>
      <c r="D228">
        <v>35</v>
      </c>
      <c r="E228" t="s">
        <v>84</v>
      </c>
      <c r="F228" t="s">
        <v>85</v>
      </c>
      <c r="G228" t="s">
        <v>241</v>
      </c>
      <c r="H228" t="s">
        <v>272</v>
      </c>
      <c r="I228" t="s">
        <v>273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80</v>
      </c>
    </row>
    <row r="229" spans="1:15" x14ac:dyDescent="0.25">
      <c r="A229" t="s">
        <v>81</v>
      </c>
      <c r="B229" t="s">
        <v>82</v>
      </c>
      <c r="C229" t="s">
        <v>83</v>
      </c>
      <c r="D229">
        <v>35</v>
      </c>
      <c r="E229" t="s">
        <v>84</v>
      </c>
      <c r="F229" t="s">
        <v>85</v>
      </c>
      <c r="G229" t="s">
        <v>241</v>
      </c>
      <c r="H229" t="s">
        <v>274</v>
      </c>
      <c r="I229" t="s">
        <v>275</v>
      </c>
      <c r="J229">
        <v>0</v>
      </c>
      <c r="K229">
        <v>0</v>
      </c>
      <c r="L229">
        <v>0</v>
      </c>
      <c r="M229">
        <v>0</v>
      </c>
      <c r="N229">
        <v>0</v>
      </c>
      <c r="O229" t="s">
        <v>80</v>
      </c>
    </row>
    <row r="230" spans="1:15" x14ac:dyDescent="0.25">
      <c r="A230" t="s">
        <v>81</v>
      </c>
      <c r="B230" t="s">
        <v>82</v>
      </c>
      <c r="C230" t="s">
        <v>83</v>
      </c>
      <c r="D230">
        <v>35</v>
      </c>
      <c r="E230" t="s">
        <v>84</v>
      </c>
      <c r="F230" t="s">
        <v>85</v>
      </c>
      <c r="G230" t="s">
        <v>241</v>
      </c>
      <c r="H230" t="s">
        <v>276</v>
      </c>
      <c r="I230" t="s">
        <v>277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80</v>
      </c>
    </row>
    <row r="231" spans="1:15" x14ac:dyDescent="0.25">
      <c r="A231" t="s">
        <v>81</v>
      </c>
      <c r="B231" t="s">
        <v>82</v>
      </c>
      <c r="C231" t="s">
        <v>83</v>
      </c>
      <c r="D231">
        <v>35</v>
      </c>
      <c r="E231" t="s">
        <v>84</v>
      </c>
      <c r="F231" t="s">
        <v>85</v>
      </c>
      <c r="G231" t="s">
        <v>241</v>
      </c>
      <c r="H231" t="s">
        <v>278</v>
      </c>
      <c r="I231" t="s">
        <v>279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80</v>
      </c>
    </row>
    <row r="232" spans="1:15" x14ac:dyDescent="0.25">
      <c r="A232" t="s">
        <v>81</v>
      </c>
      <c r="B232" t="s">
        <v>82</v>
      </c>
      <c r="C232" t="s">
        <v>83</v>
      </c>
      <c r="D232">
        <v>35</v>
      </c>
      <c r="E232" t="s">
        <v>84</v>
      </c>
      <c r="F232" t="s">
        <v>85</v>
      </c>
      <c r="G232" t="s">
        <v>241</v>
      </c>
      <c r="H232" t="s">
        <v>280</v>
      </c>
      <c r="I232" t="s">
        <v>281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80</v>
      </c>
    </row>
    <row r="233" spans="1:15" x14ac:dyDescent="0.25">
      <c r="A233" t="s">
        <v>81</v>
      </c>
      <c r="B233" t="s">
        <v>82</v>
      </c>
      <c r="C233" t="s">
        <v>83</v>
      </c>
      <c r="D233">
        <v>35</v>
      </c>
      <c r="E233" t="s">
        <v>84</v>
      </c>
      <c r="F233" t="s">
        <v>85</v>
      </c>
      <c r="G233" t="s">
        <v>241</v>
      </c>
      <c r="H233" t="s">
        <v>282</v>
      </c>
      <c r="I233" t="s">
        <v>283</v>
      </c>
      <c r="J233">
        <v>100</v>
      </c>
      <c r="K233">
        <v>0</v>
      </c>
      <c r="L233">
        <v>0</v>
      </c>
      <c r="M233">
        <v>0</v>
      </c>
      <c r="N233">
        <v>0</v>
      </c>
      <c r="O233" t="s">
        <v>80</v>
      </c>
    </row>
    <row r="234" spans="1:15" x14ac:dyDescent="0.25">
      <c r="A234" t="s">
        <v>81</v>
      </c>
      <c r="B234" t="s">
        <v>82</v>
      </c>
      <c r="C234" t="s">
        <v>83</v>
      </c>
      <c r="D234">
        <v>35</v>
      </c>
      <c r="E234" t="s">
        <v>84</v>
      </c>
      <c r="F234" t="s">
        <v>85</v>
      </c>
      <c r="G234" t="s">
        <v>241</v>
      </c>
      <c r="H234" t="s">
        <v>284</v>
      </c>
      <c r="I234" t="s">
        <v>285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80</v>
      </c>
    </row>
    <row r="235" spans="1:15" x14ac:dyDescent="0.25">
      <c r="A235" t="s">
        <v>81</v>
      </c>
      <c r="B235" t="s">
        <v>82</v>
      </c>
      <c r="C235" t="s">
        <v>83</v>
      </c>
      <c r="D235">
        <v>35</v>
      </c>
      <c r="E235" t="s">
        <v>84</v>
      </c>
      <c r="F235" t="s">
        <v>85</v>
      </c>
      <c r="G235" t="s">
        <v>241</v>
      </c>
      <c r="H235" t="s">
        <v>286</v>
      </c>
      <c r="I235" t="s">
        <v>287</v>
      </c>
      <c r="J235">
        <v>0</v>
      </c>
      <c r="K235">
        <v>0</v>
      </c>
      <c r="L235">
        <v>0</v>
      </c>
      <c r="M235">
        <v>0</v>
      </c>
      <c r="N235">
        <v>0</v>
      </c>
      <c r="O235" t="s">
        <v>80</v>
      </c>
    </row>
    <row r="236" spans="1:15" x14ac:dyDescent="0.25">
      <c r="A236" t="s">
        <v>81</v>
      </c>
      <c r="B236" t="s">
        <v>82</v>
      </c>
      <c r="C236" t="s">
        <v>83</v>
      </c>
      <c r="D236">
        <v>35</v>
      </c>
      <c r="E236" t="s">
        <v>84</v>
      </c>
      <c r="F236" t="s">
        <v>85</v>
      </c>
      <c r="G236" t="s">
        <v>241</v>
      </c>
      <c r="H236" t="s">
        <v>288</v>
      </c>
      <c r="I236" t="s">
        <v>289</v>
      </c>
      <c r="J236">
        <v>1300</v>
      </c>
      <c r="K236">
        <v>0</v>
      </c>
      <c r="L236">
        <v>0</v>
      </c>
      <c r="M236">
        <v>0</v>
      </c>
      <c r="N236">
        <v>0</v>
      </c>
      <c r="O236" t="s">
        <v>80</v>
      </c>
    </row>
    <row r="237" spans="1:15" x14ac:dyDescent="0.25">
      <c r="A237" t="s">
        <v>81</v>
      </c>
      <c r="B237" t="s">
        <v>82</v>
      </c>
      <c r="C237" t="s">
        <v>83</v>
      </c>
      <c r="D237">
        <v>35</v>
      </c>
      <c r="E237" t="s">
        <v>84</v>
      </c>
      <c r="F237" t="s">
        <v>85</v>
      </c>
      <c r="G237" t="s">
        <v>241</v>
      </c>
      <c r="H237" t="s">
        <v>290</v>
      </c>
      <c r="I237" t="s">
        <v>291</v>
      </c>
      <c r="J237">
        <v>0</v>
      </c>
      <c r="K237">
        <v>0</v>
      </c>
      <c r="L237">
        <v>0</v>
      </c>
      <c r="M237">
        <v>0</v>
      </c>
      <c r="N237">
        <v>0</v>
      </c>
      <c r="O237" t="s">
        <v>80</v>
      </c>
    </row>
    <row r="238" spans="1:15" x14ac:dyDescent="0.25">
      <c r="A238" t="s">
        <v>81</v>
      </c>
      <c r="B238" t="s">
        <v>82</v>
      </c>
      <c r="C238" t="s">
        <v>83</v>
      </c>
      <c r="D238">
        <v>35</v>
      </c>
      <c r="E238" t="s">
        <v>84</v>
      </c>
      <c r="F238" t="s">
        <v>85</v>
      </c>
      <c r="G238" t="s">
        <v>241</v>
      </c>
      <c r="H238" t="s">
        <v>292</v>
      </c>
      <c r="I238" t="s">
        <v>293</v>
      </c>
      <c r="J238">
        <v>0</v>
      </c>
      <c r="K238">
        <v>0</v>
      </c>
      <c r="L238">
        <v>0</v>
      </c>
      <c r="M238">
        <v>0</v>
      </c>
      <c r="N238">
        <v>0</v>
      </c>
      <c r="O238" t="s">
        <v>80</v>
      </c>
    </row>
    <row r="239" spans="1:15" x14ac:dyDescent="0.25">
      <c r="A239" t="s">
        <v>81</v>
      </c>
      <c r="B239" t="s">
        <v>82</v>
      </c>
      <c r="C239" t="s">
        <v>83</v>
      </c>
      <c r="D239">
        <v>35</v>
      </c>
      <c r="E239" t="s">
        <v>84</v>
      </c>
      <c r="F239" t="s">
        <v>85</v>
      </c>
      <c r="G239" t="s">
        <v>241</v>
      </c>
      <c r="H239" t="s">
        <v>294</v>
      </c>
      <c r="I239" t="s">
        <v>295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80</v>
      </c>
    </row>
    <row r="240" spans="1:15" x14ac:dyDescent="0.25">
      <c r="A240" t="s">
        <v>81</v>
      </c>
      <c r="B240" t="s">
        <v>82</v>
      </c>
      <c r="C240" t="s">
        <v>83</v>
      </c>
      <c r="D240">
        <v>35</v>
      </c>
      <c r="E240" t="s">
        <v>84</v>
      </c>
      <c r="F240" t="s">
        <v>85</v>
      </c>
      <c r="G240" t="s">
        <v>241</v>
      </c>
      <c r="H240" t="s">
        <v>296</v>
      </c>
      <c r="I240" t="s">
        <v>297</v>
      </c>
      <c r="J240">
        <v>0</v>
      </c>
      <c r="K240">
        <v>0</v>
      </c>
      <c r="L240">
        <v>0</v>
      </c>
      <c r="M240">
        <v>0</v>
      </c>
      <c r="N240">
        <v>0</v>
      </c>
      <c r="O240" t="s">
        <v>80</v>
      </c>
    </row>
    <row r="241" spans="1:15" x14ac:dyDescent="0.25">
      <c r="A241" t="s">
        <v>81</v>
      </c>
      <c r="B241" t="s">
        <v>82</v>
      </c>
      <c r="C241" t="s">
        <v>83</v>
      </c>
      <c r="D241">
        <v>35</v>
      </c>
      <c r="E241" t="s">
        <v>84</v>
      </c>
      <c r="F241" t="s">
        <v>85</v>
      </c>
      <c r="G241" t="s">
        <v>241</v>
      </c>
      <c r="H241" t="s">
        <v>298</v>
      </c>
      <c r="I241" t="s">
        <v>299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80</v>
      </c>
    </row>
    <row r="242" spans="1:15" x14ac:dyDescent="0.25">
      <c r="A242" t="s">
        <v>81</v>
      </c>
      <c r="B242" t="s">
        <v>82</v>
      </c>
      <c r="C242" t="s">
        <v>83</v>
      </c>
      <c r="D242">
        <v>35</v>
      </c>
      <c r="E242" t="s">
        <v>84</v>
      </c>
      <c r="F242" t="s">
        <v>85</v>
      </c>
      <c r="G242" t="s">
        <v>241</v>
      </c>
      <c r="H242" t="s">
        <v>300</v>
      </c>
      <c r="I242" t="s">
        <v>301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80</v>
      </c>
    </row>
    <row r="243" spans="1:15" x14ac:dyDescent="0.25">
      <c r="A243" t="s">
        <v>81</v>
      </c>
      <c r="B243" t="s">
        <v>82</v>
      </c>
      <c r="C243" t="s">
        <v>83</v>
      </c>
      <c r="D243">
        <v>35</v>
      </c>
      <c r="E243" t="s">
        <v>84</v>
      </c>
      <c r="F243" t="s">
        <v>85</v>
      </c>
      <c r="G243" t="s">
        <v>241</v>
      </c>
      <c r="H243" t="s">
        <v>302</v>
      </c>
      <c r="I243" t="s">
        <v>303</v>
      </c>
      <c r="J243">
        <v>500</v>
      </c>
      <c r="K243">
        <v>0</v>
      </c>
      <c r="L243">
        <v>0</v>
      </c>
      <c r="M243">
        <v>0</v>
      </c>
      <c r="N243">
        <v>0</v>
      </c>
      <c r="O243" t="s">
        <v>80</v>
      </c>
    </row>
    <row r="244" spans="1:15" x14ac:dyDescent="0.25">
      <c r="A244" t="s">
        <v>81</v>
      </c>
      <c r="B244" t="s">
        <v>82</v>
      </c>
      <c r="C244" t="s">
        <v>83</v>
      </c>
      <c r="D244">
        <v>35</v>
      </c>
      <c r="E244" t="s">
        <v>84</v>
      </c>
      <c r="F244" t="s">
        <v>85</v>
      </c>
      <c r="G244" t="s">
        <v>241</v>
      </c>
      <c r="H244" t="s">
        <v>304</v>
      </c>
      <c r="I244" t="s">
        <v>305</v>
      </c>
      <c r="J244">
        <v>450</v>
      </c>
      <c r="K244">
        <v>0</v>
      </c>
      <c r="L244">
        <v>0</v>
      </c>
      <c r="M244">
        <v>0</v>
      </c>
      <c r="N244">
        <v>0</v>
      </c>
      <c r="O244" t="s">
        <v>80</v>
      </c>
    </row>
    <row r="245" spans="1:15" x14ac:dyDescent="0.25">
      <c r="A245" t="s">
        <v>81</v>
      </c>
      <c r="B245" t="s">
        <v>82</v>
      </c>
      <c r="C245" t="s">
        <v>83</v>
      </c>
      <c r="D245">
        <v>35</v>
      </c>
      <c r="E245" t="s">
        <v>84</v>
      </c>
      <c r="F245" t="s">
        <v>85</v>
      </c>
      <c r="G245" t="s">
        <v>241</v>
      </c>
      <c r="H245" t="s">
        <v>306</v>
      </c>
      <c r="I245" t="s">
        <v>307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80</v>
      </c>
    </row>
    <row r="246" spans="1:15" x14ac:dyDescent="0.25">
      <c r="A246" t="s">
        <v>81</v>
      </c>
      <c r="B246" t="s">
        <v>82</v>
      </c>
      <c r="C246" t="s">
        <v>83</v>
      </c>
      <c r="D246">
        <v>35</v>
      </c>
      <c r="E246" t="s">
        <v>84</v>
      </c>
      <c r="F246" t="s">
        <v>85</v>
      </c>
      <c r="G246" t="s">
        <v>241</v>
      </c>
      <c r="H246" t="s">
        <v>308</v>
      </c>
      <c r="I246" t="s">
        <v>309</v>
      </c>
      <c r="J246">
        <v>0</v>
      </c>
      <c r="K246">
        <v>0</v>
      </c>
      <c r="L246">
        <v>0</v>
      </c>
      <c r="M246">
        <v>0</v>
      </c>
      <c r="N246">
        <v>0</v>
      </c>
      <c r="O246" t="s">
        <v>80</v>
      </c>
    </row>
    <row r="247" spans="1:15" x14ac:dyDescent="0.25">
      <c r="A247" t="s">
        <v>81</v>
      </c>
      <c r="B247" t="s">
        <v>82</v>
      </c>
      <c r="C247" t="s">
        <v>83</v>
      </c>
      <c r="D247">
        <v>35</v>
      </c>
      <c r="E247" t="s">
        <v>84</v>
      </c>
      <c r="F247" t="s">
        <v>85</v>
      </c>
      <c r="G247" t="s">
        <v>241</v>
      </c>
      <c r="H247" t="s">
        <v>310</v>
      </c>
      <c r="I247" t="s">
        <v>311</v>
      </c>
      <c r="J247">
        <v>800</v>
      </c>
      <c r="K247">
        <v>0</v>
      </c>
      <c r="L247">
        <v>0</v>
      </c>
      <c r="M247">
        <v>0</v>
      </c>
      <c r="N247">
        <v>0</v>
      </c>
      <c r="O247" t="s">
        <v>80</v>
      </c>
    </row>
    <row r="248" spans="1:15" x14ac:dyDescent="0.25">
      <c r="A248" t="s">
        <v>81</v>
      </c>
      <c r="B248" t="s">
        <v>82</v>
      </c>
      <c r="C248" t="s">
        <v>83</v>
      </c>
      <c r="D248">
        <v>35</v>
      </c>
      <c r="E248" t="s">
        <v>84</v>
      </c>
      <c r="F248" t="s">
        <v>85</v>
      </c>
      <c r="G248" t="s">
        <v>241</v>
      </c>
      <c r="H248" t="s">
        <v>312</v>
      </c>
      <c r="I248" t="s">
        <v>313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80</v>
      </c>
    </row>
    <row r="249" spans="1:15" x14ac:dyDescent="0.25">
      <c r="A249" t="s">
        <v>81</v>
      </c>
      <c r="B249" t="s">
        <v>82</v>
      </c>
      <c r="C249" t="s">
        <v>83</v>
      </c>
      <c r="D249">
        <v>35</v>
      </c>
      <c r="E249" t="s">
        <v>84</v>
      </c>
      <c r="F249" t="s">
        <v>85</v>
      </c>
      <c r="G249" t="s">
        <v>241</v>
      </c>
      <c r="H249" t="s">
        <v>314</v>
      </c>
      <c r="I249" t="s">
        <v>315</v>
      </c>
      <c r="J249">
        <v>0</v>
      </c>
      <c r="K249">
        <v>0</v>
      </c>
      <c r="L249">
        <v>0</v>
      </c>
      <c r="M249">
        <v>0</v>
      </c>
      <c r="N249">
        <v>0</v>
      </c>
      <c r="O249" t="s">
        <v>80</v>
      </c>
    </row>
    <row r="250" spans="1:15" x14ac:dyDescent="0.25">
      <c r="A250" t="s">
        <v>81</v>
      </c>
      <c r="B250" t="s">
        <v>82</v>
      </c>
      <c r="C250" t="s">
        <v>83</v>
      </c>
      <c r="D250">
        <v>35</v>
      </c>
      <c r="E250" t="s">
        <v>84</v>
      </c>
      <c r="F250" t="s">
        <v>85</v>
      </c>
      <c r="G250" t="s">
        <v>241</v>
      </c>
      <c r="H250" t="s">
        <v>314</v>
      </c>
      <c r="I250" t="s">
        <v>316</v>
      </c>
      <c r="J250">
        <v>0</v>
      </c>
      <c r="K250">
        <v>0</v>
      </c>
      <c r="L250">
        <v>0</v>
      </c>
      <c r="M250">
        <v>0</v>
      </c>
      <c r="N250">
        <v>0</v>
      </c>
      <c r="O250" t="s">
        <v>80</v>
      </c>
    </row>
    <row r="251" spans="1:15" x14ac:dyDescent="0.25">
      <c r="A251" t="s">
        <v>81</v>
      </c>
      <c r="B251" t="s">
        <v>82</v>
      </c>
      <c r="C251" t="s">
        <v>83</v>
      </c>
      <c r="D251">
        <v>35</v>
      </c>
      <c r="E251" t="s">
        <v>84</v>
      </c>
      <c r="F251" t="s">
        <v>85</v>
      </c>
      <c r="G251" t="s">
        <v>241</v>
      </c>
      <c r="H251" t="s">
        <v>317</v>
      </c>
      <c r="I251" t="s">
        <v>318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80</v>
      </c>
    </row>
    <row r="252" spans="1:15" x14ac:dyDescent="0.25">
      <c r="A252" t="s">
        <v>81</v>
      </c>
      <c r="B252" t="s">
        <v>82</v>
      </c>
      <c r="C252" t="s">
        <v>83</v>
      </c>
      <c r="D252">
        <v>35</v>
      </c>
      <c r="E252" t="s">
        <v>84</v>
      </c>
      <c r="F252" t="s">
        <v>85</v>
      </c>
      <c r="G252" t="s">
        <v>241</v>
      </c>
      <c r="H252" t="s">
        <v>319</v>
      </c>
      <c r="I252" t="s">
        <v>320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80</v>
      </c>
    </row>
    <row r="253" spans="1:15" x14ac:dyDescent="0.25">
      <c r="A253" t="s">
        <v>81</v>
      </c>
      <c r="B253" t="s">
        <v>82</v>
      </c>
      <c r="C253" t="s">
        <v>83</v>
      </c>
      <c r="D253">
        <v>35</v>
      </c>
      <c r="E253" t="s">
        <v>84</v>
      </c>
      <c r="F253" t="s">
        <v>85</v>
      </c>
      <c r="G253" t="s">
        <v>241</v>
      </c>
      <c r="H253" t="s">
        <v>321</v>
      </c>
      <c r="I253" t="s">
        <v>322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80</v>
      </c>
    </row>
    <row r="254" spans="1:15" x14ac:dyDescent="0.25">
      <c r="A254" t="s">
        <v>81</v>
      </c>
      <c r="B254" t="s">
        <v>82</v>
      </c>
      <c r="C254" t="s">
        <v>83</v>
      </c>
      <c r="D254">
        <v>35</v>
      </c>
      <c r="E254" t="s">
        <v>84</v>
      </c>
      <c r="F254" t="s">
        <v>85</v>
      </c>
      <c r="G254" t="s">
        <v>241</v>
      </c>
      <c r="H254" t="s">
        <v>323</v>
      </c>
      <c r="I254" t="s">
        <v>324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80</v>
      </c>
    </row>
    <row r="255" spans="1:15" x14ac:dyDescent="0.25">
      <c r="A255" t="s">
        <v>81</v>
      </c>
      <c r="B255" t="s">
        <v>82</v>
      </c>
      <c r="C255" t="s">
        <v>83</v>
      </c>
      <c r="D255">
        <v>35</v>
      </c>
      <c r="E255" t="s">
        <v>84</v>
      </c>
      <c r="F255" t="s">
        <v>85</v>
      </c>
      <c r="G255" t="s">
        <v>241</v>
      </c>
      <c r="H255" t="s">
        <v>325</v>
      </c>
      <c r="I255" t="s">
        <v>326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80</v>
      </c>
    </row>
    <row r="256" spans="1:15" x14ac:dyDescent="0.25">
      <c r="A256" t="s">
        <v>81</v>
      </c>
      <c r="B256" t="s">
        <v>82</v>
      </c>
      <c r="C256" t="s">
        <v>83</v>
      </c>
      <c r="D256">
        <v>35</v>
      </c>
      <c r="E256" t="s">
        <v>84</v>
      </c>
      <c r="F256" t="s">
        <v>85</v>
      </c>
      <c r="G256" t="s">
        <v>241</v>
      </c>
      <c r="H256" t="s">
        <v>327</v>
      </c>
      <c r="I256" t="s">
        <v>328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80</v>
      </c>
    </row>
    <row r="257" spans="1:15" x14ac:dyDescent="0.25">
      <c r="A257" t="s">
        <v>81</v>
      </c>
      <c r="B257" t="s">
        <v>82</v>
      </c>
      <c r="C257" t="s">
        <v>83</v>
      </c>
      <c r="D257">
        <v>35</v>
      </c>
      <c r="E257" t="s">
        <v>84</v>
      </c>
      <c r="F257" t="s">
        <v>85</v>
      </c>
      <c r="G257" t="s">
        <v>241</v>
      </c>
      <c r="H257" t="s">
        <v>329</v>
      </c>
      <c r="I257" t="s">
        <v>330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80</v>
      </c>
    </row>
    <row r="258" spans="1:15" x14ac:dyDescent="0.25">
      <c r="A258" t="s">
        <v>81</v>
      </c>
      <c r="B258" t="s">
        <v>82</v>
      </c>
      <c r="C258" t="s">
        <v>83</v>
      </c>
      <c r="D258">
        <v>35</v>
      </c>
      <c r="E258" t="s">
        <v>84</v>
      </c>
      <c r="F258" t="s">
        <v>85</v>
      </c>
      <c r="G258" t="s">
        <v>241</v>
      </c>
      <c r="H258" t="s">
        <v>331</v>
      </c>
      <c r="I258" t="s">
        <v>332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80</v>
      </c>
    </row>
    <row r="259" spans="1:15" x14ac:dyDescent="0.25">
      <c r="A259" t="s">
        <v>81</v>
      </c>
      <c r="B259" t="s">
        <v>82</v>
      </c>
      <c r="C259" t="s">
        <v>83</v>
      </c>
      <c r="D259">
        <v>35</v>
      </c>
      <c r="E259" t="s">
        <v>84</v>
      </c>
      <c r="F259" t="s">
        <v>85</v>
      </c>
      <c r="G259" t="s">
        <v>241</v>
      </c>
      <c r="H259" t="s">
        <v>333</v>
      </c>
      <c r="I259" t="s">
        <v>334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80</v>
      </c>
    </row>
    <row r="260" spans="1:15" x14ac:dyDescent="0.25">
      <c r="A260" t="s">
        <v>81</v>
      </c>
      <c r="B260" t="s">
        <v>82</v>
      </c>
      <c r="C260" t="s">
        <v>83</v>
      </c>
      <c r="D260">
        <v>35</v>
      </c>
      <c r="E260" t="s">
        <v>84</v>
      </c>
      <c r="F260" t="s">
        <v>85</v>
      </c>
      <c r="G260" t="s">
        <v>241</v>
      </c>
      <c r="H260" t="s">
        <v>335</v>
      </c>
      <c r="I260" t="s">
        <v>336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80</v>
      </c>
    </row>
    <row r="261" spans="1:15" x14ac:dyDescent="0.25">
      <c r="A261" t="s">
        <v>81</v>
      </c>
      <c r="B261" t="s">
        <v>82</v>
      </c>
      <c r="C261" t="s">
        <v>83</v>
      </c>
      <c r="D261">
        <v>35</v>
      </c>
      <c r="E261" t="s">
        <v>84</v>
      </c>
      <c r="F261" t="s">
        <v>85</v>
      </c>
      <c r="G261" t="s">
        <v>241</v>
      </c>
      <c r="H261" t="s">
        <v>337</v>
      </c>
      <c r="I261" t="s">
        <v>338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80</v>
      </c>
    </row>
    <row r="262" spans="1:15" x14ac:dyDescent="0.25">
      <c r="A262" t="s">
        <v>81</v>
      </c>
      <c r="B262" t="s">
        <v>82</v>
      </c>
      <c r="C262" t="s">
        <v>83</v>
      </c>
      <c r="D262">
        <v>35</v>
      </c>
      <c r="E262" t="s">
        <v>84</v>
      </c>
      <c r="F262" t="s">
        <v>85</v>
      </c>
      <c r="G262" t="s">
        <v>241</v>
      </c>
      <c r="H262" t="s">
        <v>339</v>
      </c>
      <c r="I262" t="s">
        <v>340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80</v>
      </c>
    </row>
    <row r="263" spans="1:15" x14ac:dyDescent="0.25">
      <c r="A263" t="s">
        <v>81</v>
      </c>
      <c r="B263" t="s">
        <v>82</v>
      </c>
      <c r="C263" t="s">
        <v>83</v>
      </c>
      <c r="D263">
        <v>35</v>
      </c>
      <c r="E263" t="s">
        <v>84</v>
      </c>
      <c r="F263" t="s">
        <v>85</v>
      </c>
      <c r="G263" t="s">
        <v>241</v>
      </c>
      <c r="H263" t="s">
        <v>341</v>
      </c>
      <c r="I263" t="s">
        <v>342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80</v>
      </c>
    </row>
    <row r="264" spans="1:15" x14ac:dyDescent="0.25">
      <c r="A264" t="s">
        <v>81</v>
      </c>
      <c r="B264" t="s">
        <v>82</v>
      </c>
      <c r="C264" t="s">
        <v>83</v>
      </c>
      <c r="D264">
        <v>35</v>
      </c>
      <c r="E264" t="s">
        <v>84</v>
      </c>
      <c r="F264" t="s">
        <v>85</v>
      </c>
      <c r="G264" t="s">
        <v>241</v>
      </c>
      <c r="H264" t="s">
        <v>343</v>
      </c>
      <c r="I264" t="s">
        <v>344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80</v>
      </c>
    </row>
    <row r="265" spans="1:15" x14ac:dyDescent="0.25">
      <c r="A265" t="s">
        <v>81</v>
      </c>
      <c r="B265" t="s">
        <v>82</v>
      </c>
      <c r="C265" t="s">
        <v>83</v>
      </c>
      <c r="D265">
        <v>35</v>
      </c>
      <c r="E265" t="s">
        <v>84</v>
      </c>
      <c r="F265" t="s">
        <v>85</v>
      </c>
      <c r="G265" t="s">
        <v>241</v>
      </c>
      <c r="H265" t="s">
        <v>345</v>
      </c>
      <c r="I265" t="s">
        <v>346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80</v>
      </c>
    </row>
    <row r="266" spans="1:15" x14ac:dyDescent="0.25">
      <c r="A266" t="s">
        <v>81</v>
      </c>
      <c r="B266" t="s">
        <v>82</v>
      </c>
      <c r="C266" t="s">
        <v>83</v>
      </c>
      <c r="D266">
        <v>35</v>
      </c>
      <c r="E266" t="s">
        <v>84</v>
      </c>
      <c r="F266" t="s">
        <v>85</v>
      </c>
      <c r="G266" t="s">
        <v>241</v>
      </c>
      <c r="H266" t="s">
        <v>347</v>
      </c>
      <c r="I266" t="s">
        <v>348</v>
      </c>
      <c r="J266">
        <v>0</v>
      </c>
      <c r="K266">
        <v>0</v>
      </c>
      <c r="L266">
        <v>0</v>
      </c>
      <c r="M266">
        <v>0</v>
      </c>
      <c r="N266">
        <v>0</v>
      </c>
      <c r="O266" t="s">
        <v>80</v>
      </c>
    </row>
    <row r="267" spans="1:15" x14ac:dyDescent="0.25">
      <c r="A267" t="s">
        <v>81</v>
      </c>
      <c r="B267" t="s">
        <v>82</v>
      </c>
      <c r="C267" t="s">
        <v>83</v>
      </c>
      <c r="D267">
        <v>35</v>
      </c>
      <c r="E267" t="s">
        <v>84</v>
      </c>
      <c r="F267" t="s">
        <v>85</v>
      </c>
      <c r="G267" t="s">
        <v>241</v>
      </c>
      <c r="H267" t="s">
        <v>349</v>
      </c>
      <c r="I267" t="s">
        <v>350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80</v>
      </c>
    </row>
    <row r="268" spans="1:15" x14ac:dyDescent="0.25">
      <c r="A268" t="s">
        <v>81</v>
      </c>
      <c r="B268" t="s">
        <v>82</v>
      </c>
      <c r="C268" t="s">
        <v>83</v>
      </c>
      <c r="D268">
        <v>35</v>
      </c>
      <c r="E268" t="s">
        <v>84</v>
      </c>
      <c r="F268" t="s">
        <v>85</v>
      </c>
      <c r="G268" t="s">
        <v>241</v>
      </c>
      <c r="H268" t="s">
        <v>351</v>
      </c>
      <c r="I268" t="s">
        <v>352</v>
      </c>
      <c r="J268">
        <v>0</v>
      </c>
      <c r="K268">
        <v>0</v>
      </c>
      <c r="L268">
        <v>0</v>
      </c>
      <c r="M268">
        <v>0</v>
      </c>
      <c r="N268">
        <v>0</v>
      </c>
      <c r="O268" t="s">
        <v>80</v>
      </c>
    </row>
    <row r="269" spans="1:15" x14ac:dyDescent="0.25">
      <c r="A269" t="s">
        <v>81</v>
      </c>
      <c r="B269" t="s">
        <v>82</v>
      </c>
      <c r="C269" t="s">
        <v>83</v>
      </c>
      <c r="D269">
        <v>35</v>
      </c>
      <c r="E269" t="s">
        <v>84</v>
      </c>
      <c r="F269" t="s">
        <v>85</v>
      </c>
      <c r="G269" t="s">
        <v>241</v>
      </c>
      <c r="H269" t="s">
        <v>353</v>
      </c>
      <c r="I269" t="s">
        <v>354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80</v>
      </c>
    </row>
    <row r="270" spans="1:15" x14ac:dyDescent="0.25">
      <c r="A270" t="s">
        <v>81</v>
      </c>
      <c r="B270" t="s">
        <v>82</v>
      </c>
      <c r="C270" t="s">
        <v>83</v>
      </c>
      <c r="D270">
        <v>35</v>
      </c>
      <c r="E270" t="s">
        <v>84</v>
      </c>
      <c r="F270" t="s">
        <v>85</v>
      </c>
      <c r="G270" t="s">
        <v>241</v>
      </c>
      <c r="H270" t="s">
        <v>355</v>
      </c>
      <c r="I270" t="s">
        <v>356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80</v>
      </c>
    </row>
    <row r="271" spans="1:15" x14ac:dyDescent="0.25">
      <c r="A271" t="s">
        <v>81</v>
      </c>
      <c r="B271" t="s">
        <v>82</v>
      </c>
      <c r="C271" t="s">
        <v>83</v>
      </c>
      <c r="D271">
        <v>35</v>
      </c>
      <c r="E271" t="s">
        <v>84</v>
      </c>
      <c r="F271" t="s">
        <v>85</v>
      </c>
      <c r="G271" t="s">
        <v>241</v>
      </c>
      <c r="H271" t="s">
        <v>357</v>
      </c>
      <c r="I271" t="s">
        <v>358</v>
      </c>
      <c r="J271">
        <v>0</v>
      </c>
      <c r="K271">
        <v>0</v>
      </c>
      <c r="L271">
        <v>0</v>
      </c>
      <c r="M271">
        <v>0</v>
      </c>
      <c r="N271">
        <v>0</v>
      </c>
      <c r="O271" t="s">
        <v>80</v>
      </c>
    </row>
    <row r="272" spans="1:15" x14ac:dyDescent="0.25">
      <c r="A272" t="s">
        <v>81</v>
      </c>
      <c r="B272" t="s">
        <v>82</v>
      </c>
      <c r="C272" t="s">
        <v>83</v>
      </c>
      <c r="D272">
        <v>35</v>
      </c>
      <c r="E272" t="s">
        <v>84</v>
      </c>
      <c r="F272" t="s">
        <v>85</v>
      </c>
      <c r="G272" t="s">
        <v>241</v>
      </c>
      <c r="H272" t="s">
        <v>359</v>
      </c>
      <c r="I272" t="s">
        <v>360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80</v>
      </c>
    </row>
    <row r="273" spans="1:15" x14ac:dyDescent="0.25">
      <c r="A273" t="s">
        <v>81</v>
      </c>
      <c r="B273" t="s">
        <v>82</v>
      </c>
      <c r="C273" t="s">
        <v>83</v>
      </c>
      <c r="D273">
        <v>35</v>
      </c>
      <c r="E273" t="s">
        <v>84</v>
      </c>
      <c r="F273" t="s">
        <v>85</v>
      </c>
      <c r="G273" t="s">
        <v>241</v>
      </c>
      <c r="H273" t="s">
        <v>361</v>
      </c>
      <c r="I273" t="s">
        <v>362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80</v>
      </c>
    </row>
    <row r="274" spans="1:15" x14ac:dyDescent="0.25">
      <c r="A274" t="s">
        <v>81</v>
      </c>
      <c r="B274" t="s">
        <v>82</v>
      </c>
      <c r="C274" t="s">
        <v>83</v>
      </c>
      <c r="D274">
        <v>35</v>
      </c>
      <c r="E274" t="s">
        <v>84</v>
      </c>
      <c r="F274" t="s">
        <v>85</v>
      </c>
      <c r="G274" t="s">
        <v>241</v>
      </c>
      <c r="H274" t="s">
        <v>363</v>
      </c>
      <c r="I274" t="s">
        <v>364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80</v>
      </c>
    </row>
    <row r="275" spans="1:15" x14ac:dyDescent="0.25">
      <c r="A275" t="s">
        <v>81</v>
      </c>
      <c r="B275" t="s">
        <v>82</v>
      </c>
      <c r="C275" t="s">
        <v>83</v>
      </c>
      <c r="D275">
        <v>35</v>
      </c>
      <c r="E275" t="s">
        <v>84</v>
      </c>
      <c r="F275" t="s">
        <v>85</v>
      </c>
      <c r="G275" t="s">
        <v>241</v>
      </c>
      <c r="H275" t="s">
        <v>365</v>
      </c>
      <c r="I275" t="s">
        <v>366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80</v>
      </c>
    </row>
    <row r="276" spans="1:15" x14ac:dyDescent="0.25">
      <c r="A276" t="s">
        <v>81</v>
      </c>
      <c r="B276" t="s">
        <v>82</v>
      </c>
      <c r="C276" t="s">
        <v>83</v>
      </c>
      <c r="D276">
        <v>35</v>
      </c>
      <c r="E276" t="s">
        <v>84</v>
      </c>
      <c r="F276" t="s">
        <v>85</v>
      </c>
      <c r="G276" t="s">
        <v>241</v>
      </c>
      <c r="H276" t="s">
        <v>367</v>
      </c>
      <c r="I276" t="s">
        <v>368</v>
      </c>
      <c r="J276">
        <v>0</v>
      </c>
      <c r="K276">
        <v>0</v>
      </c>
      <c r="L276">
        <v>0</v>
      </c>
      <c r="M276">
        <v>0</v>
      </c>
      <c r="N276">
        <v>0</v>
      </c>
      <c r="O276" t="s">
        <v>80</v>
      </c>
    </row>
    <row r="277" spans="1:15" x14ac:dyDescent="0.25">
      <c r="A277" t="s">
        <v>81</v>
      </c>
      <c r="B277" t="s">
        <v>82</v>
      </c>
      <c r="C277" t="s">
        <v>83</v>
      </c>
      <c r="D277">
        <v>35</v>
      </c>
      <c r="E277" t="s">
        <v>84</v>
      </c>
      <c r="F277" t="s">
        <v>85</v>
      </c>
      <c r="G277" t="s">
        <v>241</v>
      </c>
      <c r="H277" t="s">
        <v>369</v>
      </c>
      <c r="I277" t="s">
        <v>370</v>
      </c>
      <c r="J277">
        <v>0</v>
      </c>
      <c r="K277">
        <v>0</v>
      </c>
      <c r="L277">
        <v>0</v>
      </c>
      <c r="M277">
        <v>0</v>
      </c>
      <c r="N277">
        <v>0</v>
      </c>
      <c r="O277" t="s">
        <v>80</v>
      </c>
    </row>
    <row r="278" spans="1:15" x14ac:dyDescent="0.25">
      <c r="A278" t="s">
        <v>371</v>
      </c>
      <c r="B278" t="s">
        <v>372</v>
      </c>
      <c r="D278">
        <v>0</v>
      </c>
      <c r="E278" t="s">
        <v>237</v>
      </c>
      <c r="F278" t="s">
        <v>85</v>
      </c>
      <c r="G278" t="s">
        <v>241</v>
      </c>
      <c r="H278" t="s">
        <v>88</v>
      </c>
      <c r="I278" t="s">
        <v>90</v>
      </c>
      <c r="J278">
        <v>0</v>
      </c>
      <c r="K278">
        <v>0</v>
      </c>
      <c r="L278">
        <v>0</v>
      </c>
      <c r="M278">
        <v>0</v>
      </c>
      <c r="N278">
        <v>0</v>
      </c>
      <c r="O278" t="s">
        <v>80</v>
      </c>
    </row>
    <row r="279" spans="1:15" x14ac:dyDescent="0.25">
      <c r="A279" t="s">
        <v>371</v>
      </c>
      <c r="B279" t="s">
        <v>372</v>
      </c>
      <c r="D279">
        <v>0</v>
      </c>
      <c r="E279" t="s">
        <v>237</v>
      </c>
      <c r="F279" t="s">
        <v>85</v>
      </c>
      <c r="G279" t="s">
        <v>241</v>
      </c>
      <c r="H279" t="s">
        <v>91</v>
      </c>
      <c r="I279" t="s">
        <v>92</v>
      </c>
      <c r="J279">
        <v>0</v>
      </c>
      <c r="K279">
        <v>0</v>
      </c>
      <c r="L279">
        <v>0</v>
      </c>
      <c r="M279">
        <v>0</v>
      </c>
      <c r="N279">
        <v>0</v>
      </c>
      <c r="O279" t="s">
        <v>80</v>
      </c>
    </row>
    <row r="280" spans="1:15" x14ac:dyDescent="0.25">
      <c r="A280" t="s">
        <v>371</v>
      </c>
      <c r="B280" t="s">
        <v>372</v>
      </c>
      <c r="D280">
        <v>0</v>
      </c>
      <c r="E280" t="s">
        <v>237</v>
      </c>
      <c r="F280" t="s">
        <v>85</v>
      </c>
      <c r="G280" t="s">
        <v>241</v>
      </c>
      <c r="H280" t="s">
        <v>93</v>
      </c>
      <c r="I280" t="s">
        <v>94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80</v>
      </c>
    </row>
    <row r="281" spans="1:15" x14ac:dyDescent="0.25">
      <c r="A281" t="s">
        <v>371</v>
      </c>
      <c r="B281" t="s">
        <v>372</v>
      </c>
      <c r="D281">
        <v>0</v>
      </c>
      <c r="E281" t="s">
        <v>237</v>
      </c>
      <c r="F281" t="s">
        <v>85</v>
      </c>
      <c r="G281" t="s">
        <v>241</v>
      </c>
      <c r="H281" t="s">
        <v>95</v>
      </c>
      <c r="I281" t="s">
        <v>96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80</v>
      </c>
    </row>
    <row r="282" spans="1:15" x14ac:dyDescent="0.25">
      <c r="A282" t="s">
        <v>371</v>
      </c>
      <c r="B282" t="s">
        <v>372</v>
      </c>
      <c r="D282">
        <v>0</v>
      </c>
      <c r="E282" t="s">
        <v>237</v>
      </c>
      <c r="F282" t="s">
        <v>85</v>
      </c>
      <c r="G282" t="s">
        <v>241</v>
      </c>
      <c r="H282" t="s">
        <v>97</v>
      </c>
      <c r="I282" t="s">
        <v>98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80</v>
      </c>
    </row>
    <row r="283" spans="1:15" x14ac:dyDescent="0.25">
      <c r="A283" t="s">
        <v>371</v>
      </c>
      <c r="B283" t="s">
        <v>372</v>
      </c>
      <c r="D283">
        <v>0</v>
      </c>
      <c r="E283" t="s">
        <v>237</v>
      </c>
      <c r="F283" t="s">
        <v>85</v>
      </c>
      <c r="G283" t="s">
        <v>241</v>
      </c>
      <c r="H283" t="s">
        <v>99</v>
      </c>
      <c r="I283" t="s">
        <v>100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80</v>
      </c>
    </row>
    <row r="284" spans="1:15" x14ac:dyDescent="0.25">
      <c r="A284" t="s">
        <v>371</v>
      </c>
      <c r="B284" t="s">
        <v>372</v>
      </c>
      <c r="D284">
        <v>0</v>
      </c>
      <c r="E284" t="s">
        <v>237</v>
      </c>
      <c r="F284" t="s">
        <v>85</v>
      </c>
      <c r="G284" t="s">
        <v>241</v>
      </c>
      <c r="H284" t="s">
        <v>101</v>
      </c>
      <c r="I284" t="s">
        <v>102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80</v>
      </c>
    </row>
    <row r="285" spans="1:15" x14ac:dyDescent="0.25">
      <c r="A285" t="s">
        <v>371</v>
      </c>
      <c r="B285" t="s">
        <v>372</v>
      </c>
      <c r="D285">
        <v>0</v>
      </c>
      <c r="E285" t="s">
        <v>237</v>
      </c>
      <c r="F285" t="s">
        <v>85</v>
      </c>
      <c r="G285" t="s">
        <v>241</v>
      </c>
      <c r="H285" t="s">
        <v>103</v>
      </c>
      <c r="I285" t="s">
        <v>104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80</v>
      </c>
    </row>
    <row r="286" spans="1:15" x14ac:dyDescent="0.25">
      <c r="A286" t="s">
        <v>371</v>
      </c>
      <c r="B286" t="s">
        <v>372</v>
      </c>
      <c r="D286">
        <v>0</v>
      </c>
      <c r="E286" t="s">
        <v>237</v>
      </c>
      <c r="F286" t="s">
        <v>85</v>
      </c>
      <c r="G286" t="s">
        <v>241</v>
      </c>
      <c r="H286" t="s">
        <v>105</v>
      </c>
      <c r="I286" t="s">
        <v>106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80</v>
      </c>
    </row>
    <row r="287" spans="1:15" x14ac:dyDescent="0.25">
      <c r="A287" t="s">
        <v>371</v>
      </c>
      <c r="B287" t="s">
        <v>372</v>
      </c>
      <c r="D287">
        <v>0</v>
      </c>
      <c r="E287" t="s">
        <v>237</v>
      </c>
      <c r="F287" t="s">
        <v>85</v>
      </c>
      <c r="G287" t="s">
        <v>241</v>
      </c>
      <c r="H287" t="s">
        <v>107</v>
      </c>
      <c r="I287" t="s">
        <v>108</v>
      </c>
      <c r="J287">
        <v>0</v>
      </c>
      <c r="K287">
        <v>0</v>
      </c>
      <c r="L287">
        <v>0</v>
      </c>
      <c r="M287">
        <v>0</v>
      </c>
      <c r="N287">
        <v>0</v>
      </c>
      <c r="O287" t="s">
        <v>80</v>
      </c>
    </row>
    <row r="288" spans="1:15" x14ac:dyDescent="0.25">
      <c r="A288" t="s">
        <v>371</v>
      </c>
      <c r="B288" t="s">
        <v>372</v>
      </c>
      <c r="D288">
        <v>0</v>
      </c>
      <c r="E288" t="s">
        <v>237</v>
      </c>
      <c r="F288" t="s">
        <v>85</v>
      </c>
      <c r="G288" t="s">
        <v>241</v>
      </c>
      <c r="H288" t="s">
        <v>109</v>
      </c>
      <c r="I288" t="s">
        <v>110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80</v>
      </c>
    </row>
    <row r="289" spans="1:15" x14ac:dyDescent="0.25">
      <c r="A289" t="s">
        <v>371</v>
      </c>
      <c r="B289" t="s">
        <v>372</v>
      </c>
      <c r="D289">
        <v>0</v>
      </c>
      <c r="E289" t="s">
        <v>237</v>
      </c>
      <c r="F289" t="s">
        <v>85</v>
      </c>
      <c r="G289" t="s">
        <v>241</v>
      </c>
      <c r="H289" t="s">
        <v>111</v>
      </c>
      <c r="I289" t="s">
        <v>112</v>
      </c>
      <c r="J289">
        <v>0</v>
      </c>
      <c r="K289">
        <v>0</v>
      </c>
      <c r="L289">
        <v>0</v>
      </c>
      <c r="M289">
        <v>0</v>
      </c>
      <c r="N289">
        <v>0</v>
      </c>
      <c r="O289" t="s">
        <v>80</v>
      </c>
    </row>
    <row r="290" spans="1:15" x14ac:dyDescent="0.25">
      <c r="A290" t="s">
        <v>371</v>
      </c>
      <c r="B290" t="s">
        <v>372</v>
      </c>
      <c r="D290">
        <v>0</v>
      </c>
      <c r="E290" t="s">
        <v>237</v>
      </c>
      <c r="F290" t="s">
        <v>85</v>
      </c>
      <c r="G290" t="s">
        <v>241</v>
      </c>
      <c r="H290" t="s">
        <v>113</v>
      </c>
      <c r="I290" t="s">
        <v>114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80</v>
      </c>
    </row>
    <row r="291" spans="1:15" x14ac:dyDescent="0.25">
      <c r="A291" t="s">
        <v>371</v>
      </c>
      <c r="B291" t="s">
        <v>372</v>
      </c>
      <c r="D291">
        <v>0</v>
      </c>
      <c r="E291" t="s">
        <v>237</v>
      </c>
      <c r="F291" t="s">
        <v>85</v>
      </c>
      <c r="G291" t="s">
        <v>241</v>
      </c>
      <c r="H291" t="s">
        <v>115</v>
      </c>
      <c r="I291" t="s">
        <v>116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80</v>
      </c>
    </row>
    <row r="292" spans="1:15" x14ac:dyDescent="0.25">
      <c r="A292" t="s">
        <v>371</v>
      </c>
      <c r="B292" t="s">
        <v>372</v>
      </c>
      <c r="D292">
        <v>0</v>
      </c>
      <c r="E292" t="s">
        <v>237</v>
      </c>
      <c r="F292" t="s">
        <v>85</v>
      </c>
      <c r="G292" t="s">
        <v>241</v>
      </c>
      <c r="H292" t="s">
        <v>117</v>
      </c>
      <c r="I292" t="s">
        <v>118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80</v>
      </c>
    </row>
    <row r="293" spans="1:15" x14ac:dyDescent="0.25">
      <c r="A293" t="s">
        <v>371</v>
      </c>
      <c r="B293" t="s">
        <v>372</v>
      </c>
      <c r="D293">
        <v>0</v>
      </c>
      <c r="E293" t="s">
        <v>237</v>
      </c>
      <c r="F293" t="s">
        <v>85</v>
      </c>
      <c r="G293" t="s">
        <v>241</v>
      </c>
      <c r="H293" t="s">
        <v>119</v>
      </c>
      <c r="I293" t="s">
        <v>120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80</v>
      </c>
    </row>
    <row r="294" spans="1:15" x14ac:dyDescent="0.25">
      <c r="A294" t="s">
        <v>371</v>
      </c>
      <c r="B294" t="s">
        <v>372</v>
      </c>
      <c r="D294">
        <v>0</v>
      </c>
      <c r="E294" t="s">
        <v>237</v>
      </c>
      <c r="F294" t="s">
        <v>85</v>
      </c>
      <c r="G294" t="s">
        <v>241</v>
      </c>
      <c r="H294" t="s">
        <v>121</v>
      </c>
      <c r="I294" t="s">
        <v>122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80</v>
      </c>
    </row>
    <row r="295" spans="1:15" x14ac:dyDescent="0.25">
      <c r="A295" t="s">
        <v>371</v>
      </c>
      <c r="B295" t="s">
        <v>372</v>
      </c>
      <c r="D295">
        <v>0</v>
      </c>
      <c r="E295" t="s">
        <v>237</v>
      </c>
      <c r="F295" t="s">
        <v>85</v>
      </c>
      <c r="G295" t="s">
        <v>241</v>
      </c>
      <c r="H295" t="s">
        <v>123</v>
      </c>
      <c r="I295" t="s">
        <v>124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80</v>
      </c>
    </row>
    <row r="296" spans="1:15" x14ac:dyDescent="0.25">
      <c r="A296" t="s">
        <v>371</v>
      </c>
      <c r="B296" t="s">
        <v>372</v>
      </c>
      <c r="D296">
        <v>0</v>
      </c>
      <c r="E296" t="s">
        <v>237</v>
      </c>
      <c r="F296" t="s">
        <v>85</v>
      </c>
      <c r="G296" t="s">
        <v>241</v>
      </c>
      <c r="H296" t="s">
        <v>125</v>
      </c>
      <c r="I296" t="s">
        <v>126</v>
      </c>
      <c r="J296">
        <v>0</v>
      </c>
      <c r="K296">
        <v>0</v>
      </c>
      <c r="L296">
        <v>0</v>
      </c>
      <c r="M296">
        <v>0</v>
      </c>
      <c r="N296">
        <v>0</v>
      </c>
      <c r="O296" t="s">
        <v>80</v>
      </c>
    </row>
    <row r="297" spans="1:15" x14ac:dyDescent="0.25">
      <c r="A297" t="s">
        <v>371</v>
      </c>
      <c r="B297" t="s">
        <v>372</v>
      </c>
      <c r="D297">
        <v>0</v>
      </c>
      <c r="E297" t="s">
        <v>237</v>
      </c>
      <c r="F297" t="s">
        <v>85</v>
      </c>
      <c r="G297" t="s">
        <v>241</v>
      </c>
      <c r="H297" t="s">
        <v>127</v>
      </c>
      <c r="I297" t="s">
        <v>128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80</v>
      </c>
    </row>
    <row r="298" spans="1:15" x14ac:dyDescent="0.25">
      <c r="A298" t="s">
        <v>371</v>
      </c>
      <c r="B298" t="s">
        <v>372</v>
      </c>
      <c r="D298">
        <v>0</v>
      </c>
      <c r="E298" t="s">
        <v>237</v>
      </c>
      <c r="F298" t="s">
        <v>85</v>
      </c>
      <c r="G298" t="s">
        <v>241</v>
      </c>
      <c r="H298" t="s">
        <v>129</v>
      </c>
      <c r="I298" t="s">
        <v>130</v>
      </c>
      <c r="J298">
        <v>0</v>
      </c>
      <c r="K298">
        <v>0</v>
      </c>
      <c r="L298">
        <v>0</v>
      </c>
      <c r="M298">
        <v>0</v>
      </c>
      <c r="N298">
        <v>0</v>
      </c>
      <c r="O298" t="s">
        <v>80</v>
      </c>
    </row>
    <row r="299" spans="1:15" x14ac:dyDescent="0.25">
      <c r="A299" t="s">
        <v>371</v>
      </c>
      <c r="B299" t="s">
        <v>372</v>
      </c>
      <c r="D299">
        <v>0</v>
      </c>
      <c r="E299" t="s">
        <v>237</v>
      </c>
      <c r="F299" t="s">
        <v>85</v>
      </c>
      <c r="G299" t="s">
        <v>241</v>
      </c>
      <c r="H299" t="s">
        <v>131</v>
      </c>
      <c r="I299" t="s">
        <v>132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80</v>
      </c>
    </row>
    <row r="300" spans="1:15" x14ac:dyDescent="0.25">
      <c r="A300" t="s">
        <v>371</v>
      </c>
      <c r="B300" t="s">
        <v>372</v>
      </c>
      <c r="D300">
        <v>0</v>
      </c>
      <c r="E300" t="s">
        <v>237</v>
      </c>
      <c r="F300" t="s">
        <v>85</v>
      </c>
      <c r="G300" t="s">
        <v>241</v>
      </c>
      <c r="H300" t="s">
        <v>133</v>
      </c>
      <c r="I300" t="s">
        <v>134</v>
      </c>
      <c r="J300">
        <v>0</v>
      </c>
      <c r="K300">
        <v>0</v>
      </c>
      <c r="L300">
        <v>0</v>
      </c>
      <c r="M300">
        <v>0</v>
      </c>
      <c r="N300">
        <v>0</v>
      </c>
      <c r="O300" t="s">
        <v>80</v>
      </c>
    </row>
    <row r="301" spans="1:15" x14ac:dyDescent="0.25">
      <c r="A301" t="s">
        <v>371</v>
      </c>
      <c r="B301" t="s">
        <v>372</v>
      </c>
      <c r="D301">
        <v>0</v>
      </c>
      <c r="E301" t="s">
        <v>237</v>
      </c>
      <c r="F301" t="s">
        <v>85</v>
      </c>
      <c r="G301" t="s">
        <v>241</v>
      </c>
      <c r="H301" t="s">
        <v>135</v>
      </c>
      <c r="I301" t="s">
        <v>136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80</v>
      </c>
    </row>
    <row r="302" spans="1:15" x14ac:dyDescent="0.25">
      <c r="A302" t="s">
        <v>371</v>
      </c>
      <c r="B302" t="s">
        <v>372</v>
      </c>
      <c r="D302">
        <v>0</v>
      </c>
      <c r="E302" t="s">
        <v>237</v>
      </c>
      <c r="F302" t="s">
        <v>85</v>
      </c>
      <c r="G302" t="s">
        <v>241</v>
      </c>
      <c r="H302" t="s">
        <v>137</v>
      </c>
      <c r="I302" t="s">
        <v>138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80</v>
      </c>
    </row>
    <row r="303" spans="1:15" x14ac:dyDescent="0.25">
      <c r="A303" t="s">
        <v>371</v>
      </c>
      <c r="B303" t="s">
        <v>372</v>
      </c>
      <c r="D303">
        <v>0</v>
      </c>
      <c r="E303" t="s">
        <v>237</v>
      </c>
      <c r="F303" t="s">
        <v>85</v>
      </c>
      <c r="G303" t="s">
        <v>241</v>
      </c>
      <c r="H303" t="s">
        <v>139</v>
      </c>
      <c r="I303" t="s">
        <v>140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80</v>
      </c>
    </row>
    <row r="304" spans="1:15" x14ac:dyDescent="0.25">
      <c r="A304" t="s">
        <v>371</v>
      </c>
      <c r="B304" t="s">
        <v>372</v>
      </c>
      <c r="D304">
        <v>0</v>
      </c>
      <c r="E304" t="s">
        <v>237</v>
      </c>
      <c r="F304" t="s">
        <v>85</v>
      </c>
      <c r="G304" t="s">
        <v>241</v>
      </c>
      <c r="H304" t="s">
        <v>141</v>
      </c>
      <c r="I304" t="s">
        <v>142</v>
      </c>
      <c r="J304">
        <v>0</v>
      </c>
      <c r="K304">
        <v>0</v>
      </c>
      <c r="L304">
        <v>0</v>
      </c>
      <c r="M304">
        <v>0</v>
      </c>
      <c r="N304">
        <v>0</v>
      </c>
      <c r="O304" t="s">
        <v>80</v>
      </c>
    </row>
    <row r="305" spans="1:15" x14ac:dyDescent="0.25">
      <c r="A305" t="s">
        <v>371</v>
      </c>
      <c r="B305" t="s">
        <v>372</v>
      </c>
      <c r="D305">
        <v>0</v>
      </c>
      <c r="E305" t="s">
        <v>237</v>
      </c>
      <c r="F305" t="s">
        <v>85</v>
      </c>
      <c r="G305" t="s">
        <v>241</v>
      </c>
      <c r="H305" t="s">
        <v>143</v>
      </c>
      <c r="I305" t="s">
        <v>144</v>
      </c>
      <c r="J305">
        <v>0</v>
      </c>
      <c r="K305">
        <v>0</v>
      </c>
      <c r="L305">
        <v>0</v>
      </c>
      <c r="M305">
        <v>0</v>
      </c>
      <c r="N305">
        <v>0</v>
      </c>
      <c r="O305" t="s">
        <v>80</v>
      </c>
    </row>
    <row r="306" spans="1:15" x14ac:dyDescent="0.25">
      <c r="A306" t="s">
        <v>371</v>
      </c>
      <c r="B306" t="s">
        <v>372</v>
      </c>
      <c r="D306">
        <v>0</v>
      </c>
      <c r="E306" t="s">
        <v>237</v>
      </c>
      <c r="F306" t="s">
        <v>85</v>
      </c>
      <c r="G306" t="s">
        <v>241</v>
      </c>
      <c r="H306" t="s">
        <v>145</v>
      </c>
      <c r="I306" t="s">
        <v>146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80</v>
      </c>
    </row>
    <row r="307" spans="1:15" x14ac:dyDescent="0.25">
      <c r="A307" t="s">
        <v>371</v>
      </c>
      <c r="B307" t="s">
        <v>372</v>
      </c>
      <c r="D307">
        <v>0</v>
      </c>
      <c r="E307" t="s">
        <v>237</v>
      </c>
      <c r="F307" t="s">
        <v>85</v>
      </c>
      <c r="G307" t="s">
        <v>241</v>
      </c>
      <c r="H307" t="s">
        <v>147</v>
      </c>
      <c r="I307" t="s">
        <v>148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80</v>
      </c>
    </row>
    <row r="308" spans="1:15" x14ac:dyDescent="0.25">
      <c r="A308" t="s">
        <v>371</v>
      </c>
      <c r="B308" t="s">
        <v>372</v>
      </c>
      <c r="D308">
        <v>0</v>
      </c>
      <c r="E308" t="s">
        <v>237</v>
      </c>
      <c r="F308" t="s">
        <v>85</v>
      </c>
      <c r="G308" t="s">
        <v>241</v>
      </c>
      <c r="H308" t="s">
        <v>149</v>
      </c>
      <c r="I308" t="s">
        <v>150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80</v>
      </c>
    </row>
    <row r="309" spans="1:15" x14ac:dyDescent="0.25">
      <c r="A309" t="s">
        <v>371</v>
      </c>
      <c r="B309" t="s">
        <v>372</v>
      </c>
      <c r="D309">
        <v>0</v>
      </c>
      <c r="E309" t="s">
        <v>237</v>
      </c>
      <c r="F309" t="s">
        <v>85</v>
      </c>
      <c r="G309" t="s">
        <v>241</v>
      </c>
      <c r="H309" t="s">
        <v>151</v>
      </c>
      <c r="I309" t="s">
        <v>152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80</v>
      </c>
    </row>
    <row r="310" spans="1:15" x14ac:dyDescent="0.25">
      <c r="A310" t="s">
        <v>371</v>
      </c>
      <c r="B310" t="s">
        <v>372</v>
      </c>
      <c r="D310">
        <v>0</v>
      </c>
      <c r="E310" t="s">
        <v>237</v>
      </c>
      <c r="F310" t="s">
        <v>85</v>
      </c>
      <c r="G310" t="s">
        <v>241</v>
      </c>
      <c r="H310" t="s">
        <v>153</v>
      </c>
      <c r="I310" t="s">
        <v>154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80</v>
      </c>
    </row>
    <row r="311" spans="1:15" x14ac:dyDescent="0.25">
      <c r="A311" t="s">
        <v>371</v>
      </c>
      <c r="B311" t="s">
        <v>372</v>
      </c>
      <c r="D311">
        <v>0</v>
      </c>
      <c r="E311" t="s">
        <v>237</v>
      </c>
      <c r="F311" t="s">
        <v>85</v>
      </c>
      <c r="G311" t="s">
        <v>241</v>
      </c>
      <c r="H311" t="s">
        <v>155</v>
      </c>
      <c r="I311" t="s">
        <v>156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80</v>
      </c>
    </row>
    <row r="312" spans="1:15" x14ac:dyDescent="0.25">
      <c r="A312" t="s">
        <v>371</v>
      </c>
      <c r="B312" t="s">
        <v>372</v>
      </c>
      <c r="D312">
        <v>0</v>
      </c>
      <c r="E312" t="s">
        <v>237</v>
      </c>
      <c r="F312" t="s">
        <v>85</v>
      </c>
      <c r="G312" t="s">
        <v>241</v>
      </c>
      <c r="H312" t="s">
        <v>157</v>
      </c>
      <c r="I312" t="s">
        <v>158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80</v>
      </c>
    </row>
    <row r="313" spans="1:15" x14ac:dyDescent="0.25">
      <c r="A313" t="s">
        <v>371</v>
      </c>
      <c r="B313" t="s">
        <v>372</v>
      </c>
      <c r="D313">
        <v>0</v>
      </c>
      <c r="E313" t="s">
        <v>237</v>
      </c>
      <c r="F313" t="s">
        <v>85</v>
      </c>
      <c r="G313" t="s">
        <v>241</v>
      </c>
      <c r="H313" t="s">
        <v>159</v>
      </c>
      <c r="I313" t="s">
        <v>160</v>
      </c>
      <c r="J313">
        <v>0</v>
      </c>
      <c r="K313">
        <v>0</v>
      </c>
      <c r="L313">
        <v>0</v>
      </c>
      <c r="M313">
        <v>0</v>
      </c>
      <c r="N313">
        <v>0</v>
      </c>
      <c r="O313" t="s">
        <v>80</v>
      </c>
    </row>
    <row r="314" spans="1:15" x14ac:dyDescent="0.25">
      <c r="A314" t="s">
        <v>371</v>
      </c>
      <c r="B314" t="s">
        <v>372</v>
      </c>
      <c r="D314">
        <v>0</v>
      </c>
      <c r="E314" t="s">
        <v>237</v>
      </c>
      <c r="F314" t="s">
        <v>85</v>
      </c>
      <c r="G314" t="s">
        <v>241</v>
      </c>
      <c r="H314" t="s">
        <v>161</v>
      </c>
      <c r="I314" t="s">
        <v>162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80</v>
      </c>
    </row>
    <row r="315" spans="1:15" x14ac:dyDescent="0.25">
      <c r="A315" t="s">
        <v>371</v>
      </c>
      <c r="B315" t="s">
        <v>372</v>
      </c>
      <c r="D315">
        <v>0</v>
      </c>
      <c r="E315" t="s">
        <v>237</v>
      </c>
      <c r="F315" t="s">
        <v>85</v>
      </c>
      <c r="G315" t="s">
        <v>241</v>
      </c>
      <c r="H315" t="s">
        <v>163</v>
      </c>
      <c r="I315" t="s">
        <v>164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80</v>
      </c>
    </row>
    <row r="316" spans="1:15" x14ac:dyDescent="0.25">
      <c r="A316" t="s">
        <v>371</v>
      </c>
      <c r="B316" t="s">
        <v>372</v>
      </c>
      <c r="D316">
        <v>0</v>
      </c>
      <c r="E316" t="s">
        <v>237</v>
      </c>
      <c r="F316" t="s">
        <v>85</v>
      </c>
      <c r="G316" t="s">
        <v>241</v>
      </c>
      <c r="H316" t="s">
        <v>165</v>
      </c>
      <c r="I316" t="s">
        <v>166</v>
      </c>
      <c r="J316">
        <v>0</v>
      </c>
      <c r="K316">
        <v>0</v>
      </c>
      <c r="L316">
        <v>0</v>
      </c>
      <c r="M316">
        <v>0</v>
      </c>
      <c r="N316">
        <v>0</v>
      </c>
      <c r="O316" t="s">
        <v>80</v>
      </c>
    </row>
    <row r="317" spans="1:15" x14ac:dyDescent="0.25">
      <c r="A317" t="s">
        <v>371</v>
      </c>
      <c r="B317" t="s">
        <v>372</v>
      </c>
      <c r="D317">
        <v>0</v>
      </c>
      <c r="E317" t="s">
        <v>237</v>
      </c>
      <c r="F317" t="s">
        <v>85</v>
      </c>
      <c r="G317" t="s">
        <v>241</v>
      </c>
      <c r="H317" t="s">
        <v>167</v>
      </c>
      <c r="I317" t="s">
        <v>168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80</v>
      </c>
    </row>
    <row r="318" spans="1:15" x14ac:dyDescent="0.25">
      <c r="A318" t="s">
        <v>371</v>
      </c>
      <c r="B318" t="s">
        <v>372</v>
      </c>
      <c r="D318">
        <v>0</v>
      </c>
      <c r="E318" t="s">
        <v>237</v>
      </c>
      <c r="F318" t="s">
        <v>85</v>
      </c>
      <c r="G318" t="s">
        <v>241</v>
      </c>
      <c r="H318" t="s">
        <v>169</v>
      </c>
      <c r="I318" t="s">
        <v>170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80</v>
      </c>
    </row>
    <row r="319" spans="1:15" x14ac:dyDescent="0.25">
      <c r="A319" t="s">
        <v>371</v>
      </c>
      <c r="B319" t="s">
        <v>372</v>
      </c>
      <c r="D319">
        <v>0</v>
      </c>
      <c r="E319" t="s">
        <v>237</v>
      </c>
      <c r="F319" t="s">
        <v>85</v>
      </c>
      <c r="G319" t="s">
        <v>241</v>
      </c>
      <c r="H319" t="s">
        <v>171</v>
      </c>
      <c r="I319" t="s">
        <v>172</v>
      </c>
      <c r="J319">
        <v>0</v>
      </c>
      <c r="K319">
        <v>0</v>
      </c>
      <c r="L319">
        <v>0</v>
      </c>
      <c r="M319">
        <v>0</v>
      </c>
      <c r="N319">
        <v>0</v>
      </c>
      <c r="O319" t="s">
        <v>80</v>
      </c>
    </row>
    <row r="320" spans="1:15" x14ac:dyDescent="0.25">
      <c r="A320" t="s">
        <v>371</v>
      </c>
      <c r="B320" t="s">
        <v>372</v>
      </c>
      <c r="D320">
        <v>0</v>
      </c>
      <c r="E320" t="s">
        <v>237</v>
      </c>
      <c r="F320" t="s">
        <v>85</v>
      </c>
      <c r="G320" t="s">
        <v>241</v>
      </c>
      <c r="H320" t="s">
        <v>173</v>
      </c>
      <c r="I320" t="s">
        <v>174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80</v>
      </c>
    </row>
    <row r="321" spans="1:15" x14ac:dyDescent="0.25">
      <c r="A321" t="s">
        <v>371</v>
      </c>
      <c r="B321" t="s">
        <v>372</v>
      </c>
      <c r="D321">
        <v>0</v>
      </c>
      <c r="E321" t="s">
        <v>237</v>
      </c>
      <c r="F321" t="s">
        <v>85</v>
      </c>
      <c r="G321" t="s">
        <v>241</v>
      </c>
      <c r="H321" t="s">
        <v>175</v>
      </c>
      <c r="I321" t="s">
        <v>176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80</v>
      </c>
    </row>
    <row r="322" spans="1:15" x14ac:dyDescent="0.25">
      <c r="A322" t="s">
        <v>371</v>
      </c>
      <c r="B322" t="s">
        <v>372</v>
      </c>
      <c r="D322">
        <v>0</v>
      </c>
      <c r="E322" t="s">
        <v>237</v>
      </c>
      <c r="F322" t="s">
        <v>85</v>
      </c>
      <c r="G322" t="s">
        <v>241</v>
      </c>
      <c r="H322" t="s">
        <v>177</v>
      </c>
      <c r="I322" t="s">
        <v>178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80</v>
      </c>
    </row>
    <row r="323" spans="1:15" x14ac:dyDescent="0.25">
      <c r="A323" t="s">
        <v>371</v>
      </c>
      <c r="B323" t="s">
        <v>372</v>
      </c>
      <c r="D323">
        <v>0</v>
      </c>
      <c r="E323" t="s">
        <v>237</v>
      </c>
      <c r="F323" t="s">
        <v>85</v>
      </c>
      <c r="G323" t="s">
        <v>241</v>
      </c>
      <c r="H323" t="s">
        <v>179</v>
      </c>
      <c r="I323" t="s">
        <v>180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80</v>
      </c>
    </row>
    <row r="324" spans="1:15" x14ac:dyDescent="0.25">
      <c r="A324" t="s">
        <v>371</v>
      </c>
      <c r="B324" t="s">
        <v>372</v>
      </c>
      <c r="D324">
        <v>0</v>
      </c>
      <c r="E324" t="s">
        <v>237</v>
      </c>
      <c r="F324" t="s">
        <v>85</v>
      </c>
      <c r="G324" t="s">
        <v>241</v>
      </c>
      <c r="H324" t="s">
        <v>181</v>
      </c>
      <c r="I324" t="s">
        <v>182</v>
      </c>
      <c r="J324">
        <v>0</v>
      </c>
      <c r="K324">
        <v>0</v>
      </c>
      <c r="L324">
        <v>0</v>
      </c>
      <c r="M324">
        <v>0</v>
      </c>
      <c r="N324">
        <v>0</v>
      </c>
      <c r="O324" t="s">
        <v>80</v>
      </c>
    </row>
    <row r="325" spans="1:15" x14ac:dyDescent="0.25">
      <c r="A325" t="s">
        <v>371</v>
      </c>
      <c r="B325" t="s">
        <v>372</v>
      </c>
      <c r="D325">
        <v>0</v>
      </c>
      <c r="E325" t="s">
        <v>237</v>
      </c>
      <c r="F325" t="s">
        <v>85</v>
      </c>
      <c r="G325" t="s">
        <v>241</v>
      </c>
      <c r="H325" t="s">
        <v>183</v>
      </c>
      <c r="I325" t="s">
        <v>184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80</v>
      </c>
    </row>
    <row r="326" spans="1:15" x14ac:dyDescent="0.25">
      <c r="A326" t="s">
        <v>371</v>
      </c>
      <c r="B326" t="s">
        <v>372</v>
      </c>
      <c r="D326">
        <v>0</v>
      </c>
      <c r="E326" t="s">
        <v>237</v>
      </c>
      <c r="F326" t="s">
        <v>85</v>
      </c>
      <c r="G326" t="s">
        <v>241</v>
      </c>
      <c r="H326" t="s">
        <v>185</v>
      </c>
      <c r="I326" t="s">
        <v>186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80</v>
      </c>
    </row>
    <row r="327" spans="1:15" x14ac:dyDescent="0.25">
      <c r="A327" t="s">
        <v>371</v>
      </c>
      <c r="B327" t="s">
        <v>372</v>
      </c>
      <c r="D327">
        <v>0</v>
      </c>
      <c r="E327" t="s">
        <v>237</v>
      </c>
      <c r="F327" t="s">
        <v>85</v>
      </c>
      <c r="G327" t="s">
        <v>241</v>
      </c>
      <c r="H327" t="s">
        <v>187</v>
      </c>
      <c r="I327" t="s">
        <v>188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80</v>
      </c>
    </row>
    <row r="328" spans="1:15" x14ac:dyDescent="0.25">
      <c r="A328" t="s">
        <v>371</v>
      </c>
      <c r="B328" t="s">
        <v>372</v>
      </c>
      <c r="D328">
        <v>0</v>
      </c>
      <c r="E328" t="s">
        <v>237</v>
      </c>
      <c r="F328" t="s">
        <v>85</v>
      </c>
      <c r="G328" t="s">
        <v>241</v>
      </c>
      <c r="H328" t="s">
        <v>189</v>
      </c>
      <c r="I328" t="s">
        <v>190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80</v>
      </c>
    </row>
    <row r="329" spans="1:15" x14ac:dyDescent="0.25">
      <c r="A329" t="s">
        <v>371</v>
      </c>
      <c r="B329" t="s">
        <v>372</v>
      </c>
      <c r="D329">
        <v>0</v>
      </c>
      <c r="E329" t="s">
        <v>237</v>
      </c>
      <c r="F329" t="s">
        <v>85</v>
      </c>
      <c r="G329" t="s">
        <v>241</v>
      </c>
      <c r="H329" t="s">
        <v>191</v>
      </c>
      <c r="I329" t="s">
        <v>192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80</v>
      </c>
    </row>
    <row r="330" spans="1:15" x14ac:dyDescent="0.25">
      <c r="A330" t="s">
        <v>371</v>
      </c>
      <c r="B330" t="s">
        <v>372</v>
      </c>
      <c r="D330">
        <v>0</v>
      </c>
      <c r="E330" t="s">
        <v>237</v>
      </c>
      <c r="F330" t="s">
        <v>85</v>
      </c>
      <c r="G330" t="s">
        <v>241</v>
      </c>
      <c r="H330" t="s">
        <v>193</v>
      </c>
      <c r="I330" t="s">
        <v>194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80</v>
      </c>
    </row>
    <row r="331" spans="1:15" x14ac:dyDescent="0.25">
      <c r="A331" t="s">
        <v>371</v>
      </c>
      <c r="B331" t="s">
        <v>372</v>
      </c>
      <c r="D331">
        <v>0</v>
      </c>
      <c r="E331" t="s">
        <v>237</v>
      </c>
      <c r="F331" t="s">
        <v>85</v>
      </c>
      <c r="G331" t="s">
        <v>241</v>
      </c>
      <c r="H331" t="s">
        <v>195</v>
      </c>
      <c r="I331" t="s">
        <v>196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80</v>
      </c>
    </row>
    <row r="332" spans="1:15" x14ac:dyDescent="0.25">
      <c r="A332" t="s">
        <v>371</v>
      </c>
      <c r="B332" t="s">
        <v>372</v>
      </c>
      <c r="D332">
        <v>0</v>
      </c>
      <c r="E332" t="s">
        <v>237</v>
      </c>
      <c r="F332" t="s">
        <v>85</v>
      </c>
      <c r="G332" t="s">
        <v>241</v>
      </c>
      <c r="H332" t="s">
        <v>197</v>
      </c>
      <c r="I332" t="s">
        <v>198</v>
      </c>
      <c r="J332">
        <v>0</v>
      </c>
      <c r="K332">
        <v>0</v>
      </c>
      <c r="L332">
        <v>0</v>
      </c>
      <c r="M332">
        <v>0</v>
      </c>
      <c r="N332">
        <v>0</v>
      </c>
      <c r="O332" t="s">
        <v>80</v>
      </c>
    </row>
    <row r="333" spans="1:15" x14ac:dyDescent="0.25">
      <c r="A333" t="s">
        <v>371</v>
      </c>
      <c r="B333" t="s">
        <v>372</v>
      </c>
      <c r="D333">
        <v>0</v>
      </c>
      <c r="E333" t="s">
        <v>237</v>
      </c>
      <c r="F333" t="s">
        <v>85</v>
      </c>
      <c r="G333" t="s">
        <v>241</v>
      </c>
      <c r="H333" t="s">
        <v>199</v>
      </c>
      <c r="I333" t="s">
        <v>200</v>
      </c>
      <c r="J333">
        <v>0</v>
      </c>
      <c r="K333">
        <v>0</v>
      </c>
      <c r="L333">
        <v>0</v>
      </c>
      <c r="M333">
        <v>0</v>
      </c>
      <c r="N333">
        <v>0</v>
      </c>
      <c r="O333" t="s">
        <v>80</v>
      </c>
    </row>
    <row r="334" spans="1:15" x14ac:dyDescent="0.25">
      <c r="A334" t="s">
        <v>371</v>
      </c>
      <c r="B334" t="s">
        <v>372</v>
      </c>
      <c r="D334">
        <v>0</v>
      </c>
      <c r="E334" t="s">
        <v>237</v>
      </c>
      <c r="F334" t="s">
        <v>85</v>
      </c>
      <c r="G334" t="s">
        <v>241</v>
      </c>
      <c r="H334" t="s">
        <v>201</v>
      </c>
      <c r="I334" t="s">
        <v>202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80</v>
      </c>
    </row>
    <row r="335" spans="1:15" x14ac:dyDescent="0.25">
      <c r="A335" t="s">
        <v>371</v>
      </c>
      <c r="B335" t="s">
        <v>372</v>
      </c>
      <c r="D335">
        <v>0</v>
      </c>
      <c r="E335" t="s">
        <v>237</v>
      </c>
      <c r="F335" t="s">
        <v>85</v>
      </c>
      <c r="G335" t="s">
        <v>241</v>
      </c>
      <c r="H335" t="s">
        <v>203</v>
      </c>
      <c r="I335" t="s">
        <v>204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80</v>
      </c>
    </row>
    <row r="336" spans="1:15" x14ac:dyDescent="0.25">
      <c r="A336" t="s">
        <v>371</v>
      </c>
      <c r="B336" t="s">
        <v>372</v>
      </c>
      <c r="D336">
        <v>0</v>
      </c>
      <c r="E336" t="s">
        <v>237</v>
      </c>
      <c r="F336" t="s">
        <v>85</v>
      </c>
      <c r="G336" t="s">
        <v>241</v>
      </c>
      <c r="H336" t="s">
        <v>205</v>
      </c>
      <c r="I336" t="s">
        <v>206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80</v>
      </c>
    </row>
    <row r="337" spans="1:15" x14ac:dyDescent="0.25">
      <c r="A337" t="s">
        <v>371</v>
      </c>
      <c r="B337" t="s">
        <v>372</v>
      </c>
      <c r="D337">
        <v>0</v>
      </c>
      <c r="E337" t="s">
        <v>237</v>
      </c>
      <c r="F337" t="s">
        <v>85</v>
      </c>
      <c r="G337" t="s">
        <v>241</v>
      </c>
      <c r="H337" t="s">
        <v>207</v>
      </c>
      <c r="I337" t="s">
        <v>208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80</v>
      </c>
    </row>
    <row r="338" spans="1:15" x14ac:dyDescent="0.25">
      <c r="A338" t="s">
        <v>371</v>
      </c>
      <c r="B338" t="s">
        <v>372</v>
      </c>
      <c r="D338">
        <v>0</v>
      </c>
      <c r="E338" t="s">
        <v>237</v>
      </c>
      <c r="F338" t="s">
        <v>85</v>
      </c>
      <c r="G338" t="s">
        <v>241</v>
      </c>
      <c r="H338" t="s">
        <v>209</v>
      </c>
      <c r="I338" t="s">
        <v>210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80</v>
      </c>
    </row>
    <row r="339" spans="1:15" x14ac:dyDescent="0.25">
      <c r="A339" t="s">
        <v>371</v>
      </c>
      <c r="B339" t="s">
        <v>372</v>
      </c>
      <c r="D339">
        <v>0</v>
      </c>
      <c r="E339" t="s">
        <v>237</v>
      </c>
      <c r="F339" t="s">
        <v>85</v>
      </c>
      <c r="G339" t="s">
        <v>241</v>
      </c>
      <c r="H339" t="s">
        <v>211</v>
      </c>
      <c r="I339" t="s">
        <v>212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80</v>
      </c>
    </row>
    <row r="340" spans="1:15" x14ac:dyDescent="0.25">
      <c r="A340" t="s">
        <v>371</v>
      </c>
      <c r="B340" t="s">
        <v>372</v>
      </c>
      <c r="D340">
        <v>0</v>
      </c>
      <c r="E340" t="s">
        <v>237</v>
      </c>
      <c r="F340" t="s">
        <v>85</v>
      </c>
      <c r="G340" t="s">
        <v>241</v>
      </c>
      <c r="H340" t="s">
        <v>213</v>
      </c>
      <c r="I340" t="s">
        <v>214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80</v>
      </c>
    </row>
    <row r="341" spans="1:15" x14ac:dyDescent="0.25">
      <c r="A341" t="s">
        <v>371</v>
      </c>
      <c r="B341" t="s">
        <v>372</v>
      </c>
      <c r="D341">
        <v>0</v>
      </c>
      <c r="E341" t="s">
        <v>237</v>
      </c>
      <c r="F341" t="s">
        <v>85</v>
      </c>
      <c r="G341" t="s">
        <v>241</v>
      </c>
      <c r="H341" t="s">
        <v>215</v>
      </c>
      <c r="I341" t="s">
        <v>216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80</v>
      </c>
    </row>
    <row r="342" spans="1:15" x14ac:dyDescent="0.25">
      <c r="A342" t="s">
        <v>371</v>
      </c>
      <c r="B342" t="s">
        <v>372</v>
      </c>
      <c r="D342">
        <v>0</v>
      </c>
      <c r="E342" t="s">
        <v>237</v>
      </c>
      <c r="F342" t="s">
        <v>85</v>
      </c>
      <c r="G342" t="s">
        <v>241</v>
      </c>
      <c r="H342" t="s">
        <v>217</v>
      </c>
      <c r="I342" t="s">
        <v>218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80</v>
      </c>
    </row>
    <row r="343" spans="1:15" x14ac:dyDescent="0.25">
      <c r="A343" t="s">
        <v>371</v>
      </c>
      <c r="B343" t="s">
        <v>372</v>
      </c>
      <c r="D343">
        <v>0</v>
      </c>
      <c r="E343" t="s">
        <v>237</v>
      </c>
      <c r="F343" t="s">
        <v>85</v>
      </c>
      <c r="G343" t="s">
        <v>241</v>
      </c>
      <c r="H343" t="s">
        <v>219</v>
      </c>
      <c r="I343" t="s">
        <v>220</v>
      </c>
      <c r="J343">
        <v>0</v>
      </c>
      <c r="K343">
        <v>0</v>
      </c>
      <c r="L343">
        <v>0</v>
      </c>
      <c r="M343">
        <v>0</v>
      </c>
      <c r="N343">
        <v>0</v>
      </c>
      <c r="O343" t="s">
        <v>80</v>
      </c>
    </row>
    <row r="344" spans="1:15" x14ac:dyDescent="0.25">
      <c r="A344" t="s">
        <v>371</v>
      </c>
      <c r="B344" t="s">
        <v>372</v>
      </c>
      <c r="D344">
        <v>0</v>
      </c>
      <c r="E344" t="s">
        <v>237</v>
      </c>
      <c r="F344" t="s">
        <v>85</v>
      </c>
      <c r="G344" t="s">
        <v>241</v>
      </c>
      <c r="H344" t="s">
        <v>221</v>
      </c>
      <c r="I344" t="s">
        <v>222</v>
      </c>
      <c r="J344">
        <v>0</v>
      </c>
      <c r="K344">
        <v>0</v>
      </c>
      <c r="L344">
        <v>0</v>
      </c>
      <c r="M344">
        <v>0</v>
      </c>
      <c r="N344">
        <v>0</v>
      </c>
      <c r="O344" t="s">
        <v>80</v>
      </c>
    </row>
    <row r="345" spans="1:15" x14ac:dyDescent="0.25">
      <c r="A345" t="s">
        <v>371</v>
      </c>
      <c r="B345" t="s">
        <v>372</v>
      </c>
      <c r="D345">
        <v>0</v>
      </c>
      <c r="E345" t="s">
        <v>237</v>
      </c>
      <c r="F345" t="s">
        <v>85</v>
      </c>
      <c r="G345" t="s">
        <v>241</v>
      </c>
      <c r="H345" t="s">
        <v>223</v>
      </c>
      <c r="I345" t="s">
        <v>224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80</v>
      </c>
    </row>
    <row r="346" spans="1:15" x14ac:dyDescent="0.25">
      <c r="A346" t="s">
        <v>371</v>
      </c>
      <c r="B346" t="s">
        <v>372</v>
      </c>
      <c r="D346">
        <v>0</v>
      </c>
      <c r="E346" t="s">
        <v>237</v>
      </c>
      <c r="F346" t="s">
        <v>85</v>
      </c>
      <c r="G346" t="s">
        <v>241</v>
      </c>
      <c r="H346" t="s">
        <v>225</v>
      </c>
      <c r="I346" t="s">
        <v>226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80</v>
      </c>
    </row>
    <row r="347" spans="1:15" x14ac:dyDescent="0.25">
      <c r="A347" t="s">
        <v>371</v>
      </c>
      <c r="B347" t="s">
        <v>372</v>
      </c>
      <c r="D347">
        <v>0</v>
      </c>
      <c r="E347" t="s">
        <v>237</v>
      </c>
      <c r="F347" t="s">
        <v>85</v>
      </c>
      <c r="G347" t="s">
        <v>241</v>
      </c>
      <c r="H347" t="s">
        <v>227</v>
      </c>
      <c r="I347" t="s">
        <v>228</v>
      </c>
      <c r="J347">
        <v>0</v>
      </c>
      <c r="K347">
        <v>0</v>
      </c>
      <c r="L347">
        <v>0</v>
      </c>
      <c r="M347">
        <v>0</v>
      </c>
      <c r="N347">
        <v>0</v>
      </c>
      <c r="O347" t="s">
        <v>80</v>
      </c>
    </row>
    <row r="348" spans="1:15" x14ac:dyDescent="0.25">
      <c r="A348" t="s">
        <v>371</v>
      </c>
      <c r="B348" t="s">
        <v>372</v>
      </c>
      <c r="D348">
        <v>0</v>
      </c>
      <c r="E348" t="s">
        <v>237</v>
      </c>
      <c r="F348" t="s">
        <v>85</v>
      </c>
      <c r="G348" t="s">
        <v>241</v>
      </c>
      <c r="H348" t="s">
        <v>229</v>
      </c>
      <c r="I348" t="s">
        <v>230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80</v>
      </c>
    </row>
    <row r="349" spans="1:15" x14ac:dyDescent="0.25">
      <c r="A349" t="s">
        <v>371</v>
      </c>
      <c r="B349" t="s">
        <v>372</v>
      </c>
      <c r="D349">
        <v>0</v>
      </c>
      <c r="E349" t="s">
        <v>237</v>
      </c>
      <c r="F349" t="s">
        <v>85</v>
      </c>
      <c r="G349" t="s">
        <v>241</v>
      </c>
      <c r="H349" t="s">
        <v>231</v>
      </c>
      <c r="I349" t="s">
        <v>232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80</v>
      </c>
    </row>
    <row r="350" spans="1:15" x14ac:dyDescent="0.25">
      <c r="A350" t="s">
        <v>371</v>
      </c>
      <c r="B350" t="s">
        <v>372</v>
      </c>
      <c r="D350">
        <v>0</v>
      </c>
      <c r="E350" t="s">
        <v>237</v>
      </c>
      <c r="F350" t="s">
        <v>85</v>
      </c>
      <c r="G350" t="s">
        <v>241</v>
      </c>
      <c r="H350" t="s">
        <v>233</v>
      </c>
      <c r="I350" t="s">
        <v>234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80</v>
      </c>
    </row>
    <row r="351" spans="1:15" x14ac:dyDescent="0.25">
      <c r="A351" t="s">
        <v>371</v>
      </c>
      <c r="B351" t="s">
        <v>372</v>
      </c>
      <c r="D351">
        <v>0</v>
      </c>
      <c r="E351" t="s">
        <v>237</v>
      </c>
      <c r="F351" t="s">
        <v>85</v>
      </c>
      <c r="G351" t="s">
        <v>241</v>
      </c>
      <c r="H351" t="s">
        <v>242</v>
      </c>
      <c r="I351" t="s">
        <v>243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80</v>
      </c>
    </row>
    <row r="352" spans="1:15" x14ac:dyDescent="0.25">
      <c r="A352" t="s">
        <v>371</v>
      </c>
      <c r="B352" t="s">
        <v>372</v>
      </c>
      <c r="D352">
        <v>0</v>
      </c>
      <c r="E352" t="s">
        <v>237</v>
      </c>
      <c r="F352" t="s">
        <v>85</v>
      </c>
      <c r="G352" t="s">
        <v>241</v>
      </c>
      <c r="H352" t="s">
        <v>244</v>
      </c>
      <c r="I352" t="s">
        <v>245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80</v>
      </c>
    </row>
    <row r="353" spans="1:15" x14ac:dyDescent="0.25">
      <c r="A353" t="s">
        <v>371</v>
      </c>
      <c r="B353" t="s">
        <v>372</v>
      </c>
      <c r="D353">
        <v>0</v>
      </c>
      <c r="E353" t="s">
        <v>237</v>
      </c>
      <c r="F353" t="s">
        <v>85</v>
      </c>
      <c r="G353" t="s">
        <v>241</v>
      </c>
      <c r="H353" t="s">
        <v>246</v>
      </c>
      <c r="I353" t="s">
        <v>247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80</v>
      </c>
    </row>
    <row r="354" spans="1:15" x14ac:dyDescent="0.25">
      <c r="A354" t="s">
        <v>371</v>
      </c>
      <c r="B354" t="s">
        <v>372</v>
      </c>
      <c r="D354">
        <v>0</v>
      </c>
      <c r="E354" t="s">
        <v>237</v>
      </c>
      <c r="F354" t="s">
        <v>85</v>
      </c>
      <c r="G354" t="s">
        <v>241</v>
      </c>
      <c r="H354" t="s">
        <v>248</v>
      </c>
      <c r="I354" t="s">
        <v>249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80</v>
      </c>
    </row>
    <row r="355" spans="1:15" x14ac:dyDescent="0.25">
      <c r="A355" t="s">
        <v>371</v>
      </c>
      <c r="B355" t="s">
        <v>372</v>
      </c>
      <c r="D355">
        <v>0</v>
      </c>
      <c r="E355" t="s">
        <v>237</v>
      </c>
      <c r="F355" t="s">
        <v>85</v>
      </c>
      <c r="G355" t="s">
        <v>241</v>
      </c>
      <c r="H355" t="s">
        <v>250</v>
      </c>
      <c r="I355" t="s">
        <v>251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80</v>
      </c>
    </row>
    <row r="356" spans="1:15" x14ac:dyDescent="0.25">
      <c r="A356" t="s">
        <v>371</v>
      </c>
      <c r="B356" t="s">
        <v>372</v>
      </c>
      <c r="D356">
        <v>0</v>
      </c>
      <c r="E356" t="s">
        <v>237</v>
      </c>
      <c r="F356" t="s">
        <v>85</v>
      </c>
      <c r="G356" t="s">
        <v>241</v>
      </c>
      <c r="H356" t="s">
        <v>252</v>
      </c>
      <c r="I356" t="s">
        <v>253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80</v>
      </c>
    </row>
    <row r="357" spans="1:15" x14ac:dyDescent="0.25">
      <c r="A357" t="s">
        <v>371</v>
      </c>
      <c r="B357" t="s">
        <v>372</v>
      </c>
      <c r="D357">
        <v>0</v>
      </c>
      <c r="E357" t="s">
        <v>237</v>
      </c>
      <c r="F357" t="s">
        <v>85</v>
      </c>
      <c r="G357" t="s">
        <v>241</v>
      </c>
      <c r="H357" t="s">
        <v>254</v>
      </c>
      <c r="I357" t="s">
        <v>255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80</v>
      </c>
    </row>
    <row r="358" spans="1:15" x14ac:dyDescent="0.25">
      <c r="A358" t="s">
        <v>371</v>
      </c>
      <c r="B358" t="s">
        <v>372</v>
      </c>
      <c r="D358">
        <v>0</v>
      </c>
      <c r="E358" t="s">
        <v>237</v>
      </c>
      <c r="F358" t="s">
        <v>85</v>
      </c>
      <c r="G358" t="s">
        <v>241</v>
      </c>
      <c r="H358" t="s">
        <v>256</v>
      </c>
      <c r="I358" t="s">
        <v>257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80</v>
      </c>
    </row>
    <row r="359" spans="1:15" x14ac:dyDescent="0.25">
      <c r="A359" t="s">
        <v>371</v>
      </c>
      <c r="B359" t="s">
        <v>372</v>
      </c>
      <c r="D359">
        <v>0</v>
      </c>
      <c r="E359" t="s">
        <v>237</v>
      </c>
      <c r="F359" t="s">
        <v>85</v>
      </c>
      <c r="G359" t="s">
        <v>241</v>
      </c>
      <c r="H359" t="s">
        <v>258</v>
      </c>
      <c r="I359" t="s">
        <v>259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80</v>
      </c>
    </row>
    <row r="360" spans="1:15" x14ac:dyDescent="0.25">
      <c r="A360" t="s">
        <v>371</v>
      </c>
      <c r="B360" t="s">
        <v>372</v>
      </c>
      <c r="D360">
        <v>0</v>
      </c>
      <c r="E360" t="s">
        <v>237</v>
      </c>
      <c r="F360" t="s">
        <v>85</v>
      </c>
      <c r="G360" t="s">
        <v>241</v>
      </c>
      <c r="H360" t="s">
        <v>260</v>
      </c>
      <c r="I360" t="s">
        <v>261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80</v>
      </c>
    </row>
    <row r="361" spans="1:15" x14ac:dyDescent="0.25">
      <c r="A361" t="s">
        <v>371</v>
      </c>
      <c r="B361" t="s">
        <v>372</v>
      </c>
      <c r="D361">
        <v>0</v>
      </c>
      <c r="E361" t="s">
        <v>237</v>
      </c>
      <c r="F361" t="s">
        <v>85</v>
      </c>
      <c r="G361" t="s">
        <v>241</v>
      </c>
      <c r="H361" t="s">
        <v>262</v>
      </c>
      <c r="I361" t="s">
        <v>263</v>
      </c>
      <c r="J361">
        <v>0</v>
      </c>
      <c r="K361">
        <v>0</v>
      </c>
      <c r="L361">
        <v>0</v>
      </c>
      <c r="M361">
        <v>0</v>
      </c>
      <c r="N361">
        <v>0</v>
      </c>
      <c r="O361" t="s">
        <v>80</v>
      </c>
    </row>
    <row r="362" spans="1:15" x14ac:dyDescent="0.25">
      <c r="A362" t="s">
        <v>371</v>
      </c>
      <c r="B362" t="s">
        <v>372</v>
      </c>
      <c r="D362">
        <v>0</v>
      </c>
      <c r="E362" t="s">
        <v>237</v>
      </c>
      <c r="F362" t="s">
        <v>85</v>
      </c>
      <c r="G362" t="s">
        <v>241</v>
      </c>
      <c r="H362" t="s">
        <v>264</v>
      </c>
      <c r="I362" t="s">
        <v>265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80</v>
      </c>
    </row>
    <row r="363" spans="1:15" x14ac:dyDescent="0.25">
      <c r="A363" t="s">
        <v>371</v>
      </c>
      <c r="B363" t="s">
        <v>372</v>
      </c>
      <c r="D363">
        <v>0</v>
      </c>
      <c r="E363" t="s">
        <v>237</v>
      </c>
      <c r="F363" t="s">
        <v>85</v>
      </c>
      <c r="G363" t="s">
        <v>241</v>
      </c>
      <c r="H363" t="s">
        <v>266</v>
      </c>
      <c r="I363" t="s">
        <v>267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80</v>
      </c>
    </row>
    <row r="364" spans="1:15" x14ac:dyDescent="0.25">
      <c r="A364" t="s">
        <v>371</v>
      </c>
      <c r="B364" t="s">
        <v>372</v>
      </c>
      <c r="D364">
        <v>0</v>
      </c>
      <c r="E364" t="s">
        <v>237</v>
      </c>
      <c r="F364" t="s">
        <v>85</v>
      </c>
      <c r="G364" t="s">
        <v>241</v>
      </c>
      <c r="H364" t="s">
        <v>268</v>
      </c>
      <c r="I364" t="s">
        <v>269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80</v>
      </c>
    </row>
    <row r="365" spans="1:15" x14ac:dyDescent="0.25">
      <c r="A365" t="s">
        <v>371</v>
      </c>
      <c r="B365" t="s">
        <v>372</v>
      </c>
      <c r="D365">
        <v>0</v>
      </c>
      <c r="E365" t="s">
        <v>237</v>
      </c>
      <c r="F365" t="s">
        <v>85</v>
      </c>
      <c r="G365" t="s">
        <v>241</v>
      </c>
      <c r="H365" t="s">
        <v>270</v>
      </c>
      <c r="I365" t="s">
        <v>271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80</v>
      </c>
    </row>
    <row r="366" spans="1:15" x14ac:dyDescent="0.25">
      <c r="A366" t="s">
        <v>371</v>
      </c>
      <c r="B366" t="s">
        <v>372</v>
      </c>
      <c r="D366">
        <v>0</v>
      </c>
      <c r="E366" t="s">
        <v>237</v>
      </c>
      <c r="F366" t="s">
        <v>85</v>
      </c>
      <c r="G366" t="s">
        <v>241</v>
      </c>
      <c r="H366" t="s">
        <v>272</v>
      </c>
      <c r="I366" t="s">
        <v>273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80</v>
      </c>
    </row>
    <row r="367" spans="1:15" x14ac:dyDescent="0.25">
      <c r="A367" t="s">
        <v>371</v>
      </c>
      <c r="B367" t="s">
        <v>372</v>
      </c>
      <c r="D367">
        <v>0</v>
      </c>
      <c r="E367" t="s">
        <v>237</v>
      </c>
      <c r="F367" t="s">
        <v>85</v>
      </c>
      <c r="G367" t="s">
        <v>241</v>
      </c>
      <c r="H367" t="s">
        <v>274</v>
      </c>
      <c r="I367" t="s">
        <v>275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80</v>
      </c>
    </row>
    <row r="368" spans="1:15" x14ac:dyDescent="0.25">
      <c r="A368" t="s">
        <v>371</v>
      </c>
      <c r="B368" t="s">
        <v>372</v>
      </c>
      <c r="D368">
        <v>0</v>
      </c>
      <c r="E368" t="s">
        <v>237</v>
      </c>
      <c r="F368" t="s">
        <v>85</v>
      </c>
      <c r="G368" t="s">
        <v>241</v>
      </c>
      <c r="H368" t="s">
        <v>276</v>
      </c>
      <c r="I368" t="s">
        <v>277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80</v>
      </c>
    </row>
    <row r="369" spans="1:15" x14ac:dyDescent="0.25">
      <c r="A369" t="s">
        <v>371</v>
      </c>
      <c r="B369" t="s">
        <v>372</v>
      </c>
      <c r="D369">
        <v>0</v>
      </c>
      <c r="E369" t="s">
        <v>237</v>
      </c>
      <c r="F369" t="s">
        <v>85</v>
      </c>
      <c r="G369" t="s">
        <v>241</v>
      </c>
      <c r="H369" t="s">
        <v>278</v>
      </c>
      <c r="I369" t="s">
        <v>279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80</v>
      </c>
    </row>
    <row r="370" spans="1:15" x14ac:dyDescent="0.25">
      <c r="A370" t="s">
        <v>371</v>
      </c>
      <c r="B370" t="s">
        <v>372</v>
      </c>
      <c r="D370">
        <v>0</v>
      </c>
      <c r="E370" t="s">
        <v>237</v>
      </c>
      <c r="F370" t="s">
        <v>85</v>
      </c>
      <c r="G370" t="s">
        <v>241</v>
      </c>
      <c r="H370" t="s">
        <v>280</v>
      </c>
      <c r="I370" t="s">
        <v>281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80</v>
      </c>
    </row>
    <row r="371" spans="1:15" x14ac:dyDescent="0.25">
      <c r="A371" t="s">
        <v>371</v>
      </c>
      <c r="B371" t="s">
        <v>372</v>
      </c>
      <c r="D371">
        <v>0</v>
      </c>
      <c r="E371" t="s">
        <v>237</v>
      </c>
      <c r="F371" t="s">
        <v>85</v>
      </c>
      <c r="G371" t="s">
        <v>241</v>
      </c>
      <c r="H371" t="s">
        <v>282</v>
      </c>
      <c r="I371" t="s">
        <v>283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80</v>
      </c>
    </row>
    <row r="372" spans="1:15" x14ac:dyDescent="0.25">
      <c r="A372" t="s">
        <v>371</v>
      </c>
      <c r="B372" t="s">
        <v>372</v>
      </c>
      <c r="D372">
        <v>0</v>
      </c>
      <c r="E372" t="s">
        <v>237</v>
      </c>
      <c r="F372" t="s">
        <v>85</v>
      </c>
      <c r="G372" t="s">
        <v>241</v>
      </c>
      <c r="H372" t="s">
        <v>284</v>
      </c>
      <c r="I372" t="s">
        <v>285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80</v>
      </c>
    </row>
    <row r="373" spans="1:15" x14ac:dyDescent="0.25">
      <c r="A373" t="s">
        <v>371</v>
      </c>
      <c r="B373" t="s">
        <v>372</v>
      </c>
      <c r="D373">
        <v>0</v>
      </c>
      <c r="E373" t="s">
        <v>237</v>
      </c>
      <c r="F373" t="s">
        <v>85</v>
      </c>
      <c r="G373" t="s">
        <v>241</v>
      </c>
      <c r="H373" t="s">
        <v>286</v>
      </c>
      <c r="I373" t="s">
        <v>287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80</v>
      </c>
    </row>
    <row r="374" spans="1:15" x14ac:dyDescent="0.25">
      <c r="A374" t="s">
        <v>371</v>
      </c>
      <c r="B374" t="s">
        <v>372</v>
      </c>
      <c r="D374">
        <v>0</v>
      </c>
      <c r="E374" t="s">
        <v>237</v>
      </c>
      <c r="F374" t="s">
        <v>85</v>
      </c>
      <c r="G374" t="s">
        <v>241</v>
      </c>
      <c r="H374" t="s">
        <v>288</v>
      </c>
      <c r="I374" t="s">
        <v>289</v>
      </c>
      <c r="J374">
        <v>0</v>
      </c>
      <c r="K374">
        <v>0</v>
      </c>
      <c r="L374">
        <v>0</v>
      </c>
      <c r="M374">
        <v>0</v>
      </c>
      <c r="N374">
        <v>0</v>
      </c>
      <c r="O374" t="s">
        <v>80</v>
      </c>
    </row>
    <row r="375" spans="1:15" x14ac:dyDescent="0.25">
      <c r="A375" t="s">
        <v>371</v>
      </c>
      <c r="B375" t="s">
        <v>372</v>
      </c>
      <c r="D375">
        <v>0</v>
      </c>
      <c r="E375" t="s">
        <v>237</v>
      </c>
      <c r="F375" t="s">
        <v>85</v>
      </c>
      <c r="G375" t="s">
        <v>241</v>
      </c>
      <c r="H375" t="s">
        <v>290</v>
      </c>
      <c r="I375" t="s">
        <v>291</v>
      </c>
      <c r="J375">
        <v>0</v>
      </c>
      <c r="K375">
        <v>0</v>
      </c>
      <c r="L375">
        <v>0</v>
      </c>
      <c r="M375">
        <v>0</v>
      </c>
      <c r="N375">
        <v>0</v>
      </c>
      <c r="O375" t="s">
        <v>80</v>
      </c>
    </row>
    <row r="376" spans="1:15" x14ac:dyDescent="0.25">
      <c r="A376" t="s">
        <v>371</v>
      </c>
      <c r="B376" t="s">
        <v>372</v>
      </c>
      <c r="D376">
        <v>0</v>
      </c>
      <c r="E376" t="s">
        <v>237</v>
      </c>
      <c r="F376" t="s">
        <v>85</v>
      </c>
      <c r="G376" t="s">
        <v>241</v>
      </c>
      <c r="H376" t="s">
        <v>292</v>
      </c>
      <c r="I376" t="s">
        <v>293</v>
      </c>
      <c r="J376">
        <v>0</v>
      </c>
      <c r="K376">
        <v>0</v>
      </c>
      <c r="L376">
        <v>0</v>
      </c>
      <c r="M376">
        <v>0</v>
      </c>
      <c r="N376">
        <v>0</v>
      </c>
      <c r="O376" t="s">
        <v>80</v>
      </c>
    </row>
    <row r="377" spans="1:15" x14ac:dyDescent="0.25">
      <c r="A377" t="s">
        <v>371</v>
      </c>
      <c r="B377" t="s">
        <v>372</v>
      </c>
      <c r="D377">
        <v>0</v>
      </c>
      <c r="E377" t="s">
        <v>237</v>
      </c>
      <c r="F377" t="s">
        <v>85</v>
      </c>
      <c r="G377" t="s">
        <v>241</v>
      </c>
      <c r="H377" t="s">
        <v>294</v>
      </c>
      <c r="I377" t="s">
        <v>295</v>
      </c>
      <c r="J377">
        <v>0</v>
      </c>
      <c r="K377">
        <v>0</v>
      </c>
      <c r="L377">
        <v>0</v>
      </c>
      <c r="M377">
        <v>0</v>
      </c>
      <c r="N377">
        <v>0</v>
      </c>
      <c r="O377" t="s">
        <v>80</v>
      </c>
    </row>
    <row r="378" spans="1:15" x14ac:dyDescent="0.25">
      <c r="A378" t="s">
        <v>371</v>
      </c>
      <c r="B378" t="s">
        <v>372</v>
      </c>
      <c r="D378">
        <v>0</v>
      </c>
      <c r="E378" t="s">
        <v>237</v>
      </c>
      <c r="F378" t="s">
        <v>85</v>
      </c>
      <c r="G378" t="s">
        <v>241</v>
      </c>
      <c r="H378" t="s">
        <v>296</v>
      </c>
      <c r="I378" t="s">
        <v>297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80</v>
      </c>
    </row>
    <row r="379" spans="1:15" x14ac:dyDescent="0.25">
      <c r="A379" t="s">
        <v>371</v>
      </c>
      <c r="B379" t="s">
        <v>372</v>
      </c>
      <c r="D379">
        <v>0</v>
      </c>
      <c r="E379" t="s">
        <v>237</v>
      </c>
      <c r="F379" t="s">
        <v>85</v>
      </c>
      <c r="G379" t="s">
        <v>241</v>
      </c>
      <c r="H379" t="s">
        <v>298</v>
      </c>
      <c r="I379" t="s">
        <v>299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80</v>
      </c>
    </row>
    <row r="380" spans="1:15" x14ac:dyDescent="0.25">
      <c r="A380" t="s">
        <v>371</v>
      </c>
      <c r="B380" t="s">
        <v>372</v>
      </c>
      <c r="D380">
        <v>0</v>
      </c>
      <c r="E380" t="s">
        <v>237</v>
      </c>
      <c r="F380" t="s">
        <v>85</v>
      </c>
      <c r="G380" t="s">
        <v>241</v>
      </c>
      <c r="H380" t="s">
        <v>300</v>
      </c>
      <c r="I380" t="s">
        <v>301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80</v>
      </c>
    </row>
    <row r="381" spans="1:15" x14ac:dyDescent="0.25">
      <c r="A381" t="s">
        <v>371</v>
      </c>
      <c r="B381" t="s">
        <v>372</v>
      </c>
      <c r="D381">
        <v>0</v>
      </c>
      <c r="E381" t="s">
        <v>237</v>
      </c>
      <c r="F381" t="s">
        <v>85</v>
      </c>
      <c r="G381" t="s">
        <v>241</v>
      </c>
      <c r="H381" t="s">
        <v>302</v>
      </c>
      <c r="I381" t="s">
        <v>303</v>
      </c>
      <c r="J381">
        <v>0</v>
      </c>
      <c r="K381">
        <v>0</v>
      </c>
      <c r="L381">
        <v>0</v>
      </c>
      <c r="M381">
        <v>0</v>
      </c>
      <c r="N381">
        <v>0</v>
      </c>
      <c r="O381" t="s">
        <v>80</v>
      </c>
    </row>
    <row r="382" spans="1:15" x14ac:dyDescent="0.25">
      <c r="A382" t="s">
        <v>371</v>
      </c>
      <c r="B382" t="s">
        <v>372</v>
      </c>
      <c r="D382">
        <v>0</v>
      </c>
      <c r="E382" t="s">
        <v>237</v>
      </c>
      <c r="F382" t="s">
        <v>85</v>
      </c>
      <c r="G382" t="s">
        <v>241</v>
      </c>
      <c r="H382" t="s">
        <v>304</v>
      </c>
      <c r="I382" t="s">
        <v>305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80</v>
      </c>
    </row>
    <row r="383" spans="1:15" x14ac:dyDescent="0.25">
      <c r="A383" t="s">
        <v>371</v>
      </c>
      <c r="B383" t="s">
        <v>372</v>
      </c>
      <c r="D383">
        <v>0</v>
      </c>
      <c r="E383" t="s">
        <v>237</v>
      </c>
      <c r="F383" t="s">
        <v>85</v>
      </c>
      <c r="G383" t="s">
        <v>241</v>
      </c>
      <c r="H383" t="s">
        <v>306</v>
      </c>
      <c r="I383" t="s">
        <v>307</v>
      </c>
      <c r="J383">
        <v>0</v>
      </c>
      <c r="K383">
        <v>0</v>
      </c>
      <c r="L383">
        <v>0</v>
      </c>
      <c r="M383">
        <v>0</v>
      </c>
      <c r="N383">
        <v>0</v>
      </c>
      <c r="O383" t="s">
        <v>80</v>
      </c>
    </row>
    <row r="384" spans="1:15" x14ac:dyDescent="0.25">
      <c r="A384" t="s">
        <v>371</v>
      </c>
      <c r="B384" t="s">
        <v>372</v>
      </c>
      <c r="D384">
        <v>0</v>
      </c>
      <c r="E384" t="s">
        <v>237</v>
      </c>
      <c r="F384" t="s">
        <v>85</v>
      </c>
      <c r="G384" t="s">
        <v>241</v>
      </c>
      <c r="H384" t="s">
        <v>308</v>
      </c>
      <c r="I384" t="s">
        <v>309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80</v>
      </c>
    </row>
    <row r="385" spans="1:15" x14ac:dyDescent="0.25">
      <c r="A385" t="s">
        <v>371</v>
      </c>
      <c r="B385" t="s">
        <v>372</v>
      </c>
      <c r="D385">
        <v>0</v>
      </c>
      <c r="E385" t="s">
        <v>237</v>
      </c>
      <c r="F385" t="s">
        <v>85</v>
      </c>
      <c r="G385" t="s">
        <v>241</v>
      </c>
      <c r="H385" t="s">
        <v>310</v>
      </c>
      <c r="I385" t="s">
        <v>311</v>
      </c>
      <c r="J385">
        <v>0</v>
      </c>
      <c r="K385">
        <v>0</v>
      </c>
      <c r="L385">
        <v>0</v>
      </c>
      <c r="M385">
        <v>0</v>
      </c>
      <c r="N385">
        <v>0</v>
      </c>
      <c r="O385" t="s">
        <v>80</v>
      </c>
    </row>
    <row r="386" spans="1:15" x14ac:dyDescent="0.25">
      <c r="A386" t="s">
        <v>371</v>
      </c>
      <c r="B386" t="s">
        <v>372</v>
      </c>
      <c r="D386">
        <v>0</v>
      </c>
      <c r="E386" t="s">
        <v>237</v>
      </c>
      <c r="F386" t="s">
        <v>85</v>
      </c>
      <c r="G386" t="s">
        <v>241</v>
      </c>
      <c r="H386" t="s">
        <v>312</v>
      </c>
      <c r="I386" t="s">
        <v>313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80</v>
      </c>
    </row>
    <row r="387" spans="1:15" x14ac:dyDescent="0.25">
      <c r="A387" t="s">
        <v>371</v>
      </c>
      <c r="B387" t="s">
        <v>372</v>
      </c>
      <c r="D387">
        <v>0</v>
      </c>
      <c r="E387" t="s">
        <v>237</v>
      </c>
      <c r="F387" t="s">
        <v>85</v>
      </c>
      <c r="G387" t="s">
        <v>241</v>
      </c>
      <c r="H387" t="s">
        <v>314</v>
      </c>
      <c r="I387" t="s">
        <v>315</v>
      </c>
      <c r="J387">
        <v>0</v>
      </c>
      <c r="K387">
        <v>0</v>
      </c>
      <c r="L387">
        <v>0</v>
      </c>
      <c r="M387">
        <v>0</v>
      </c>
      <c r="N387">
        <v>0</v>
      </c>
      <c r="O387" t="s">
        <v>80</v>
      </c>
    </row>
    <row r="388" spans="1:15" x14ac:dyDescent="0.25">
      <c r="A388" t="s">
        <v>371</v>
      </c>
      <c r="B388" t="s">
        <v>372</v>
      </c>
      <c r="D388">
        <v>0</v>
      </c>
      <c r="E388" t="s">
        <v>237</v>
      </c>
      <c r="F388" t="s">
        <v>85</v>
      </c>
      <c r="G388" t="s">
        <v>241</v>
      </c>
      <c r="H388" t="s">
        <v>314</v>
      </c>
      <c r="I388" t="s">
        <v>316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80</v>
      </c>
    </row>
    <row r="389" spans="1:15" x14ac:dyDescent="0.25">
      <c r="A389" t="s">
        <v>371</v>
      </c>
      <c r="B389" t="s">
        <v>372</v>
      </c>
      <c r="D389">
        <v>0</v>
      </c>
      <c r="E389" t="s">
        <v>237</v>
      </c>
      <c r="F389" t="s">
        <v>85</v>
      </c>
      <c r="G389" t="s">
        <v>241</v>
      </c>
      <c r="H389" t="s">
        <v>317</v>
      </c>
      <c r="I389" t="s">
        <v>318</v>
      </c>
      <c r="J389">
        <v>0</v>
      </c>
      <c r="K389">
        <v>0</v>
      </c>
      <c r="L389">
        <v>0</v>
      </c>
      <c r="M389">
        <v>0</v>
      </c>
      <c r="N389">
        <v>0</v>
      </c>
      <c r="O389" t="s">
        <v>80</v>
      </c>
    </row>
    <row r="390" spans="1:15" x14ac:dyDescent="0.25">
      <c r="A390" t="s">
        <v>371</v>
      </c>
      <c r="B390" t="s">
        <v>372</v>
      </c>
      <c r="D390">
        <v>0</v>
      </c>
      <c r="E390" t="s">
        <v>237</v>
      </c>
      <c r="F390" t="s">
        <v>85</v>
      </c>
      <c r="G390" t="s">
        <v>241</v>
      </c>
      <c r="H390" t="s">
        <v>319</v>
      </c>
      <c r="I390" t="s">
        <v>320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80</v>
      </c>
    </row>
    <row r="391" spans="1:15" x14ac:dyDescent="0.25">
      <c r="A391" t="s">
        <v>371</v>
      </c>
      <c r="B391" t="s">
        <v>372</v>
      </c>
      <c r="D391">
        <v>0</v>
      </c>
      <c r="E391" t="s">
        <v>237</v>
      </c>
      <c r="F391" t="s">
        <v>85</v>
      </c>
      <c r="G391" t="s">
        <v>241</v>
      </c>
      <c r="H391" t="s">
        <v>321</v>
      </c>
      <c r="I391" t="s">
        <v>322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80</v>
      </c>
    </row>
    <row r="392" spans="1:15" x14ac:dyDescent="0.25">
      <c r="A392" t="s">
        <v>371</v>
      </c>
      <c r="B392" t="s">
        <v>372</v>
      </c>
      <c r="D392">
        <v>0</v>
      </c>
      <c r="E392" t="s">
        <v>237</v>
      </c>
      <c r="F392" t="s">
        <v>85</v>
      </c>
      <c r="G392" t="s">
        <v>241</v>
      </c>
      <c r="H392" t="s">
        <v>323</v>
      </c>
      <c r="I392" t="s">
        <v>324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80</v>
      </c>
    </row>
    <row r="393" spans="1:15" x14ac:dyDescent="0.25">
      <c r="A393" t="s">
        <v>371</v>
      </c>
      <c r="B393" t="s">
        <v>372</v>
      </c>
      <c r="D393">
        <v>0</v>
      </c>
      <c r="E393" t="s">
        <v>237</v>
      </c>
      <c r="F393" t="s">
        <v>85</v>
      </c>
      <c r="G393" t="s">
        <v>241</v>
      </c>
      <c r="H393" t="s">
        <v>325</v>
      </c>
      <c r="I393" t="s">
        <v>326</v>
      </c>
      <c r="J393">
        <v>0</v>
      </c>
      <c r="K393">
        <v>0</v>
      </c>
      <c r="L393">
        <v>0</v>
      </c>
      <c r="M393">
        <v>0</v>
      </c>
      <c r="N393">
        <v>0</v>
      </c>
      <c r="O393" t="s">
        <v>80</v>
      </c>
    </row>
    <row r="394" spans="1:15" x14ac:dyDescent="0.25">
      <c r="A394" t="s">
        <v>371</v>
      </c>
      <c r="B394" t="s">
        <v>372</v>
      </c>
      <c r="D394">
        <v>0</v>
      </c>
      <c r="E394" t="s">
        <v>237</v>
      </c>
      <c r="F394" t="s">
        <v>85</v>
      </c>
      <c r="G394" t="s">
        <v>241</v>
      </c>
      <c r="H394" t="s">
        <v>327</v>
      </c>
      <c r="I394" t="s">
        <v>328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80</v>
      </c>
    </row>
    <row r="395" spans="1:15" x14ac:dyDescent="0.25">
      <c r="A395" t="s">
        <v>371</v>
      </c>
      <c r="B395" t="s">
        <v>372</v>
      </c>
      <c r="D395">
        <v>0</v>
      </c>
      <c r="E395" t="s">
        <v>237</v>
      </c>
      <c r="F395" t="s">
        <v>85</v>
      </c>
      <c r="G395" t="s">
        <v>241</v>
      </c>
      <c r="H395" t="s">
        <v>329</v>
      </c>
      <c r="I395" t="s">
        <v>330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80</v>
      </c>
    </row>
    <row r="396" spans="1:15" x14ac:dyDescent="0.25">
      <c r="A396" t="s">
        <v>371</v>
      </c>
      <c r="B396" t="s">
        <v>372</v>
      </c>
      <c r="D396">
        <v>0</v>
      </c>
      <c r="E396" t="s">
        <v>237</v>
      </c>
      <c r="F396" t="s">
        <v>85</v>
      </c>
      <c r="G396" t="s">
        <v>241</v>
      </c>
      <c r="H396" t="s">
        <v>331</v>
      </c>
      <c r="I396" t="s">
        <v>332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80</v>
      </c>
    </row>
    <row r="397" spans="1:15" x14ac:dyDescent="0.25">
      <c r="A397" t="s">
        <v>371</v>
      </c>
      <c r="B397" t="s">
        <v>372</v>
      </c>
      <c r="D397">
        <v>0</v>
      </c>
      <c r="E397" t="s">
        <v>237</v>
      </c>
      <c r="F397" t="s">
        <v>85</v>
      </c>
      <c r="G397" t="s">
        <v>241</v>
      </c>
      <c r="H397" t="s">
        <v>333</v>
      </c>
      <c r="I397" t="s">
        <v>334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80</v>
      </c>
    </row>
    <row r="398" spans="1:15" x14ac:dyDescent="0.25">
      <c r="A398" t="s">
        <v>371</v>
      </c>
      <c r="B398" t="s">
        <v>372</v>
      </c>
      <c r="D398">
        <v>0</v>
      </c>
      <c r="E398" t="s">
        <v>237</v>
      </c>
      <c r="F398" t="s">
        <v>85</v>
      </c>
      <c r="G398" t="s">
        <v>241</v>
      </c>
      <c r="H398" t="s">
        <v>335</v>
      </c>
      <c r="I398" t="s">
        <v>336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80</v>
      </c>
    </row>
    <row r="399" spans="1:15" x14ac:dyDescent="0.25">
      <c r="A399" t="s">
        <v>371</v>
      </c>
      <c r="B399" t="s">
        <v>372</v>
      </c>
      <c r="D399">
        <v>0</v>
      </c>
      <c r="E399" t="s">
        <v>237</v>
      </c>
      <c r="F399" t="s">
        <v>85</v>
      </c>
      <c r="G399" t="s">
        <v>241</v>
      </c>
      <c r="H399" t="s">
        <v>337</v>
      </c>
      <c r="I399" t="s">
        <v>338</v>
      </c>
      <c r="J399">
        <v>0</v>
      </c>
      <c r="K399">
        <v>0</v>
      </c>
      <c r="L399">
        <v>0</v>
      </c>
      <c r="M399">
        <v>0</v>
      </c>
      <c r="N399">
        <v>0</v>
      </c>
      <c r="O399" t="s">
        <v>80</v>
      </c>
    </row>
    <row r="400" spans="1:15" x14ac:dyDescent="0.25">
      <c r="A400" t="s">
        <v>371</v>
      </c>
      <c r="B400" t="s">
        <v>372</v>
      </c>
      <c r="D400">
        <v>0</v>
      </c>
      <c r="E400" t="s">
        <v>237</v>
      </c>
      <c r="F400" t="s">
        <v>85</v>
      </c>
      <c r="G400" t="s">
        <v>241</v>
      </c>
      <c r="H400" t="s">
        <v>339</v>
      </c>
      <c r="I400" t="s">
        <v>340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80</v>
      </c>
    </row>
    <row r="401" spans="1:15" x14ac:dyDescent="0.25">
      <c r="A401" t="s">
        <v>371</v>
      </c>
      <c r="B401" t="s">
        <v>372</v>
      </c>
      <c r="D401">
        <v>0</v>
      </c>
      <c r="E401" t="s">
        <v>237</v>
      </c>
      <c r="F401" t="s">
        <v>85</v>
      </c>
      <c r="G401" t="s">
        <v>241</v>
      </c>
      <c r="H401" t="s">
        <v>341</v>
      </c>
      <c r="I401" t="s">
        <v>342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80</v>
      </c>
    </row>
    <row r="402" spans="1:15" x14ac:dyDescent="0.25">
      <c r="A402" t="s">
        <v>371</v>
      </c>
      <c r="B402" t="s">
        <v>372</v>
      </c>
      <c r="D402">
        <v>0</v>
      </c>
      <c r="E402" t="s">
        <v>237</v>
      </c>
      <c r="F402" t="s">
        <v>85</v>
      </c>
      <c r="G402" t="s">
        <v>241</v>
      </c>
      <c r="H402" t="s">
        <v>343</v>
      </c>
      <c r="I402" t="s">
        <v>344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80</v>
      </c>
    </row>
    <row r="403" spans="1:15" x14ac:dyDescent="0.25">
      <c r="A403" t="s">
        <v>371</v>
      </c>
      <c r="B403" t="s">
        <v>372</v>
      </c>
      <c r="D403">
        <v>0</v>
      </c>
      <c r="E403" t="s">
        <v>237</v>
      </c>
      <c r="F403" t="s">
        <v>85</v>
      </c>
      <c r="G403" t="s">
        <v>241</v>
      </c>
      <c r="H403" t="s">
        <v>345</v>
      </c>
      <c r="I403" t="s">
        <v>346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80</v>
      </c>
    </row>
    <row r="404" spans="1:15" x14ac:dyDescent="0.25">
      <c r="A404" t="s">
        <v>371</v>
      </c>
      <c r="B404" t="s">
        <v>372</v>
      </c>
      <c r="D404">
        <v>0</v>
      </c>
      <c r="E404" t="s">
        <v>237</v>
      </c>
      <c r="F404" t="s">
        <v>85</v>
      </c>
      <c r="G404" t="s">
        <v>241</v>
      </c>
      <c r="H404" t="s">
        <v>347</v>
      </c>
      <c r="I404" t="s">
        <v>348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80</v>
      </c>
    </row>
    <row r="405" spans="1:15" x14ac:dyDescent="0.25">
      <c r="A405" t="s">
        <v>371</v>
      </c>
      <c r="B405" t="s">
        <v>372</v>
      </c>
      <c r="D405">
        <v>0</v>
      </c>
      <c r="E405" t="s">
        <v>237</v>
      </c>
      <c r="F405" t="s">
        <v>85</v>
      </c>
      <c r="G405" t="s">
        <v>241</v>
      </c>
      <c r="H405" t="s">
        <v>349</v>
      </c>
      <c r="I405" t="s">
        <v>350</v>
      </c>
      <c r="J405">
        <v>0</v>
      </c>
      <c r="K405">
        <v>0</v>
      </c>
      <c r="L405">
        <v>0</v>
      </c>
      <c r="M405">
        <v>0</v>
      </c>
      <c r="N405">
        <v>0</v>
      </c>
      <c r="O405" t="s">
        <v>80</v>
      </c>
    </row>
    <row r="406" spans="1:15" x14ac:dyDescent="0.25">
      <c r="A406" t="s">
        <v>371</v>
      </c>
      <c r="B406" t="s">
        <v>372</v>
      </c>
      <c r="D406">
        <v>0</v>
      </c>
      <c r="E406" t="s">
        <v>237</v>
      </c>
      <c r="F406" t="s">
        <v>85</v>
      </c>
      <c r="G406" t="s">
        <v>241</v>
      </c>
      <c r="H406" t="s">
        <v>351</v>
      </c>
      <c r="I406" t="s">
        <v>352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80</v>
      </c>
    </row>
    <row r="407" spans="1:15" x14ac:dyDescent="0.25">
      <c r="A407" t="s">
        <v>371</v>
      </c>
      <c r="B407" t="s">
        <v>372</v>
      </c>
      <c r="D407">
        <v>0</v>
      </c>
      <c r="E407" t="s">
        <v>237</v>
      </c>
      <c r="F407" t="s">
        <v>85</v>
      </c>
      <c r="G407" t="s">
        <v>241</v>
      </c>
      <c r="H407" t="s">
        <v>353</v>
      </c>
      <c r="I407" t="s">
        <v>354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80</v>
      </c>
    </row>
    <row r="408" spans="1:15" x14ac:dyDescent="0.25">
      <c r="A408" t="s">
        <v>371</v>
      </c>
      <c r="B408" t="s">
        <v>372</v>
      </c>
      <c r="D408">
        <v>0</v>
      </c>
      <c r="E408" t="s">
        <v>237</v>
      </c>
      <c r="F408" t="s">
        <v>85</v>
      </c>
      <c r="G408" t="s">
        <v>241</v>
      </c>
      <c r="H408" t="s">
        <v>355</v>
      </c>
      <c r="I408" t="s">
        <v>356</v>
      </c>
      <c r="J408">
        <v>0</v>
      </c>
      <c r="K408">
        <v>0</v>
      </c>
      <c r="L408">
        <v>0</v>
      </c>
      <c r="M408">
        <v>0</v>
      </c>
      <c r="N408">
        <v>0</v>
      </c>
      <c r="O408" t="s">
        <v>80</v>
      </c>
    </row>
    <row r="409" spans="1:15" x14ac:dyDescent="0.25">
      <c r="A409" t="s">
        <v>371</v>
      </c>
      <c r="B409" t="s">
        <v>372</v>
      </c>
      <c r="D409">
        <v>0</v>
      </c>
      <c r="E409" t="s">
        <v>237</v>
      </c>
      <c r="F409" t="s">
        <v>85</v>
      </c>
      <c r="G409" t="s">
        <v>241</v>
      </c>
      <c r="H409" t="s">
        <v>357</v>
      </c>
      <c r="I409" t="s">
        <v>358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80</v>
      </c>
    </row>
    <row r="410" spans="1:15" x14ac:dyDescent="0.25">
      <c r="A410" t="s">
        <v>371</v>
      </c>
      <c r="B410" t="s">
        <v>372</v>
      </c>
      <c r="D410">
        <v>0</v>
      </c>
      <c r="E410" t="s">
        <v>237</v>
      </c>
      <c r="F410" t="s">
        <v>85</v>
      </c>
      <c r="G410" t="s">
        <v>241</v>
      </c>
      <c r="H410" t="s">
        <v>359</v>
      </c>
      <c r="I410" t="s">
        <v>360</v>
      </c>
      <c r="J410">
        <v>0</v>
      </c>
      <c r="K410">
        <v>0</v>
      </c>
      <c r="L410">
        <v>0</v>
      </c>
      <c r="M410">
        <v>0</v>
      </c>
      <c r="N410">
        <v>0</v>
      </c>
      <c r="O410" t="s">
        <v>80</v>
      </c>
    </row>
    <row r="411" spans="1:15" x14ac:dyDescent="0.25">
      <c r="A411" t="s">
        <v>371</v>
      </c>
      <c r="B411" t="s">
        <v>372</v>
      </c>
      <c r="D411">
        <v>0</v>
      </c>
      <c r="E411" t="s">
        <v>237</v>
      </c>
      <c r="F411" t="s">
        <v>85</v>
      </c>
      <c r="G411" t="s">
        <v>241</v>
      </c>
      <c r="H411" t="s">
        <v>361</v>
      </c>
      <c r="I411" t="s">
        <v>362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80</v>
      </c>
    </row>
    <row r="412" spans="1:15" x14ac:dyDescent="0.25">
      <c r="A412" t="s">
        <v>371</v>
      </c>
      <c r="B412" t="s">
        <v>372</v>
      </c>
      <c r="D412">
        <v>0</v>
      </c>
      <c r="E412" t="s">
        <v>237</v>
      </c>
      <c r="F412" t="s">
        <v>85</v>
      </c>
      <c r="G412" t="s">
        <v>241</v>
      </c>
      <c r="H412" t="s">
        <v>363</v>
      </c>
      <c r="I412" t="s">
        <v>364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80</v>
      </c>
    </row>
    <row r="413" spans="1:15" x14ac:dyDescent="0.25">
      <c r="A413" t="s">
        <v>371</v>
      </c>
      <c r="B413" t="s">
        <v>372</v>
      </c>
      <c r="D413">
        <v>0</v>
      </c>
      <c r="E413" t="s">
        <v>237</v>
      </c>
      <c r="F413" t="s">
        <v>85</v>
      </c>
      <c r="G413" t="s">
        <v>241</v>
      </c>
      <c r="H413" t="s">
        <v>365</v>
      </c>
      <c r="I413" t="s">
        <v>366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80</v>
      </c>
    </row>
    <row r="414" spans="1:15" x14ac:dyDescent="0.25">
      <c r="A414" t="s">
        <v>371</v>
      </c>
      <c r="B414" t="s">
        <v>372</v>
      </c>
      <c r="D414">
        <v>0</v>
      </c>
      <c r="E414" t="s">
        <v>237</v>
      </c>
      <c r="F414" t="s">
        <v>85</v>
      </c>
      <c r="G414" t="s">
        <v>241</v>
      </c>
      <c r="H414" t="s">
        <v>367</v>
      </c>
      <c r="I414" t="s">
        <v>368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80</v>
      </c>
    </row>
    <row r="415" spans="1:15" x14ac:dyDescent="0.25">
      <c r="A415" t="s">
        <v>371</v>
      </c>
      <c r="B415" t="s">
        <v>372</v>
      </c>
      <c r="D415">
        <v>0</v>
      </c>
      <c r="E415" t="s">
        <v>237</v>
      </c>
      <c r="F415" t="s">
        <v>85</v>
      </c>
      <c r="G415" t="s">
        <v>241</v>
      </c>
      <c r="H415" t="s">
        <v>369</v>
      </c>
      <c r="I415" t="s">
        <v>370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80</v>
      </c>
    </row>
    <row r="416" spans="1:15" x14ac:dyDescent="0.25">
      <c r="A416" t="s">
        <v>373</v>
      </c>
      <c r="B416" t="s">
        <v>374</v>
      </c>
      <c r="D416">
        <v>0</v>
      </c>
      <c r="E416" t="s">
        <v>84</v>
      </c>
      <c r="F416" t="s">
        <v>85</v>
      </c>
      <c r="G416" t="s">
        <v>241</v>
      </c>
      <c r="H416" t="s">
        <v>88</v>
      </c>
      <c r="I416" t="s">
        <v>90</v>
      </c>
      <c r="J416">
        <v>0</v>
      </c>
      <c r="K416">
        <v>0</v>
      </c>
      <c r="L416">
        <v>0</v>
      </c>
      <c r="M416">
        <v>0</v>
      </c>
      <c r="N416">
        <v>0</v>
      </c>
      <c r="O416" t="s">
        <v>80</v>
      </c>
    </row>
    <row r="417" spans="1:15" x14ac:dyDescent="0.25">
      <c r="A417" t="s">
        <v>373</v>
      </c>
      <c r="B417" t="s">
        <v>374</v>
      </c>
      <c r="D417">
        <v>0</v>
      </c>
      <c r="E417" t="s">
        <v>84</v>
      </c>
      <c r="F417" t="s">
        <v>85</v>
      </c>
      <c r="G417" t="s">
        <v>241</v>
      </c>
      <c r="H417" t="s">
        <v>91</v>
      </c>
      <c r="I417" t="s">
        <v>92</v>
      </c>
      <c r="J417">
        <v>0</v>
      </c>
      <c r="K417">
        <v>0</v>
      </c>
      <c r="L417">
        <v>0</v>
      </c>
      <c r="M417">
        <v>0</v>
      </c>
      <c r="N417">
        <v>0</v>
      </c>
      <c r="O417" t="s">
        <v>80</v>
      </c>
    </row>
    <row r="418" spans="1:15" x14ac:dyDescent="0.25">
      <c r="A418" t="s">
        <v>373</v>
      </c>
      <c r="B418" t="s">
        <v>374</v>
      </c>
      <c r="D418">
        <v>0</v>
      </c>
      <c r="E418" t="s">
        <v>84</v>
      </c>
      <c r="F418" t="s">
        <v>85</v>
      </c>
      <c r="G418" t="s">
        <v>241</v>
      </c>
      <c r="H418" t="s">
        <v>93</v>
      </c>
      <c r="I418" t="s">
        <v>94</v>
      </c>
      <c r="J418">
        <v>0</v>
      </c>
      <c r="K418">
        <v>0</v>
      </c>
      <c r="L418">
        <v>0</v>
      </c>
      <c r="M418">
        <v>0</v>
      </c>
      <c r="N418">
        <v>0</v>
      </c>
      <c r="O418" t="s">
        <v>80</v>
      </c>
    </row>
    <row r="419" spans="1:15" x14ac:dyDescent="0.25">
      <c r="A419" t="s">
        <v>373</v>
      </c>
      <c r="B419" t="s">
        <v>374</v>
      </c>
      <c r="D419">
        <v>0</v>
      </c>
      <c r="E419" t="s">
        <v>84</v>
      </c>
      <c r="F419" t="s">
        <v>85</v>
      </c>
      <c r="G419" t="s">
        <v>241</v>
      </c>
      <c r="H419" t="s">
        <v>95</v>
      </c>
      <c r="I419" t="s">
        <v>96</v>
      </c>
      <c r="J419">
        <v>0</v>
      </c>
      <c r="K419">
        <v>0</v>
      </c>
      <c r="L419">
        <v>0</v>
      </c>
      <c r="M419">
        <v>0</v>
      </c>
      <c r="N419">
        <v>0</v>
      </c>
      <c r="O419" t="s">
        <v>80</v>
      </c>
    </row>
    <row r="420" spans="1:15" x14ac:dyDescent="0.25">
      <c r="A420" t="s">
        <v>373</v>
      </c>
      <c r="B420" t="s">
        <v>374</v>
      </c>
      <c r="D420">
        <v>0</v>
      </c>
      <c r="E420" t="s">
        <v>84</v>
      </c>
      <c r="F420" t="s">
        <v>85</v>
      </c>
      <c r="G420" t="s">
        <v>241</v>
      </c>
      <c r="H420" t="s">
        <v>97</v>
      </c>
      <c r="I420" t="s">
        <v>98</v>
      </c>
      <c r="J420">
        <v>0</v>
      </c>
      <c r="K420">
        <v>0</v>
      </c>
      <c r="L420">
        <v>0</v>
      </c>
      <c r="M420">
        <v>0</v>
      </c>
      <c r="N420">
        <v>0</v>
      </c>
      <c r="O420" t="s">
        <v>80</v>
      </c>
    </row>
    <row r="421" spans="1:15" x14ac:dyDescent="0.25">
      <c r="A421" t="s">
        <v>373</v>
      </c>
      <c r="B421" t="s">
        <v>374</v>
      </c>
      <c r="D421">
        <v>0</v>
      </c>
      <c r="E421" t="s">
        <v>84</v>
      </c>
      <c r="F421" t="s">
        <v>85</v>
      </c>
      <c r="G421" t="s">
        <v>241</v>
      </c>
      <c r="H421" t="s">
        <v>99</v>
      </c>
      <c r="I421" t="s">
        <v>100</v>
      </c>
      <c r="J421">
        <v>0</v>
      </c>
      <c r="K421">
        <v>0</v>
      </c>
      <c r="L421">
        <v>0</v>
      </c>
      <c r="M421">
        <v>0</v>
      </c>
      <c r="N421">
        <v>0</v>
      </c>
      <c r="O421" t="s">
        <v>80</v>
      </c>
    </row>
    <row r="422" spans="1:15" x14ac:dyDescent="0.25">
      <c r="A422" t="s">
        <v>373</v>
      </c>
      <c r="B422" t="s">
        <v>374</v>
      </c>
      <c r="D422">
        <v>0</v>
      </c>
      <c r="E422" t="s">
        <v>84</v>
      </c>
      <c r="F422" t="s">
        <v>85</v>
      </c>
      <c r="G422" t="s">
        <v>241</v>
      </c>
      <c r="H422" t="s">
        <v>101</v>
      </c>
      <c r="I422" t="s">
        <v>102</v>
      </c>
      <c r="J422">
        <v>0</v>
      </c>
      <c r="K422">
        <v>0</v>
      </c>
      <c r="L422">
        <v>0</v>
      </c>
      <c r="M422">
        <v>0</v>
      </c>
      <c r="N422">
        <v>0</v>
      </c>
      <c r="O422" t="s">
        <v>80</v>
      </c>
    </row>
    <row r="423" spans="1:15" x14ac:dyDescent="0.25">
      <c r="A423" t="s">
        <v>373</v>
      </c>
      <c r="B423" t="s">
        <v>374</v>
      </c>
      <c r="D423">
        <v>0</v>
      </c>
      <c r="E423" t="s">
        <v>84</v>
      </c>
      <c r="F423" t="s">
        <v>85</v>
      </c>
      <c r="G423" t="s">
        <v>241</v>
      </c>
      <c r="H423" t="s">
        <v>103</v>
      </c>
      <c r="I423" t="s">
        <v>104</v>
      </c>
      <c r="J423">
        <v>0</v>
      </c>
      <c r="K423">
        <v>0</v>
      </c>
      <c r="L423">
        <v>0</v>
      </c>
      <c r="M423">
        <v>0</v>
      </c>
      <c r="N423">
        <v>0</v>
      </c>
      <c r="O423" t="s">
        <v>80</v>
      </c>
    </row>
    <row r="424" spans="1:15" x14ac:dyDescent="0.25">
      <c r="A424" t="s">
        <v>373</v>
      </c>
      <c r="B424" t="s">
        <v>374</v>
      </c>
      <c r="D424">
        <v>0</v>
      </c>
      <c r="E424" t="s">
        <v>84</v>
      </c>
      <c r="F424" t="s">
        <v>85</v>
      </c>
      <c r="G424" t="s">
        <v>241</v>
      </c>
      <c r="H424" t="s">
        <v>105</v>
      </c>
      <c r="I424" t="s">
        <v>106</v>
      </c>
      <c r="J424">
        <v>0</v>
      </c>
      <c r="K424">
        <v>0</v>
      </c>
      <c r="L424">
        <v>0</v>
      </c>
      <c r="M424">
        <v>0</v>
      </c>
      <c r="N424">
        <v>0</v>
      </c>
      <c r="O424" t="s">
        <v>80</v>
      </c>
    </row>
    <row r="425" spans="1:15" x14ac:dyDescent="0.25">
      <c r="A425" t="s">
        <v>373</v>
      </c>
      <c r="B425" t="s">
        <v>374</v>
      </c>
      <c r="D425">
        <v>0</v>
      </c>
      <c r="E425" t="s">
        <v>84</v>
      </c>
      <c r="F425" t="s">
        <v>85</v>
      </c>
      <c r="G425" t="s">
        <v>241</v>
      </c>
      <c r="H425" t="s">
        <v>107</v>
      </c>
      <c r="I425" t="s">
        <v>108</v>
      </c>
      <c r="J425">
        <v>0</v>
      </c>
      <c r="K425">
        <v>0</v>
      </c>
      <c r="L425">
        <v>0</v>
      </c>
      <c r="M425">
        <v>0</v>
      </c>
      <c r="N425">
        <v>0</v>
      </c>
      <c r="O425" t="s">
        <v>80</v>
      </c>
    </row>
    <row r="426" spans="1:15" x14ac:dyDescent="0.25">
      <c r="A426" t="s">
        <v>373</v>
      </c>
      <c r="B426" t="s">
        <v>374</v>
      </c>
      <c r="D426">
        <v>0</v>
      </c>
      <c r="E426" t="s">
        <v>84</v>
      </c>
      <c r="F426" t="s">
        <v>85</v>
      </c>
      <c r="G426" t="s">
        <v>241</v>
      </c>
      <c r="H426" t="s">
        <v>109</v>
      </c>
      <c r="I426" t="s">
        <v>110</v>
      </c>
      <c r="J426">
        <v>0</v>
      </c>
      <c r="K426">
        <v>0</v>
      </c>
      <c r="L426">
        <v>0</v>
      </c>
      <c r="M426">
        <v>0</v>
      </c>
      <c r="N426">
        <v>0</v>
      </c>
      <c r="O426" t="s">
        <v>80</v>
      </c>
    </row>
    <row r="427" spans="1:15" x14ac:dyDescent="0.25">
      <c r="A427" t="s">
        <v>373</v>
      </c>
      <c r="B427" t="s">
        <v>374</v>
      </c>
      <c r="D427">
        <v>0</v>
      </c>
      <c r="E427" t="s">
        <v>84</v>
      </c>
      <c r="F427" t="s">
        <v>85</v>
      </c>
      <c r="G427" t="s">
        <v>241</v>
      </c>
      <c r="H427" t="s">
        <v>111</v>
      </c>
      <c r="I427" t="s">
        <v>112</v>
      </c>
      <c r="J427">
        <v>0</v>
      </c>
      <c r="K427">
        <v>0</v>
      </c>
      <c r="L427">
        <v>0</v>
      </c>
      <c r="M427">
        <v>0</v>
      </c>
      <c r="N427">
        <v>0</v>
      </c>
      <c r="O427" t="s">
        <v>80</v>
      </c>
    </row>
    <row r="428" spans="1:15" x14ac:dyDescent="0.25">
      <c r="A428" t="s">
        <v>373</v>
      </c>
      <c r="B428" t="s">
        <v>374</v>
      </c>
      <c r="D428">
        <v>0</v>
      </c>
      <c r="E428" t="s">
        <v>84</v>
      </c>
      <c r="F428" t="s">
        <v>85</v>
      </c>
      <c r="G428" t="s">
        <v>241</v>
      </c>
      <c r="H428" t="s">
        <v>113</v>
      </c>
      <c r="I428" t="s">
        <v>114</v>
      </c>
      <c r="J428">
        <v>0</v>
      </c>
      <c r="K428">
        <v>0</v>
      </c>
      <c r="L428">
        <v>0</v>
      </c>
      <c r="M428">
        <v>0</v>
      </c>
      <c r="N428">
        <v>0</v>
      </c>
      <c r="O428" t="s">
        <v>80</v>
      </c>
    </row>
    <row r="429" spans="1:15" x14ac:dyDescent="0.25">
      <c r="A429" t="s">
        <v>373</v>
      </c>
      <c r="B429" t="s">
        <v>374</v>
      </c>
      <c r="D429">
        <v>0</v>
      </c>
      <c r="E429" t="s">
        <v>84</v>
      </c>
      <c r="F429" t="s">
        <v>85</v>
      </c>
      <c r="G429" t="s">
        <v>241</v>
      </c>
      <c r="H429" t="s">
        <v>115</v>
      </c>
      <c r="I429" t="s">
        <v>116</v>
      </c>
      <c r="J429">
        <v>0</v>
      </c>
      <c r="K429">
        <v>0</v>
      </c>
      <c r="L429">
        <v>0</v>
      </c>
      <c r="M429">
        <v>0</v>
      </c>
      <c r="N429">
        <v>0</v>
      </c>
      <c r="O429" t="s">
        <v>80</v>
      </c>
    </row>
    <row r="430" spans="1:15" x14ac:dyDescent="0.25">
      <c r="A430" t="s">
        <v>373</v>
      </c>
      <c r="B430" t="s">
        <v>374</v>
      </c>
      <c r="D430">
        <v>0</v>
      </c>
      <c r="E430" t="s">
        <v>84</v>
      </c>
      <c r="F430" t="s">
        <v>85</v>
      </c>
      <c r="G430" t="s">
        <v>241</v>
      </c>
      <c r="H430" t="s">
        <v>117</v>
      </c>
      <c r="I430" t="s">
        <v>118</v>
      </c>
      <c r="J430">
        <v>0</v>
      </c>
      <c r="K430">
        <v>0</v>
      </c>
      <c r="L430">
        <v>0</v>
      </c>
      <c r="M430">
        <v>0</v>
      </c>
      <c r="N430">
        <v>0</v>
      </c>
      <c r="O430" t="s">
        <v>80</v>
      </c>
    </row>
    <row r="431" spans="1:15" x14ac:dyDescent="0.25">
      <c r="A431" t="s">
        <v>373</v>
      </c>
      <c r="B431" t="s">
        <v>374</v>
      </c>
      <c r="D431">
        <v>0</v>
      </c>
      <c r="E431" t="s">
        <v>84</v>
      </c>
      <c r="F431" t="s">
        <v>85</v>
      </c>
      <c r="G431" t="s">
        <v>241</v>
      </c>
      <c r="H431" t="s">
        <v>119</v>
      </c>
      <c r="I431" t="s">
        <v>120</v>
      </c>
      <c r="J431">
        <v>0</v>
      </c>
      <c r="K431">
        <v>0</v>
      </c>
      <c r="L431">
        <v>0</v>
      </c>
      <c r="M431">
        <v>0</v>
      </c>
      <c r="N431">
        <v>0</v>
      </c>
      <c r="O431" t="s">
        <v>80</v>
      </c>
    </row>
    <row r="432" spans="1:15" x14ac:dyDescent="0.25">
      <c r="A432" t="s">
        <v>373</v>
      </c>
      <c r="B432" t="s">
        <v>374</v>
      </c>
      <c r="D432">
        <v>0</v>
      </c>
      <c r="E432" t="s">
        <v>84</v>
      </c>
      <c r="F432" t="s">
        <v>85</v>
      </c>
      <c r="G432" t="s">
        <v>241</v>
      </c>
      <c r="H432" t="s">
        <v>121</v>
      </c>
      <c r="I432" t="s">
        <v>122</v>
      </c>
      <c r="J432">
        <v>0</v>
      </c>
      <c r="K432">
        <v>0</v>
      </c>
      <c r="L432">
        <v>0</v>
      </c>
      <c r="M432">
        <v>0</v>
      </c>
      <c r="N432">
        <v>0</v>
      </c>
      <c r="O432" t="s">
        <v>80</v>
      </c>
    </row>
    <row r="433" spans="1:15" x14ac:dyDescent="0.25">
      <c r="A433" t="s">
        <v>373</v>
      </c>
      <c r="B433" t="s">
        <v>374</v>
      </c>
      <c r="D433">
        <v>0</v>
      </c>
      <c r="E433" t="s">
        <v>84</v>
      </c>
      <c r="F433" t="s">
        <v>85</v>
      </c>
      <c r="G433" t="s">
        <v>241</v>
      </c>
      <c r="H433" t="s">
        <v>123</v>
      </c>
      <c r="I433" t="s">
        <v>124</v>
      </c>
      <c r="J433">
        <v>0</v>
      </c>
      <c r="K433">
        <v>0</v>
      </c>
      <c r="L433">
        <v>0</v>
      </c>
      <c r="M433">
        <v>0</v>
      </c>
      <c r="N433">
        <v>0</v>
      </c>
      <c r="O433" t="s">
        <v>80</v>
      </c>
    </row>
    <row r="434" spans="1:15" x14ac:dyDescent="0.25">
      <c r="A434" t="s">
        <v>373</v>
      </c>
      <c r="B434" t="s">
        <v>374</v>
      </c>
      <c r="D434">
        <v>0</v>
      </c>
      <c r="E434" t="s">
        <v>84</v>
      </c>
      <c r="F434" t="s">
        <v>85</v>
      </c>
      <c r="G434" t="s">
        <v>241</v>
      </c>
      <c r="H434" t="s">
        <v>125</v>
      </c>
      <c r="I434" t="s">
        <v>126</v>
      </c>
      <c r="J434">
        <v>0</v>
      </c>
      <c r="K434">
        <v>0</v>
      </c>
      <c r="L434">
        <v>0</v>
      </c>
      <c r="M434">
        <v>0</v>
      </c>
      <c r="N434">
        <v>0</v>
      </c>
      <c r="O434" t="s">
        <v>80</v>
      </c>
    </row>
    <row r="435" spans="1:15" x14ac:dyDescent="0.25">
      <c r="A435" t="s">
        <v>373</v>
      </c>
      <c r="B435" t="s">
        <v>374</v>
      </c>
      <c r="D435">
        <v>0</v>
      </c>
      <c r="E435" t="s">
        <v>84</v>
      </c>
      <c r="F435" t="s">
        <v>85</v>
      </c>
      <c r="G435" t="s">
        <v>241</v>
      </c>
      <c r="H435" t="s">
        <v>127</v>
      </c>
      <c r="I435" t="s">
        <v>128</v>
      </c>
      <c r="J435">
        <v>0</v>
      </c>
      <c r="K435">
        <v>0</v>
      </c>
      <c r="L435">
        <v>0</v>
      </c>
      <c r="M435">
        <v>0</v>
      </c>
      <c r="N435">
        <v>0</v>
      </c>
      <c r="O435" t="s">
        <v>80</v>
      </c>
    </row>
    <row r="436" spans="1:15" x14ac:dyDescent="0.25">
      <c r="A436" t="s">
        <v>373</v>
      </c>
      <c r="B436" t="s">
        <v>374</v>
      </c>
      <c r="D436">
        <v>0</v>
      </c>
      <c r="E436" t="s">
        <v>84</v>
      </c>
      <c r="F436" t="s">
        <v>85</v>
      </c>
      <c r="G436" t="s">
        <v>241</v>
      </c>
      <c r="H436" t="s">
        <v>129</v>
      </c>
      <c r="I436" t="s">
        <v>130</v>
      </c>
      <c r="J436">
        <v>0</v>
      </c>
      <c r="K436">
        <v>0</v>
      </c>
      <c r="L436">
        <v>0</v>
      </c>
      <c r="M436">
        <v>0</v>
      </c>
      <c r="N436">
        <v>0</v>
      </c>
      <c r="O436" t="s">
        <v>80</v>
      </c>
    </row>
    <row r="437" spans="1:15" x14ac:dyDescent="0.25">
      <c r="A437" t="s">
        <v>373</v>
      </c>
      <c r="B437" t="s">
        <v>374</v>
      </c>
      <c r="D437">
        <v>0</v>
      </c>
      <c r="E437" t="s">
        <v>84</v>
      </c>
      <c r="F437" t="s">
        <v>85</v>
      </c>
      <c r="G437" t="s">
        <v>241</v>
      </c>
      <c r="H437" t="s">
        <v>131</v>
      </c>
      <c r="I437" t="s">
        <v>132</v>
      </c>
      <c r="J437">
        <v>0</v>
      </c>
      <c r="K437">
        <v>0</v>
      </c>
      <c r="L437">
        <v>0</v>
      </c>
      <c r="M437">
        <v>0</v>
      </c>
      <c r="N437">
        <v>0</v>
      </c>
      <c r="O437" t="s">
        <v>80</v>
      </c>
    </row>
    <row r="438" spans="1:15" x14ac:dyDescent="0.25">
      <c r="A438" t="s">
        <v>373</v>
      </c>
      <c r="B438" t="s">
        <v>374</v>
      </c>
      <c r="D438">
        <v>0</v>
      </c>
      <c r="E438" t="s">
        <v>84</v>
      </c>
      <c r="F438" t="s">
        <v>85</v>
      </c>
      <c r="G438" t="s">
        <v>241</v>
      </c>
      <c r="H438" t="s">
        <v>133</v>
      </c>
      <c r="I438" t="s">
        <v>134</v>
      </c>
      <c r="J438">
        <v>0</v>
      </c>
      <c r="K438">
        <v>0</v>
      </c>
      <c r="L438">
        <v>0</v>
      </c>
      <c r="M438">
        <v>0</v>
      </c>
      <c r="N438">
        <v>0</v>
      </c>
      <c r="O438" t="s">
        <v>80</v>
      </c>
    </row>
    <row r="439" spans="1:15" x14ac:dyDescent="0.25">
      <c r="A439" t="s">
        <v>373</v>
      </c>
      <c r="B439" t="s">
        <v>374</v>
      </c>
      <c r="D439">
        <v>0</v>
      </c>
      <c r="E439" t="s">
        <v>84</v>
      </c>
      <c r="F439" t="s">
        <v>85</v>
      </c>
      <c r="G439" t="s">
        <v>241</v>
      </c>
      <c r="H439" t="s">
        <v>135</v>
      </c>
      <c r="I439" t="s">
        <v>136</v>
      </c>
      <c r="J439">
        <v>0</v>
      </c>
      <c r="K439">
        <v>0</v>
      </c>
      <c r="L439">
        <v>0</v>
      </c>
      <c r="M439">
        <v>0</v>
      </c>
      <c r="N439">
        <v>0</v>
      </c>
      <c r="O439" t="s">
        <v>80</v>
      </c>
    </row>
    <row r="440" spans="1:15" x14ac:dyDescent="0.25">
      <c r="A440" t="s">
        <v>373</v>
      </c>
      <c r="B440" t="s">
        <v>374</v>
      </c>
      <c r="D440">
        <v>0</v>
      </c>
      <c r="E440" t="s">
        <v>84</v>
      </c>
      <c r="F440" t="s">
        <v>85</v>
      </c>
      <c r="G440" t="s">
        <v>241</v>
      </c>
      <c r="H440" t="s">
        <v>137</v>
      </c>
      <c r="I440" t="s">
        <v>138</v>
      </c>
      <c r="J440">
        <v>0</v>
      </c>
      <c r="K440">
        <v>0</v>
      </c>
      <c r="L440">
        <v>0</v>
      </c>
      <c r="M440">
        <v>0</v>
      </c>
      <c r="N440">
        <v>0</v>
      </c>
      <c r="O440" t="s">
        <v>80</v>
      </c>
    </row>
    <row r="441" spans="1:15" x14ac:dyDescent="0.25">
      <c r="A441" t="s">
        <v>373</v>
      </c>
      <c r="B441" t="s">
        <v>374</v>
      </c>
      <c r="D441">
        <v>0</v>
      </c>
      <c r="E441" t="s">
        <v>84</v>
      </c>
      <c r="F441" t="s">
        <v>85</v>
      </c>
      <c r="G441" t="s">
        <v>241</v>
      </c>
      <c r="H441" t="s">
        <v>139</v>
      </c>
      <c r="I441" t="s">
        <v>140</v>
      </c>
      <c r="J441">
        <v>0</v>
      </c>
      <c r="K441">
        <v>0</v>
      </c>
      <c r="L441">
        <v>0</v>
      </c>
      <c r="M441">
        <v>0</v>
      </c>
      <c r="N441">
        <v>0</v>
      </c>
      <c r="O441" t="s">
        <v>80</v>
      </c>
    </row>
    <row r="442" spans="1:15" x14ac:dyDescent="0.25">
      <c r="A442" t="s">
        <v>373</v>
      </c>
      <c r="B442" t="s">
        <v>374</v>
      </c>
      <c r="D442">
        <v>0</v>
      </c>
      <c r="E442" t="s">
        <v>84</v>
      </c>
      <c r="F442" t="s">
        <v>85</v>
      </c>
      <c r="G442" t="s">
        <v>241</v>
      </c>
      <c r="H442" t="s">
        <v>141</v>
      </c>
      <c r="I442" t="s">
        <v>142</v>
      </c>
      <c r="J442">
        <v>0</v>
      </c>
      <c r="K442">
        <v>0</v>
      </c>
      <c r="L442">
        <v>0</v>
      </c>
      <c r="M442">
        <v>0</v>
      </c>
      <c r="N442">
        <v>0</v>
      </c>
      <c r="O442" t="s">
        <v>80</v>
      </c>
    </row>
    <row r="443" spans="1:15" x14ac:dyDescent="0.25">
      <c r="A443" t="s">
        <v>373</v>
      </c>
      <c r="B443" t="s">
        <v>374</v>
      </c>
      <c r="D443">
        <v>0</v>
      </c>
      <c r="E443" t="s">
        <v>84</v>
      </c>
      <c r="F443" t="s">
        <v>85</v>
      </c>
      <c r="G443" t="s">
        <v>241</v>
      </c>
      <c r="H443" t="s">
        <v>143</v>
      </c>
      <c r="I443" t="s">
        <v>144</v>
      </c>
      <c r="J443">
        <v>0</v>
      </c>
      <c r="K443">
        <v>0</v>
      </c>
      <c r="L443">
        <v>0</v>
      </c>
      <c r="M443">
        <v>0</v>
      </c>
      <c r="N443">
        <v>0</v>
      </c>
      <c r="O443" t="s">
        <v>80</v>
      </c>
    </row>
    <row r="444" spans="1:15" x14ac:dyDescent="0.25">
      <c r="A444" t="s">
        <v>373</v>
      </c>
      <c r="B444" t="s">
        <v>374</v>
      </c>
      <c r="D444">
        <v>0</v>
      </c>
      <c r="E444" t="s">
        <v>84</v>
      </c>
      <c r="F444" t="s">
        <v>85</v>
      </c>
      <c r="G444" t="s">
        <v>241</v>
      </c>
      <c r="H444" t="s">
        <v>145</v>
      </c>
      <c r="I444" t="s">
        <v>146</v>
      </c>
      <c r="J444">
        <v>0</v>
      </c>
      <c r="K444">
        <v>0</v>
      </c>
      <c r="L444">
        <v>0</v>
      </c>
      <c r="M444">
        <v>0</v>
      </c>
      <c r="N444">
        <v>0</v>
      </c>
      <c r="O444" t="s">
        <v>80</v>
      </c>
    </row>
    <row r="445" spans="1:15" x14ac:dyDescent="0.25">
      <c r="A445" t="s">
        <v>373</v>
      </c>
      <c r="B445" t="s">
        <v>374</v>
      </c>
      <c r="D445">
        <v>0</v>
      </c>
      <c r="E445" t="s">
        <v>84</v>
      </c>
      <c r="F445" t="s">
        <v>85</v>
      </c>
      <c r="G445" t="s">
        <v>241</v>
      </c>
      <c r="H445" t="s">
        <v>147</v>
      </c>
      <c r="I445" t="s">
        <v>148</v>
      </c>
      <c r="J445">
        <v>0</v>
      </c>
      <c r="K445">
        <v>0</v>
      </c>
      <c r="L445">
        <v>0</v>
      </c>
      <c r="M445">
        <v>0</v>
      </c>
      <c r="N445">
        <v>0</v>
      </c>
      <c r="O445" t="s">
        <v>80</v>
      </c>
    </row>
    <row r="446" spans="1:15" x14ac:dyDescent="0.25">
      <c r="A446" t="s">
        <v>373</v>
      </c>
      <c r="B446" t="s">
        <v>374</v>
      </c>
      <c r="D446">
        <v>0</v>
      </c>
      <c r="E446" t="s">
        <v>84</v>
      </c>
      <c r="F446" t="s">
        <v>85</v>
      </c>
      <c r="G446" t="s">
        <v>241</v>
      </c>
      <c r="H446" t="s">
        <v>149</v>
      </c>
      <c r="I446" t="s">
        <v>150</v>
      </c>
      <c r="J446">
        <v>0</v>
      </c>
      <c r="K446">
        <v>0</v>
      </c>
      <c r="L446">
        <v>0</v>
      </c>
      <c r="M446">
        <v>0</v>
      </c>
      <c r="N446">
        <v>0</v>
      </c>
      <c r="O446" t="s">
        <v>80</v>
      </c>
    </row>
    <row r="447" spans="1:15" x14ac:dyDescent="0.25">
      <c r="A447" t="s">
        <v>373</v>
      </c>
      <c r="B447" t="s">
        <v>374</v>
      </c>
      <c r="D447">
        <v>0</v>
      </c>
      <c r="E447" t="s">
        <v>84</v>
      </c>
      <c r="F447" t="s">
        <v>85</v>
      </c>
      <c r="G447" t="s">
        <v>241</v>
      </c>
      <c r="H447" t="s">
        <v>151</v>
      </c>
      <c r="I447" t="s">
        <v>152</v>
      </c>
      <c r="J447">
        <v>0</v>
      </c>
      <c r="K447">
        <v>0</v>
      </c>
      <c r="L447">
        <v>0</v>
      </c>
      <c r="M447">
        <v>0</v>
      </c>
      <c r="N447">
        <v>0</v>
      </c>
      <c r="O447" t="s">
        <v>80</v>
      </c>
    </row>
    <row r="448" spans="1:15" x14ac:dyDescent="0.25">
      <c r="A448" t="s">
        <v>373</v>
      </c>
      <c r="B448" t="s">
        <v>374</v>
      </c>
      <c r="D448">
        <v>0</v>
      </c>
      <c r="E448" t="s">
        <v>84</v>
      </c>
      <c r="F448" t="s">
        <v>85</v>
      </c>
      <c r="G448" t="s">
        <v>241</v>
      </c>
      <c r="H448" t="s">
        <v>153</v>
      </c>
      <c r="I448" t="s">
        <v>154</v>
      </c>
      <c r="J448">
        <v>0</v>
      </c>
      <c r="K448">
        <v>0</v>
      </c>
      <c r="L448">
        <v>0</v>
      </c>
      <c r="M448">
        <v>0</v>
      </c>
      <c r="N448">
        <v>0</v>
      </c>
      <c r="O448" t="s">
        <v>80</v>
      </c>
    </row>
    <row r="449" spans="1:15" x14ac:dyDescent="0.25">
      <c r="A449" t="s">
        <v>373</v>
      </c>
      <c r="B449" t="s">
        <v>374</v>
      </c>
      <c r="D449">
        <v>0</v>
      </c>
      <c r="E449" t="s">
        <v>84</v>
      </c>
      <c r="F449" t="s">
        <v>85</v>
      </c>
      <c r="G449" t="s">
        <v>241</v>
      </c>
      <c r="H449" t="s">
        <v>155</v>
      </c>
      <c r="I449" t="s">
        <v>156</v>
      </c>
      <c r="J449">
        <v>0</v>
      </c>
      <c r="K449">
        <v>0</v>
      </c>
      <c r="L449">
        <v>0</v>
      </c>
      <c r="M449">
        <v>0</v>
      </c>
      <c r="N449">
        <v>0</v>
      </c>
      <c r="O449" t="s">
        <v>80</v>
      </c>
    </row>
    <row r="450" spans="1:15" x14ac:dyDescent="0.25">
      <c r="A450" t="s">
        <v>373</v>
      </c>
      <c r="B450" t="s">
        <v>374</v>
      </c>
      <c r="D450">
        <v>0</v>
      </c>
      <c r="E450" t="s">
        <v>84</v>
      </c>
      <c r="F450" t="s">
        <v>85</v>
      </c>
      <c r="G450" t="s">
        <v>241</v>
      </c>
      <c r="H450" t="s">
        <v>157</v>
      </c>
      <c r="I450" t="s">
        <v>158</v>
      </c>
      <c r="J450">
        <v>0</v>
      </c>
      <c r="K450">
        <v>0</v>
      </c>
      <c r="L450">
        <v>0</v>
      </c>
      <c r="M450">
        <v>0</v>
      </c>
      <c r="N450">
        <v>0</v>
      </c>
      <c r="O450" t="s">
        <v>80</v>
      </c>
    </row>
    <row r="451" spans="1:15" x14ac:dyDescent="0.25">
      <c r="A451" t="s">
        <v>373</v>
      </c>
      <c r="B451" t="s">
        <v>374</v>
      </c>
      <c r="D451">
        <v>0</v>
      </c>
      <c r="E451" t="s">
        <v>84</v>
      </c>
      <c r="F451" t="s">
        <v>85</v>
      </c>
      <c r="G451" t="s">
        <v>241</v>
      </c>
      <c r="H451" t="s">
        <v>159</v>
      </c>
      <c r="I451" t="s">
        <v>160</v>
      </c>
      <c r="J451">
        <v>0</v>
      </c>
      <c r="K451">
        <v>0</v>
      </c>
      <c r="L451">
        <v>0</v>
      </c>
      <c r="M451">
        <v>0</v>
      </c>
      <c r="N451">
        <v>0</v>
      </c>
      <c r="O451" t="s">
        <v>80</v>
      </c>
    </row>
    <row r="452" spans="1:15" x14ac:dyDescent="0.25">
      <c r="A452" t="s">
        <v>373</v>
      </c>
      <c r="B452" t="s">
        <v>374</v>
      </c>
      <c r="D452">
        <v>0</v>
      </c>
      <c r="E452" t="s">
        <v>84</v>
      </c>
      <c r="F452" t="s">
        <v>85</v>
      </c>
      <c r="G452" t="s">
        <v>241</v>
      </c>
      <c r="H452" t="s">
        <v>161</v>
      </c>
      <c r="I452" t="s">
        <v>162</v>
      </c>
      <c r="J452">
        <v>0</v>
      </c>
      <c r="K452">
        <v>0</v>
      </c>
      <c r="L452">
        <v>0</v>
      </c>
      <c r="M452">
        <v>0</v>
      </c>
      <c r="N452">
        <v>0</v>
      </c>
      <c r="O452" t="s">
        <v>80</v>
      </c>
    </row>
    <row r="453" spans="1:15" x14ac:dyDescent="0.25">
      <c r="A453" t="s">
        <v>373</v>
      </c>
      <c r="B453" t="s">
        <v>374</v>
      </c>
      <c r="D453">
        <v>0</v>
      </c>
      <c r="E453" t="s">
        <v>84</v>
      </c>
      <c r="F453" t="s">
        <v>85</v>
      </c>
      <c r="G453" t="s">
        <v>241</v>
      </c>
      <c r="H453" t="s">
        <v>163</v>
      </c>
      <c r="I453" t="s">
        <v>164</v>
      </c>
      <c r="J453">
        <v>0</v>
      </c>
      <c r="K453">
        <v>0</v>
      </c>
      <c r="L453">
        <v>0</v>
      </c>
      <c r="M453">
        <v>0</v>
      </c>
      <c r="N453">
        <v>0</v>
      </c>
      <c r="O453" t="s">
        <v>80</v>
      </c>
    </row>
    <row r="454" spans="1:15" x14ac:dyDescent="0.25">
      <c r="A454" t="s">
        <v>373</v>
      </c>
      <c r="B454" t="s">
        <v>374</v>
      </c>
      <c r="D454">
        <v>0</v>
      </c>
      <c r="E454" t="s">
        <v>84</v>
      </c>
      <c r="F454" t="s">
        <v>85</v>
      </c>
      <c r="G454" t="s">
        <v>241</v>
      </c>
      <c r="H454" t="s">
        <v>165</v>
      </c>
      <c r="I454" t="s">
        <v>166</v>
      </c>
      <c r="J454">
        <v>0</v>
      </c>
      <c r="K454">
        <v>0</v>
      </c>
      <c r="L454">
        <v>0</v>
      </c>
      <c r="M454">
        <v>0</v>
      </c>
      <c r="N454">
        <v>0</v>
      </c>
      <c r="O454" t="s">
        <v>80</v>
      </c>
    </row>
    <row r="455" spans="1:15" x14ac:dyDescent="0.25">
      <c r="A455" t="s">
        <v>373</v>
      </c>
      <c r="B455" t="s">
        <v>374</v>
      </c>
      <c r="D455">
        <v>0</v>
      </c>
      <c r="E455" t="s">
        <v>84</v>
      </c>
      <c r="F455" t="s">
        <v>85</v>
      </c>
      <c r="G455" t="s">
        <v>241</v>
      </c>
      <c r="H455" t="s">
        <v>167</v>
      </c>
      <c r="I455" t="s">
        <v>168</v>
      </c>
      <c r="J455">
        <v>0</v>
      </c>
      <c r="K455">
        <v>0</v>
      </c>
      <c r="L455">
        <v>0</v>
      </c>
      <c r="M455">
        <v>0</v>
      </c>
      <c r="N455">
        <v>0</v>
      </c>
      <c r="O455" t="s">
        <v>80</v>
      </c>
    </row>
    <row r="456" spans="1:15" x14ac:dyDescent="0.25">
      <c r="A456" t="s">
        <v>373</v>
      </c>
      <c r="B456" t="s">
        <v>374</v>
      </c>
      <c r="D456">
        <v>0</v>
      </c>
      <c r="E456" t="s">
        <v>84</v>
      </c>
      <c r="F456" t="s">
        <v>85</v>
      </c>
      <c r="G456" t="s">
        <v>241</v>
      </c>
      <c r="H456" t="s">
        <v>169</v>
      </c>
      <c r="I456" t="s">
        <v>170</v>
      </c>
      <c r="J456">
        <v>0</v>
      </c>
      <c r="K456">
        <v>0</v>
      </c>
      <c r="L456">
        <v>0</v>
      </c>
      <c r="M456">
        <v>0</v>
      </c>
      <c r="N456">
        <v>0</v>
      </c>
      <c r="O456" t="s">
        <v>80</v>
      </c>
    </row>
    <row r="457" spans="1:15" x14ac:dyDescent="0.25">
      <c r="A457" t="s">
        <v>373</v>
      </c>
      <c r="B457" t="s">
        <v>374</v>
      </c>
      <c r="D457">
        <v>0</v>
      </c>
      <c r="E457" t="s">
        <v>84</v>
      </c>
      <c r="F457" t="s">
        <v>85</v>
      </c>
      <c r="G457" t="s">
        <v>241</v>
      </c>
      <c r="H457" t="s">
        <v>171</v>
      </c>
      <c r="I457" t="s">
        <v>172</v>
      </c>
      <c r="J457">
        <v>0</v>
      </c>
      <c r="K457">
        <v>0</v>
      </c>
      <c r="L457">
        <v>0</v>
      </c>
      <c r="M457">
        <v>0</v>
      </c>
      <c r="N457">
        <v>0</v>
      </c>
      <c r="O457" t="s">
        <v>80</v>
      </c>
    </row>
    <row r="458" spans="1:15" x14ac:dyDescent="0.25">
      <c r="A458" t="s">
        <v>373</v>
      </c>
      <c r="B458" t="s">
        <v>374</v>
      </c>
      <c r="D458">
        <v>0</v>
      </c>
      <c r="E458" t="s">
        <v>84</v>
      </c>
      <c r="F458" t="s">
        <v>85</v>
      </c>
      <c r="G458" t="s">
        <v>241</v>
      </c>
      <c r="H458" t="s">
        <v>173</v>
      </c>
      <c r="I458" t="s">
        <v>174</v>
      </c>
      <c r="J458">
        <v>0</v>
      </c>
      <c r="K458">
        <v>0</v>
      </c>
      <c r="L458">
        <v>0</v>
      </c>
      <c r="M458">
        <v>0</v>
      </c>
      <c r="N458">
        <v>0</v>
      </c>
      <c r="O458" t="s">
        <v>80</v>
      </c>
    </row>
    <row r="459" spans="1:15" x14ac:dyDescent="0.25">
      <c r="A459" t="s">
        <v>373</v>
      </c>
      <c r="B459" t="s">
        <v>374</v>
      </c>
      <c r="D459">
        <v>0</v>
      </c>
      <c r="E459" t="s">
        <v>84</v>
      </c>
      <c r="F459" t="s">
        <v>85</v>
      </c>
      <c r="G459" t="s">
        <v>241</v>
      </c>
      <c r="H459" t="s">
        <v>175</v>
      </c>
      <c r="I459" t="s">
        <v>176</v>
      </c>
      <c r="J459">
        <v>0</v>
      </c>
      <c r="K459">
        <v>0</v>
      </c>
      <c r="L459">
        <v>0</v>
      </c>
      <c r="M459">
        <v>0</v>
      </c>
      <c r="N459">
        <v>0</v>
      </c>
      <c r="O459" t="s">
        <v>80</v>
      </c>
    </row>
    <row r="460" spans="1:15" x14ac:dyDescent="0.25">
      <c r="A460" t="s">
        <v>373</v>
      </c>
      <c r="B460" t="s">
        <v>374</v>
      </c>
      <c r="D460">
        <v>0</v>
      </c>
      <c r="E460" t="s">
        <v>84</v>
      </c>
      <c r="F460" t="s">
        <v>85</v>
      </c>
      <c r="G460" t="s">
        <v>241</v>
      </c>
      <c r="H460" t="s">
        <v>177</v>
      </c>
      <c r="I460" t="s">
        <v>178</v>
      </c>
      <c r="J460">
        <v>0</v>
      </c>
      <c r="K460">
        <v>0</v>
      </c>
      <c r="L460">
        <v>0</v>
      </c>
      <c r="M460">
        <v>0</v>
      </c>
      <c r="N460">
        <v>0</v>
      </c>
      <c r="O460" t="s">
        <v>80</v>
      </c>
    </row>
    <row r="461" spans="1:15" x14ac:dyDescent="0.25">
      <c r="A461" t="s">
        <v>373</v>
      </c>
      <c r="B461" t="s">
        <v>374</v>
      </c>
      <c r="D461">
        <v>0</v>
      </c>
      <c r="E461" t="s">
        <v>84</v>
      </c>
      <c r="F461" t="s">
        <v>85</v>
      </c>
      <c r="G461" t="s">
        <v>241</v>
      </c>
      <c r="H461" t="s">
        <v>179</v>
      </c>
      <c r="I461" t="s">
        <v>180</v>
      </c>
      <c r="J461">
        <v>0</v>
      </c>
      <c r="K461">
        <v>0</v>
      </c>
      <c r="L461">
        <v>0</v>
      </c>
      <c r="M461">
        <v>0</v>
      </c>
      <c r="N461">
        <v>0</v>
      </c>
      <c r="O461" t="s">
        <v>80</v>
      </c>
    </row>
    <row r="462" spans="1:15" x14ac:dyDescent="0.25">
      <c r="A462" t="s">
        <v>373</v>
      </c>
      <c r="B462" t="s">
        <v>374</v>
      </c>
      <c r="D462">
        <v>0</v>
      </c>
      <c r="E462" t="s">
        <v>84</v>
      </c>
      <c r="F462" t="s">
        <v>85</v>
      </c>
      <c r="G462" t="s">
        <v>241</v>
      </c>
      <c r="H462" t="s">
        <v>181</v>
      </c>
      <c r="I462" t="s">
        <v>182</v>
      </c>
      <c r="J462">
        <v>0</v>
      </c>
      <c r="K462">
        <v>0</v>
      </c>
      <c r="L462">
        <v>0</v>
      </c>
      <c r="M462">
        <v>0</v>
      </c>
      <c r="N462">
        <v>0</v>
      </c>
      <c r="O462" t="s">
        <v>80</v>
      </c>
    </row>
    <row r="463" spans="1:15" x14ac:dyDescent="0.25">
      <c r="A463" t="s">
        <v>373</v>
      </c>
      <c r="B463" t="s">
        <v>374</v>
      </c>
      <c r="D463">
        <v>0</v>
      </c>
      <c r="E463" t="s">
        <v>84</v>
      </c>
      <c r="F463" t="s">
        <v>85</v>
      </c>
      <c r="G463" t="s">
        <v>241</v>
      </c>
      <c r="H463" t="s">
        <v>183</v>
      </c>
      <c r="I463" t="s">
        <v>184</v>
      </c>
      <c r="J463">
        <v>0</v>
      </c>
      <c r="K463">
        <v>0</v>
      </c>
      <c r="L463">
        <v>0</v>
      </c>
      <c r="M463">
        <v>0</v>
      </c>
      <c r="N463">
        <v>0</v>
      </c>
      <c r="O463" t="s">
        <v>80</v>
      </c>
    </row>
    <row r="464" spans="1:15" x14ac:dyDescent="0.25">
      <c r="A464" t="s">
        <v>373</v>
      </c>
      <c r="B464" t="s">
        <v>374</v>
      </c>
      <c r="D464">
        <v>0</v>
      </c>
      <c r="E464" t="s">
        <v>84</v>
      </c>
      <c r="F464" t="s">
        <v>85</v>
      </c>
      <c r="G464" t="s">
        <v>241</v>
      </c>
      <c r="H464" t="s">
        <v>185</v>
      </c>
      <c r="I464" t="s">
        <v>186</v>
      </c>
      <c r="J464">
        <v>0</v>
      </c>
      <c r="K464">
        <v>0</v>
      </c>
      <c r="L464">
        <v>0</v>
      </c>
      <c r="M464">
        <v>0</v>
      </c>
      <c r="N464">
        <v>0</v>
      </c>
      <c r="O464" t="s">
        <v>80</v>
      </c>
    </row>
    <row r="465" spans="1:15" x14ac:dyDescent="0.25">
      <c r="A465" t="s">
        <v>373</v>
      </c>
      <c r="B465" t="s">
        <v>374</v>
      </c>
      <c r="D465">
        <v>0</v>
      </c>
      <c r="E465" t="s">
        <v>84</v>
      </c>
      <c r="F465" t="s">
        <v>85</v>
      </c>
      <c r="G465" t="s">
        <v>241</v>
      </c>
      <c r="H465" t="s">
        <v>187</v>
      </c>
      <c r="I465" t="s">
        <v>188</v>
      </c>
      <c r="J465">
        <v>0</v>
      </c>
      <c r="K465">
        <v>0</v>
      </c>
      <c r="L465">
        <v>0</v>
      </c>
      <c r="M465">
        <v>0</v>
      </c>
      <c r="N465">
        <v>0</v>
      </c>
      <c r="O465" t="s">
        <v>80</v>
      </c>
    </row>
    <row r="466" spans="1:15" x14ac:dyDescent="0.25">
      <c r="A466" t="s">
        <v>373</v>
      </c>
      <c r="B466" t="s">
        <v>374</v>
      </c>
      <c r="D466">
        <v>0</v>
      </c>
      <c r="E466" t="s">
        <v>84</v>
      </c>
      <c r="F466" t="s">
        <v>85</v>
      </c>
      <c r="G466" t="s">
        <v>241</v>
      </c>
      <c r="H466" t="s">
        <v>189</v>
      </c>
      <c r="I466" t="s">
        <v>190</v>
      </c>
      <c r="J466">
        <v>0</v>
      </c>
      <c r="K466">
        <v>0</v>
      </c>
      <c r="L466">
        <v>0</v>
      </c>
      <c r="M466">
        <v>0</v>
      </c>
      <c r="N466">
        <v>0</v>
      </c>
      <c r="O466" t="s">
        <v>80</v>
      </c>
    </row>
    <row r="467" spans="1:15" x14ac:dyDescent="0.25">
      <c r="A467" t="s">
        <v>373</v>
      </c>
      <c r="B467" t="s">
        <v>374</v>
      </c>
      <c r="D467">
        <v>0</v>
      </c>
      <c r="E467" t="s">
        <v>84</v>
      </c>
      <c r="F467" t="s">
        <v>85</v>
      </c>
      <c r="G467" t="s">
        <v>241</v>
      </c>
      <c r="H467" t="s">
        <v>191</v>
      </c>
      <c r="I467" t="s">
        <v>192</v>
      </c>
      <c r="J467">
        <v>0</v>
      </c>
      <c r="K467">
        <v>0</v>
      </c>
      <c r="L467">
        <v>0</v>
      </c>
      <c r="M467">
        <v>0</v>
      </c>
      <c r="N467">
        <v>0</v>
      </c>
      <c r="O467" t="s">
        <v>80</v>
      </c>
    </row>
    <row r="468" spans="1:15" x14ac:dyDescent="0.25">
      <c r="A468" t="s">
        <v>373</v>
      </c>
      <c r="B468" t="s">
        <v>374</v>
      </c>
      <c r="D468">
        <v>0</v>
      </c>
      <c r="E468" t="s">
        <v>84</v>
      </c>
      <c r="F468" t="s">
        <v>85</v>
      </c>
      <c r="G468" t="s">
        <v>241</v>
      </c>
      <c r="H468" t="s">
        <v>193</v>
      </c>
      <c r="I468" t="s">
        <v>194</v>
      </c>
      <c r="J468">
        <v>0</v>
      </c>
      <c r="K468">
        <v>0</v>
      </c>
      <c r="L468">
        <v>0</v>
      </c>
      <c r="M468">
        <v>0</v>
      </c>
      <c r="N468">
        <v>0</v>
      </c>
      <c r="O468" t="s">
        <v>80</v>
      </c>
    </row>
    <row r="469" spans="1:15" x14ac:dyDescent="0.25">
      <c r="A469" t="s">
        <v>373</v>
      </c>
      <c r="B469" t="s">
        <v>374</v>
      </c>
      <c r="D469">
        <v>0</v>
      </c>
      <c r="E469" t="s">
        <v>84</v>
      </c>
      <c r="F469" t="s">
        <v>85</v>
      </c>
      <c r="G469" t="s">
        <v>241</v>
      </c>
      <c r="H469" t="s">
        <v>195</v>
      </c>
      <c r="I469" t="s">
        <v>196</v>
      </c>
      <c r="J469">
        <v>0</v>
      </c>
      <c r="K469">
        <v>0</v>
      </c>
      <c r="L469">
        <v>0</v>
      </c>
      <c r="M469">
        <v>0</v>
      </c>
      <c r="N469">
        <v>0</v>
      </c>
      <c r="O469" t="s">
        <v>80</v>
      </c>
    </row>
    <row r="470" spans="1:15" x14ac:dyDescent="0.25">
      <c r="A470" t="s">
        <v>373</v>
      </c>
      <c r="B470" t="s">
        <v>374</v>
      </c>
      <c r="D470">
        <v>0</v>
      </c>
      <c r="E470" t="s">
        <v>84</v>
      </c>
      <c r="F470" t="s">
        <v>85</v>
      </c>
      <c r="G470" t="s">
        <v>241</v>
      </c>
      <c r="H470" t="s">
        <v>197</v>
      </c>
      <c r="I470" t="s">
        <v>198</v>
      </c>
      <c r="J470">
        <v>0</v>
      </c>
      <c r="K470">
        <v>0</v>
      </c>
      <c r="L470">
        <v>0</v>
      </c>
      <c r="M470">
        <v>0</v>
      </c>
      <c r="N470">
        <v>0</v>
      </c>
      <c r="O470" t="s">
        <v>80</v>
      </c>
    </row>
    <row r="471" spans="1:15" x14ac:dyDescent="0.25">
      <c r="A471" t="s">
        <v>373</v>
      </c>
      <c r="B471" t="s">
        <v>374</v>
      </c>
      <c r="D471">
        <v>0</v>
      </c>
      <c r="E471" t="s">
        <v>84</v>
      </c>
      <c r="F471" t="s">
        <v>85</v>
      </c>
      <c r="G471" t="s">
        <v>241</v>
      </c>
      <c r="H471" t="s">
        <v>199</v>
      </c>
      <c r="I471" t="s">
        <v>200</v>
      </c>
      <c r="J471">
        <v>0</v>
      </c>
      <c r="K471">
        <v>0</v>
      </c>
      <c r="L471">
        <v>0</v>
      </c>
      <c r="M471">
        <v>0</v>
      </c>
      <c r="N471">
        <v>0</v>
      </c>
      <c r="O471" t="s">
        <v>80</v>
      </c>
    </row>
    <row r="472" spans="1:15" x14ac:dyDescent="0.25">
      <c r="A472" t="s">
        <v>373</v>
      </c>
      <c r="B472" t="s">
        <v>374</v>
      </c>
      <c r="D472">
        <v>0</v>
      </c>
      <c r="E472" t="s">
        <v>84</v>
      </c>
      <c r="F472" t="s">
        <v>85</v>
      </c>
      <c r="G472" t="s">
        <v>241</v>
      </c>
      <c r="H472" t="s">
        <v>201</v>
      </c>
      <c r="I472" t="s">
        <v>202</v>
      </c>
      <c r="J472">
        <v>0</v>
      </c>
      <c r="K472">
        <v>0</v>
      </c>
      <c r="L472">
        <v>0</v>
      </c>
      <c r="M472">
        <v>0</v>
      </c>
      <c r="N472">
        <v>0</v>
      </c>
      <c r="O472" t="s">
        <v>80</v>
      </c>
    </row>
    <row r="473" spans="1:15" x14ac:dyDescent="0.25">
      <c r="A473" t="s">
        <v>373</v>
      </c>
      <c r="B473" t="s">
        <v>374</v>
      </c>
      <c r="D473">
        <v>0</v>
      </c>
      <c r="E473" t="s">
        <v>84</v>
      </c>
      <c r="F473" t="s">
        <v>85</v>
      </c>
      <c r="G473" t="s">
        <v>241</v>
      </c>
      <c r="H473" t="s">
        <v>203</v>
      </c>
      <c r="I473" t="s">
        <v>204</v>
      </c>
      <c r="J473">
        <v>0</v>
      </c>
      <c r="K473">
        <v>0</v>
      </c>
      <c r="L473">
        <v>0</v>
      </c>
      <c r="M473">
        <v>0</v>
      </c>
      <c r="N473">
        <v>0</v>
      </c>
      <c r="O473" t="s">
        <v>80</v>
      </c>
    </row>
    <row r="474" spans="1:15" x14ac:dyDescent="0.25">
      <c r="A474" t="s">
        <v>373</v>
      </c>
      <c r="B474" t="s">
        <v>374</v>
      </c>
      <c r="D474">
        <v>0</v>
      </c>
      <c r="E474" t="s">
        <v>84</v>
      </c>
      <c r="F474" t="s">
        <v>85</v>
      </c>
      <c r="G474" t="s">
        <v>241</v>
      </c>
      <c r="H474" t="s">
        <v>205</v>
      </c>
      <c r="I474" t="s">
        <v>206</v>
      </c>
      <c r="J474">
        <v>0</v>
      </c>
      <c r="K474">
        <v>0</v>
      </c>
      <c r="L474">
        <v>0</v>
      </c>
      <c r="M474">
        <v>0</v>
      </c>
      <c r="N474">
        <v>0</v>
      </c>
      <c r="O474" t="s">
        <v>80</v>
      </c>
    </row>
    <row r="475" spans="1:15" x14ac:dyDescent="0.25">
      <c r="A475" t="s">
        <v>373</v>
      </c>
      <c r="B475" t="s">
        <v>374</v>
      </c>
      <c r="D475">
        <v>0</v>
      </c>
      <c r="E475" t="s">
        <v>84</v>
      </c>
      <c r="F475" t="s">
        <v>85</v>
      </c>
      <c r="G475" t="s">
        <v>241</v>
      </c>
      <c r="H475" t="s">
        <v>207</v>
      </c>
      <c r="I475" t="s">
        <v>208</v>
      </c>
      <c r="J475">
        <v>0</v>
      </c>
      <c r="K475">
        <v>0</v>
      </c>
      <c r="L475">
        <v>0</v>
      </c>
      <c r="M475">
        <v>0</v>
      </c>
      <c r="N475">
        <v>0</v>
      </c>
      <c r="O475" t="s">
        <v>80</v>
      </c>
    </row>
    <row r="476" spans="1:15" x14ac:dyDescent="0.25">
      <c r="A476" t="s">
        <v>373</v>
      </c>
      <c r="B476" t="s">
        <v>374</v>
      </c>
      <c r="D476">
        <v>0</v>
      </c>
      <c r="E476" t="s">
        <v>84</v>
      </c>
      <c r="F476" t="s">
        <v>85</v>
      </c>
      <c r="G476" t="s">
        <v>241</v>
      </c>
      <c r="H476" t="s">
        <v>209</v>
      </c>
      <c r="I476" t="s">
        <v>210</v>
      </c>
      <c r="J476">
        <v>0</v>
      </c>
      <c r="K476">
        <v>0</v>
      </c>
      <c r="L476">
        <v>0</v>
      </c>
      <c r="M476">
        <v>0</v>
      </c>
      <c r="N476">
        <v>0</v>
      </c>
      <c r="O476" t="s">
        <v>80</v>
      </c>
    </row>
    <row r="477" spans="1:15" x14ac:dyDescent="0.25">
      <c r="A477" t="s">
        <v>373</v>
      </c>
      <c r="B477" t="s">
        <v>374</v>
      </c>
      <c r="D477">
        <v>0</v>
      </c>
      <c r="E477" t="s">
        <v>84</v>
      </c>
      <c r="F477" t="s">
        <v>85</v>
      </c>
      <c r="G477" t="s">
        <v>241</v>
      </c>
      <c r="H477" t="s">
        <v>211</v>
      </c>
      <c r="I477" t="s">
        <v>212</v>
      </c>
      <c r="J477">
        <v>0</v>
      </c>
      <c r="K477">
        <v>0</v>
      </c>
      <c r="L477">
        <v>0</v>
      </c>
      <c r="M477">
        <v>0</v>
      </c>
      <c r="N477">
        <v>0</v>
      </c>
      <c r="O477" t="s">
        <v>80</v>
      </c>
    </row>
    <row r="478" spans="1:15" x14ac:dyDescent="0.25">
      <c r="A478" t="s">
        <v>373</v>
      </c>
      <c r="B478" t="s">
        <v>374</v>
      </c>
      <c r="D478">
        <v>0</v>
      </c>
      <c r="E478" t="s">
        <v>84</v>
      </c>
      <c r="F478" t="s">
        <v>85</v>
      </c>
      <c r="G478" t="s">
        <v>241</v>
      </c>
      <c r="H478" t="s">
        <v>213</v>
      </c>
      <c r="I478" t="s">
        <v>214</v>
      </c>
      <c r="J478">
        <v>0</v>
      </c>
      <c r="K478">
        <v>0</v>
      </c>
      <c r="L478">
        <v>0</v>
      </c>
      <c r="M478">
        <v>0</v>
      </c>
      <c r="N478">
        <v>0</v>
      </c>
      <c r="O478" t="s">
        <v>80</v>
      </c>
    </row>
    <row r="479" spans="1:15" x14ac:dyDescent="0.25">
      <c r="A479" t="s">
        <v>373</v>
      </c>
      <c r="B479" t="s">
        <v>374</v>
      </c>
      <c r="D479">
        <v>0</v>
      </c>
      <c r="E479" t="s">
        <v>84</v>
      </c>
      <c r="F479" t="s">
        <v>85</v>
      </c>
      <c r="G479" t="s">
        <v>241</v>
      </c>
      <c r="H479" t="s">
        <v>215</v>
      </c>
      <c r="I479" t="s">
        <v>216</v>
      </c>
      <c r="J479">
        <v>0</v>
      </c>
      <c r="K479">
        <v>0</v>
      </c>
      <c r="L479">
        <v>0</v>
      </c>
      <c r="M479">
        <v>0</v>
      </c>
      <c r="N479">
        <v>0</v>
      </c>
      <c r="O479" t="s">
        <v>80</v>
      </c>
    </row>
    <row r="480" spans="1:15" x14ac:dyDescent="0.25">
      <c r="A480" t="s">
        <v>373</v>
      </c>
      <c r="B480" t="s">
        <v>374</v>
      </c>
      <c r="D480">
        <v>0</v>
      </c>
      <c r="E480" t="s">
        <v>84</v>
      </c>
      <c r="F480" t="s">
        <v>85</v>
      </c>
      <c r="G480" t="s">
        <v>241</v>
      </c>
      <c r="H480" t="s">
        <v>217</v>
      </c>
      <c r="I480" t="s">
        <v>218</v>
      </c>
      <c r="J480">
        <v>0</v>
      </c>
      <c r="K480">
        <v>0</v>
      </c>
      <c r="L480">
        <v>0</v>
      </c>
      <c r="M480">
        <v>0</v>
      </c>
      <c r="N480">
        <v>0</v>
      </c>
      <c r="O480" t="s">
        <v>80</v>
      </c>
    </row>
    <row r="481" spans="1:15" x14ac:dyDescent="0.25">
      <c r="A481" t="s">
        <v>373</v>
      </c>
      <c r="B481" t="s">
        <v>374</v>
      </c>
      <c r="D481">
        <v>0</v>
      </c>
      <c r="E481" t="s">
        <v>84</v>
      </c>
      <c r="F481" t="s">
        <v>85</v>
      </c>
      <c r="G481" t="s">
        <v>241</v>
      </c>
      <c r="H481" t="s">
        <v>219</v>
      </c>
      <c r="I481" t="s">
        <v>220</v>
      </c>
      <c r="J481">
        <v>0</v>
      </c>
      <c r="K481">
        <v>0</v>
      </c>
      <c r="L481">
        <v>0</v>
      </c>
      <c r="M481">
        <v>0</v>
      </c>
      <c r="N481">
        <v>0</v>
      </c>
      <c r="O481" t="s">
        <v>80</v>
      </c>
    </row>
    <row r="482" spans="1:15" x14ac:dyDescent="0.25">
      <c r="A482" t="s">
        <v>373</v>
      </c>
      <c r="B482" t="s">
        <v>374</v>
      </c>
      <c r="D482">
        <v>0</v>
      </c>
      <c r="E482" t="s">
        <v>84</v>
      </c>
      <c r="F482" t="s">
        <v>85</v>
      </c>
      <c r="G482" t="s">
        <v>241</v>
      </c>
      <c r="H482" t="s">
        <v>221</v>
      </c>
      <c r="I482" t="s">
        <v>222</v>
      </c>
      <c r="J482">
        <v>0</v>
      </c>
      <c r="K482">
        <v>0</v>
      </c>
      <c r="L482">
        <v>0</v>
      </c>
      <c r="M482">
        <v>0</v>
      </c>
      <c r="N482">
        <v>0</v>
      </c>
      <c r="O482" t="s">
        <v>80</v>
      </c>
    </row>
    <row r="483" spans="1:15" x14ac:dyDescent="0.25">
      <c r="A483" t="s">
        <v>373</v>
      </c>
      <c r="B483" t="s">
        <v>374</v>
      </c>
      <c r="D483">
        <v>0</v>
      </c>
      <c r="E483" t="s">
        <v>84</v>
      </c>
      <c r="F483" t="s">
        <v>85</v>
      </c>
      <c r="G483" t="s">
        <v>241</v>
      </c>
      <c r="H483" t="s">
        <v>223</v>
      </c>
      <c r="I483" t="s">
        <v>224</v>
      </c>
      <c r="J483">
        <v>0</v>
      </c>
      <c r="K483">
        <v>0</v>
      </c>
      <c r="L483">
        <v>0</v>
      </c>
      <c r="M483">
        <v>0</v>
      </c>
      <c r="N483">
        <v>0</v>
      </c>
      <c r="O483" t="s">
        <v>80</v>
      </c>
    </row>
    <row r="484" spans="1:15" x14ac:dyDescent="0.25">
      <c r="A484" t="s">
        <v>373</v>
      </c>
      <c r="B484" t="s">
        <v>374</v>
      </c>
      <c r="D484">
        <v>0</v>
      </c>
      <c r="E484" t="s">
        <v>84</v>
      </c>
      <c r="F484" t="s">
        <v>85</v>
      </c>
      <c r="G484" t="s">
        <v>241</v>
      </c>
      <c r="H484" t="s">
        <v>225</v>
      </c>
      <c r="I484" t="s">
        <v>226</v>
      </c>
      <c r="J484">
        <v>0</v>
      </c>
      <c r="K484">
        <v>0</v>
      </c>
      <c r="L484">
        <v>0</v>
      </c>
      <c r="M484">
        <v>0</v>
      </c>
      <c r="N484">
        <v>0</v>
      </c>
      <c r="O484" t="s">
        <v>80</v>
      </c>
    </row>
    <row r="485" spans="1:15" x14ac:dyDescent="0.25">
      <c r="A485" t="s">
        <v>373</v>
      </c>
      <c r="B485" t="s">
        <v>374</v>
      </c>
      <c r="D485">
        <v>0</v>
      </c>
      <c r="E485" t="s">
        <v>84</v>
      </c>
      <c r="F485" t="s">
        <v>85</v>
      </c>
      <c r="G485" t="s">
        <v>241</v>
      </c>
      <c r="H485" t="s">
        <v>227</v>
      </c>
      <c r="I485" t="s">
        <v>228</v>
      </c>
      <c r="J485">
        <v>0</v>
      </c>
      <c r="K485">
        <v>0</v>
      </c>
      <c r="L485">
        <v>0</v>
      </c>
      <c r="M485">
        <v>0</v>
      </c>
      <c r="N485">
        <v>0</v>
      </c>
      <c r="O485" t="s">
        <v>80</v>
      </c>
    </row>
    <row r="486" spans="1:15" x14ac:dyDescent="0.25">
      <c r="A486" t="s">
        <v>373</v>
      </c>
      <c r="B486" t="s">
        <v>374</v>
      </c>
      <c r="D486">
        <v>0</v>
      </c>
      <c r="E486" t="s">
        <v>84</v>
      </c>
      <c r="F486" t="s">
        <v>85</v>
      </c>
      <c r="G486" t="s">
        <v>241</v>
      </c>
      <c r="H486" t="s">
        <v>229</v>
      </c>
      <c r="I486" t="s">
        <v>230</v>
      </c>
      <c r="J486">
        <v>0</v>
      </c>
      <c r="K486">
        <v>0</v>
      </c>
      <c r="L486">
        <v>0</v>
      </c>
      <c r="M486">
        <v>0</v>
      </c>
      <c r="N486">
        <v>0</v>
      </c>
      <c r="O486" t="s">
        <v>80</v>
      </c>
    </row>
    <row r="487" spans="1:15" x14ac:dyDescent="0.25">
      <c r="A487" t="s">
        <v>373</v>
      </c>
      <c r="B487" t="s">
        <v>374</v>
      </c>
      <c r="D487">
        <v>0</v>
      </c>
      <c r="E487" t="s">
        <v>84</v>
      </c>
      <c r="F487" t="s">
        <v>85</v>
      </c>
      <c r="G487" t="s">
        <v>241</v>
      </c>
      <c r="H487" t="s">
        <v>231</v>
      </c>
      <c r="I487" t="s">
        <v>232</v>
      </c>
      <c r="J487">
        <v>0</v>
      </c>
      <c r="K487">
        <v>0</v>
      </c>
      <c r="L487">
        <v>0</v>
      </c>
      <c r="M487">
        <v>0</v>
      </c>
      <c r="N487">
        <v>0</v>
      </c>
      <c r="O487" t="s">
        <v>80</v>
      </c>
    </row>
    <row r="488" spans="1:15" x14ac:dyDescent="0.25">
      <c r="A488" t="s">
        <v>373</v>
      </c>
      <c r="B488" t="s">
        <v>374</v>
      </c>
      <c r="D488">
        <v>0</v>
      </c>
      <c r="E488" t="s">
        <v>84</v>
      </c>
      <c r="F488" t="s">
        <v>85</v>
      </c>
      <c r="G488" t="s">
        <v>241</v>
      </c>
      <c r="H488" t="s">
        <v>233</v>
      </c>
      <c r="I488" t="s">
        <v>234</v>
      </c>
      <c r="J488">
        <v>0</v>
      </c>
      <c r="K488">
        <v>0</v>
      </c>
      <c r="L488">
        <v>0</v>
      </c>
      <c r="M488">
        <v>0</v>
      </c>
      <c r="N488">
        <v>0</v>
      </c>
      <c r="O488" t="s">
        <v>80</v>
      </c>
    </row>
    <row r="489" spans="1:15" x14ac:dyDescent="0.25">
      <c r="A489" t="s">
        <v>373</v>
      </c>
      <c r="B489" t="s">
        <v>374</v>
      </c>
      <c r="D489">
        <v>0</v>
      </c>
      <c r="E489" t="s">
        <v>84</v>
      </c>
      <c r="F489" t="s">
        <v>85</v>
      </c>
      <c r="G489" t="s">
        <v>241</v>
      </c>
      <c r="H489" t="s">
        <v>242</v>
      </c>
      <c r="I489" t="s">
        <v>243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80</v>
      </c>
    </row>
    <row r="490" spans="1:15" x14ac:dyDescent="0.25">
      <c r="A490" t="s">
        <v>373</v>
      </c>
      <c r="B490" t="s">
        <v>374</v>
      </c>
      <c r="D490">
        <v>0</v>
      </c>
      <c r="E490" t="s">
        <v>84</v>
      </c>
      <c r="F490" t="s">
        <v>85</v>
      </c>
      <c r="G490" t="s">
        <v>241</v>
      </c>
      <c r="H490" t="s">
        <v>244</v>
      </c>
      <c r="I490" t="s">
        <v>245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80</v>
      </c>
    </row>
    <row r="491" spans="1:15" x14ac:dyDescent="0.25">
      <c r="A491" t="s">
        <v>373</v>
      </c>
      <c r="B491" t="s">
        <v>374</v>
      </c>
      <c r="D491">
        <v>0</v>
      </c>
      <c r="E491" t="s">
        <v>84</v>
      </c>
      <c r="F491" t="s">
        <v>85</v>
      </c>
      <c r="G491" t="s">
        <v>241</v>
      </c>
      <c r="H491" t="s">
        <v>246</v>
      </c>
      <c r="I491" t="s">
        <v>247</v>
      </c>
      <c r="J491">
        <v>0</v>
      </c>
      <c r="K491">
        <v>0</v>
      </c>
      <c r="L491">
        <v>0</v>
      </c>
      <c r="M491">
        <v>0</v>
      </c>
      <c r="N491">
        <v>0</v>
      </c>
      <c r="O491" t="s">
        <v>80</v>
      </c>
    </row>
    <row r="492" spans="1:15" x14ac:dyDescent="0.25">
      <c r="A492" t="s">
        <v>373</v>
      </c>
      <c r="B492" t="s">
        <v>374</v>
      </c>
      <c r="D492">
        <v>0</v>
      </c>
      <c r="E492" t="s">
        <v>84</v>
      </c>
      <c r="F492" t="s">
        <v>85</v>
      </c>
      <c r="G492" t="s">
        <v>241</v>
      </c>
      <c r="H492" t="s">
        <v>248</v>
      </c>
      <c r="I492" t="s">
        <v>249</v>
      </c>
      <c r="J492">
        <v>0</v>
      </c>
      <c r="K492">
        <v>0</v>
      </c>
      <c r="L492">
        <v>0</v>
      </c>
      <c r="M492">
        <v>0</v>
      </c>
      <c r="N492">
        <v>0</v>
      </c>
      <c r="O492" t="s">
        <v>80</v>
      </c>
    </row>
    <row r="493" spans="1:15" x14ac:dyDescent="0.25">
      <c r="A493" t="s">
        <v>373</v>
      </c>
      <c r="B493" t="s">
        <v>374</v>
      </c>
      <c r="D493">
        <v>0</v>
      </c>
      <c r="E493" t="s">
        <v>84</v>
      </c>
      <c r="F493" t="s">
        <v>85</v>
      </c>
      <c r="G493" t="s">
        <v>241</v>
      </c>
      <c r="H493" t="s">
        <v>250</v>
      </c>
      <c r="I493" t="s">
        <v>251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80</v>
      </c>
    </row>
    <row r="494" spans="1:15" x14ac:dyDescent="0.25">
      <c r="A494" t="s">
        <v>373</v>
      </c>
      <c r="B494" t="s">
        <v>374</v>
      </c>
      <c r="D494">
        <v>0</v>
      </c>
      <c r="E494" t="s">
        <v>84</v>
      </c>
      <c r="F494" t="s">
        <v>85</v>
      </c>
      <c r="G494" t="s">
        <v>241</v>
      </c>
      <c r="H494" t="s">
        <v>252</v>
      </c>
      <c r="I494" t="s">
        <v>253</v>
      </c>
      <c r="J494">
        <v>0</v>
      </c>
      <c r="K494">
        <v>0</v>
      </c>
      <c r="L494">
        <v>0</v>
      </c>
      <c r="M494">
        <v>0</v>
      </c>
      <c r="N494">
        <v>0</v>
      </c>
      <c r="O494" t="s">
        <v>80</v>
      </c>
    </row>
    <row r="495" spans="1:15" x14ac:dyDescent="0.25">
      <c r="A495" t="s">
        <v>373</v>
      </c>
      <c r="B495" t="s">
        <v>374</v>
      </c>
      <c r="D495">
        <v>0</v>
      </c>
      <c r="E495" t="s">
        <v>84</v>
      </c>
      <c r="F495" t="s">
        <v>85</v>
      </c>
      <c r="G495" t="s">
        <v>241</v>
      </c>
      <c r="H495" t="s">
        <v>254</v>
      </c>
      <c r="I495" t="s">
        <v>255</v>
      </c>
      <c r="J495">
        <v>0</v>
      </c>
      <c r="K495">
        <v>0</v>
      </c>
      <c r="L495">
        <v>0</v>
      </c>
      <c r="M495">
        <v>0</v>
      </c>
      <c r="N495">
        <v>0</v>
      </c>
      <c r="O495" t="s">
        <v>80</v>
      </c>
    </row>
    <row r="496" spans="1:15" x14ac:dyDescent="0.25">
      <c r="A496" t="s">
        <v>373</v>
      </c>
      <c r="B496" t="s">
        <v>374</v>
      </c>
      <c r="D496">
        <v>0</v>
      </c>
      <c r="E496" t="s">
        <v>84</v>
      </c>
      <c r="F496" t="s">
        <v>85</v>
      </c>
      <c r="G496" t="s">
        <v>241</v>
      </c>
      <c r="H496" t="s">
        <v>256</v>
      </c>
      <c r="I496" t="s">
        <v>257</v>
      </c>
      <c r="J496">
        <v>0</v>
      </c>
      <c r="K496">
        <v>0</v>
      </c>
      <c r="L496">
        <v>0</v>
      </c>
      <c r="M496">
        <v>0</v>
      </c>
      <c r="N496">
        <v>0</v>
      </c>
      <c r="O496" t="s">
        <v>80</v>
      </c>
    </row>
    <row r="497" spans="1:15" x14ac:dyDescent="0.25">
      <c r="A497" t="s">
        <v>373</v>
      </c>
      <c r="B497" t="s">
        <v>374</v>
      </c>
      <c r="D497">
        <v>0</v>
      </c>
      <c r="E497" t="s">
        <v>84</v>
      </c>
      <c r="F497" t="s">
        <v>85</v>
      </c>
      <c r="G497" t="s">
        <v>241</v>
      </c>
      <c r="H497" t="s">
        <v>258</v>
      </c>
      <c r="I497" t="s">
        <v>259</v>
      </c>
      <c r="J497">
        <v>0</v>
      </c>
      <c r="K497">
        <v>0</v>
      </c>
      <c r="L497">
        <v>0</v>
      </c>
      <c r="M497">
        <v>0</v>
      </c>
      <c r="N497">
        <v>0</v>
      </c>
      <c r="O497" t="s">
        <v>80</v>
      </c>
    </row>
    <row r="498" spans="1:15" x14ac:dyDescent="0.25">
      <c r="A498" t="s">
        <v>373</v>
      </c>
      <c r="B498" t="s">
        <v>374</v>
      </c>
      <c r="D498">
        <v>0</v>
      </c>
      <c r="E498" t="s">
        <v>84</v>
      </c>
      <c r="F498" t="s">
        <v>85</v>
      </c>
      <c r="G498" t="s">
        <v>241</v>
      </c>
      <c r="H498" t="s">
        <v>260</v>
      </c>
      <c r="I498" t="s">
        <v>261</v>
      </c>
      <c r="J498">
        <v>0</v>
      </c>
      <c r="K498">
        <v>0</v>
      </c>
      <c r="L498">
        <v>0</v>
      </c>
      <c r="M498">
        <v>0</v>
      </c>
      <c r="N498">
        <v>0</v>
      </c>
      <c r="O498" t="s">
        <v>80</v>
      </c>
    </row>
    <row r="499" spans="1:15" x14ac:dyDescent="0.25">
      <c r="A499" t="s">
        <v>373</v>
      </c>
      <c r="B499" t="s">
        <v>374</v>
      </c>
      <c r="D499">
        <v>0</v>
      </c>
      <c r="E499" t="s">
        <v>84</v>
      </c>
      <c r="F499" t="s">
        <v>85</v>
      </c>
      <c r="G499" t="s">
        <v>241</v>
      </c>
      <c r="H499" t="s">
        <v>262</v>
      </c>
      <c r="I499" t="s">
        <v>263</v>
      </c>
      <c r="J499">
        <v>0</v>
      </c>
      <c r="K499">
        <v>0</v>
      </c>
      <c r="L499">
        <v>0</v>
      </c>
      <c r="M499">
        <v>0</v>
      </c>
      <c r="N499">
        <v>0</v>
      </c>
      <c r="O499" t="s">
        <v>80</v>
      </c>
    </row>
    <row r="500" spans="1:15" x14ac:dyDescent="0.25">
      <c r="A500" t="s">
        <v>373</v>
      </c>
      <c r="B500" t="s">
        <v>374</v>
      </c>
      <c r="D500">
        <v>0</v>
      </c>
      <c r="E500" t="s">
        <v>84</v>
      </c>
      <c r="F500" t="s">
        <v>85</v>
      </c>
      <c r="G500" t="s">
        <v>241</v>
      </c>
      <c r="H500" t="s">
        <v>264</v>
      </c>
      <c r="I500" t="s">
        <v>265</v>
      </c>
      <c r="J500">
        <v>0</v>
      </c>
      <c r="K500">
        <v>0</v>
      </c>
      <c r="L500">
        <v>0</v>
      </c>
      <c r="M500">
        <v>0</v>
      </c>
      <c r="N500">
        <v>0</v>
      </c>
      <c r="O500" t="s">
        <v>80</v>
      </c>
    </row>
    <row r="501" spans="1:15" x14ac:dyDescent="0.25">
      <c r="A501" t="s">
        <v>373</v>
      </c>
      <c r="B501" t="s">
        <v>374</v>
      </c>
      <c r="D501">
        <v>0</v>
      </c>
      <c r="E501" t="s">
        <v>84</v>
      </c>
      <c r="F501" t="s">
        <v>85</v>
      </c>
      <c r="G501" t="s">
        <v>241</v>
      </c>
      <c r="H501" t="s">
        <v>266</v>
      </c>
      <c r="I501" t="s">
        <v>267</v>
      </c>
      <c r="J501">
        <v>0</v>
      </c>
      <c r="K501">
        <v>0</v>
      </c>
      <c r="L501">
        <v>0</v>
      </c>
      <c r="M501">
        <v>0</v>
      </c>
      <c r="N501">
        <v>0</v>
      </c>
      <c r="O501" t="s">
        <v>80</v>
      </c>
    </row>
    <row r="502" spans="1:15" x14ac:dyDescent="0.25">
      <c r="A502" t="s">
        <v>373</v>
      </c>
      <c r="B502" t="s">
        <v>374</v>
      </c>
      <c r="D502">
        <v>0</v>
      </c>
      <c r="E502" t="s">
        <v>84</v>
      </c>
      <c r="F502" t="s">
        <v>85</v>
      </c>
      <c r="G502" t="s">
        <v>241</v>
      </c>
      <c r="H502" t="s">
        <v>268</v>
      </c>
      <c r="I502" t="s">
        <v>269</v>
      </c>
      <c r="J502">
        <v>0</v>
      </c>
      <c r="K502">
        <v>0</v>
      </c>
      <c r="L502">
        <v>0</v>
      </c>
      <c r="M502">
        <v>0</v>
      </c>
      <c r="N502">
        <v>0</v>
      </c>
      <c r="O502" t="s">
        <v>80</v>
      </c>
    </row>
    <row r="503" spans="1:15" x14ac:dyDescent="0.25">
      <c r="A503" t="s">
        <v>373</v>
      </c>
      <c r="B503" t="s">
        <v>374</v>
      </c>
      <c r="D503">
        <v>0</v>
      </c>
      <c r="E503" t="s">
        <v>84</v>
      </c>
      <c r="F503" t="s">
        <v>85</v>
      </c>
      <c r="G503" t="s">
        <v>241</v>
      </c>
      <c r="H503" t="s">
        <v>270</v>
      </c>
      <c r="I503" t="s">
        <v>271</v>
      </c>
      <c r="J503">
        <v>0</v>
      </c>
      <c r="K503">
        <v>0</v>
      </c>
      <c r="L503">
        <v>0</v>
      </c>
      <c r="M503">
        <v>0</v>
      </c>
      <c r="N503">
        <v>0</v>
      </c>
      <c r="O503" t="s">
        <v>80</v>
      </c>
    </row>
    <row r="504" spans="1:15" x14ac:dyDescent="0.25">
      <c r="A504" t="s">
        <v>373</v>
      </c>
      <c r="B504" t="s">
        <v>374</v>
      </c>
      <c r="D504">
        <v>0</v>
      </c>
      <c r="E504" t="s">
        <v>84</v>
      </c>
      <c r="F504" t="s">
        <v>85</v>
      </c>
      <c r="G504" t="s">
        <v>241</v>
      </c>
      <c r="H504" t="s">
        <v>272</v>
      </c>
      <c r="I504" t="s">
        <v>273</v>
      </c>
      <c r="J504">
        <v>0</v>
      </c>
      <c r="K504">
        <v>0</v>
      </c>
      <c r="L504">
        <v>0</v>
      </c>
      <c r="M504">
        <v>0</v>
      </c>
      <c r="N504">
        <v>0</v>
      </c>
      <c r="O504" t="s">
        <v>80</v>
      </c>
    </row>
    <row r="505" spans="1:15" x14ac:dyDescent="0.25">
      <c r="A505" t="s">
        <v>373</v>
      </c>
      <c r="B505" t="s">
        <v>374</v>
      </c>
      <c r="D505">
        <v>0</v>
      </c>
      <c r="E505" t="s">
        <v>84</v>
      </c>
      <c r="F505" t="s">
        <v>85</v>
      </c>
      <c r="G505" t="s">
        <v>241</v>
      </c>
      <c r="H505" t="s">
        <v>274</v>
      </c>
      <c r="I505" t="s">
        <v>275</v>
      </c>
      <c r="J505">
        <v>0</v>
      </c>
      <c r="K505">
        <v>0</v>
      </c>
      <c r="L505">
        <v>0</v>
      </c>
      <c r="M505">
        <v>0</v>
      </c>
      <c r="N505">
        <v>0</v>
      </c>
      <c r="O505" t="s">
        <v>80</v>
      </c>
    </row>
    <row r="506" spans="1:15" x14ac:dyDescent="0.25">
      <c r="A506" t="s">
        <v>373</v>
      </c>
      <c r="B506" t="s">
        <v>374</v>
      </c>
      <c r="D506">
        <v>0</v>
      </c>
      <c r="E506" t="s">
        <v>84</v>
      </c>
      <c r="F506" t="s">
        <v>85</v>
      </c>
      <c r="G506" t="s">
        <v>241</v>
      </c>
      <c r="H506" t="s">
        <v>276</v>
      </c>
      <c r="I506" t="s">
        <v>277</v>
      </c>
      <c r="J506">
        <v>0</v>
      </c>
      <c r="K506">
        <v>0</v>
      </c>
      <c r="L506">
        <v>0</v>
      </c>
      <c r="M506">
        <v>0</v>
      </c>
      <c r="N506">
        <v>0</v>
      </c>
      <c r="O506" t="s">
        <v>80</v>
      </c>
    </row>
    <row r="507" spans="1:15" x14ac:dyDescent="0.25">
      <c r="A507" t="s">
        <v>373</v>
      </c>
      <c r="B507" t="s">
        <v>374</v>
      </c>
      <c r="D507">
        <v>0</v>
      </c>
      <c r="E507" t="s">
        <v>84</v>
      </c>
      <c r="F507" t="s">
        <v>85</v>
      </c>
      <c r="G507" t="s">
        <v>241</v>
      </c>
      <c r="H507" t="s">
        <v>278</v>
      </c>
      <c r="I507" t="s">
        <v>279</v>
      </c>
      <c r="J507">
        <v>0</v>
      </c>
      <c r="K507">
        <v>0</v>
      </c>
      <c r="L507">
        <v>0</v>
      </c>
      <c r="M507">
        <v>0</v>
      </c>
      <c r="N507">
        <v>0</v>
      </c>
      <c r="O507" t="s">
        <v>80</v>
      </c>
    </row>
    <row r="508" spans="1:15" x14ac:dyDescent="0.25">
      <c r="A508" t="s">
        <v>373</v>
      </c>
      <c r="B508" t="s">
        <v>374</v>
      </c>
      <c r="D508">
        <v>0</v>
      </c>
      <c r="E508" t="s">
        <v>84</v>
      </c>
      <c r="F508" t="s">
        <v>85</v>
      </c>
      <c r="G508" t="s">
        <v>241</v>
      </c>
      <c r="H508" t="s">
        <v>280</v>
      </c>
      <c r="I508" t="s">
        <v>281</v>
      </c>
      <c r="J508">
        <v>0</v>
      </c>
      <c r="K508">
        <v>0</v>
      </c>
      <c r="L508">
        <v>0</v>
      </c>
      <c r="M508">
        <v>0</v>
      </c>
      <c r="N508">
        <v>0</v>
      </c>
      <c r="O508" t="s">
        <v>80</v>
      </c>
    </row>
    <row r="509" spans="1:15" x14ac:dyDescent="0.25">
      <c r="A509" t="s">
        <v>373</v>
      </c>
      <c r="B509" t="s">
        <v>374</v>
      </c>
      <c r="D509">
        <v>0</v>
      </c>
      <c r="E509" t="s">
        <v>84</v>
      </c>
      <c r="F509" t="s">
        <v>85</v>
      </c>
      <c r="G509" t="s">
        <v>241</v>
      </c>
      <c r="H509" t="s">
        <v>282</v>
      </c>
      <c r="I509" t="s">
        <v>283</v>
      </c>
      <c r="J509">
        <v>0</v>
      </c>
      <c r="K509">
        <v>0</v>
      </c>
      <c r="L509">
        <v>0</v>
      </c>
      <c r="M509">
        <v>0</v>
      </c>
      <c r="N509">
        <v>0</v>
      </c>
      <c r="O509" t="s">
        <v>80</v>
      </c>
    </row>
    <row r="510" spans="1:15" x14ac:dyDescent="0.25">
      <c r="A510" t="s">
        <v>373</v>
      </c>
      <c r="B510" t="s">
        <v>374</v>
      </c>
      <c r="D510">
        <v>0</v>
      </c>
      <c r="E510" t="s">
        <v>84</v>
      </c>
      <c r="F510" t="s">
        <v>85</v>
      </c>
      <c r="G510" t="s">
        <v>241</v>
      </c>
      <c r="H510" t="s">
        <v>284</v>
      </c>
      <c r="I510" t="s">
        <v>285</v>
      </c>
      <c r="J510">
        <v>0</v>
      </c>
      <c r="K510">
        <v>0</v>
      </c>
      <c r="L510">
        <v>0</v>
      </c>
      <c r="M510">
        <v>0</v>
      </c>
      <c r="N510">
        <v>0</v>
      </c>
      <c r="O510" t="s">
        <v>80</v>
      </c>
    </row>
    <row r="511" spans="1:15" x14ac:dyDescent="0.25">
      <c r="A511" t="s">
        <v>373</v>
      </c>
      <c r="B511" t="s">
        <v>374</v>
      </c>
      <c r="D511">
        <v>0</v>
      </c>
      <c r="E511" t="s">
        <v>84</v>
      </c>
      <c r="F511" t="s">
        <v>85</v>
      </c>
      <c r="G511" t="s">
        <v>241</v>
      </c>
      <c r="H511" t="s">
        <v>286</v>
      </c>
      <c r="I511" t="s">
        <v>287</v>
      </c>
      <c r="J511">
        <v>0</v>
      </c>
      <c r="K511">
        <v>0</v>
      </c>
      <c r="L511">
        <v>0</v>
      </c>
      <c r="M511">
        <v>0</v>
      </c>
      <c r="N511">
        <v>0</v>
      </c>
      <c r="O511" t="s">
        <v>80</v>
      </c>
    </row>
    <row r="512" spans="1:15" x14ac:dyDescent="0.25">
      <c r="A512" t="s">
        <v>373</v>
      </c>
      <c r="B512" t="s">
        <v>374</v>
      </c>
      <c r="D512">
        <v>0</v>
      </c>
      <c r="E512" t="s">
        <v>84</v>
      </c>
      <c r="F512" t="s">
        <v>85</v>
      </c>
      <c r="G512" t="s">
        <v>241</v>
      </c>
      <c r="H512" t="s">
        <v>288</v>
      </c>
      <c r="I512" t="s">
        <v>289</v>
      </c>
      <c r="J512">
        <v>1000</v>
      </c>
      <c r="K512">
        <v>0</v>
      </c>
      <c r="L512">
        <v>0</v>
      </c>
      <c r="M512">
        <v>0</v>
      </c>
      <c r="N512">
        <v>0</v>
      </c>
      <c r="O512" t="s">
        <v>80</v>
      </c>
    </row>
    <row r="513" spans="1:15" x14ac:dyDescent="0.25">
      <c r="A513" t="s">
        <v>373</v>
      </c>
      <c r="B513" t="s">
        <v>374</v>
      </c>
      <c r="D513">
        <v>0</v>
      </c>
      <c r="E513" t="s">
        <v>84</v>
      </c>
      <c r="F513" t="s">
        <v>85</v>
      </c>
      <c r="G513" t="s">
        <v>241</v>
      </c>
      <c r="H513" t="s">
        <v>290</v>
      </c>
      <c r="I513" t="s">
        <v>291</v>
      </c>
      <c r="J513">
        <v>0</v>
      </c>
      <c r="K513">
        <v>0</v>
      </c>
      <c r="L513">
        <v>0</v>
      </c>
      <c r="M513">
        <v>0</v>
      </c>
      <c r="N513">
        <v>0</v>
      </c>
      <c r="O513" t="s">
        <v>80</v>
      </c>
    </row>
    <row r="514" spans="1:15" x14ac:dyDescent="0.25">
      <c r="A514" t="s">
        <v>373</v>
      </c>
      <c r="B514" t="s">
        <v>374</v>
      </c>
      <c r="D514">
        <v>0</v>
      </c>
      <c r="E514" t="s">
        <v>84</v>
      </c>
      <c r="F514" t="s">
        <v>85</v>
      </c>
      <c r="G514" t="s">
        <v>241</v>
      </c>
      <c r="H514" t="s">
        <v>292</v>
      </c>
      <c r="I514" t="s">
        <v>293</v>
      </c>
      <c r="J514">
        <v>0</v>
      </c>
      <c r="K514">
        <v>0</v>
      </c>
      <c r="L514">
        <v>0</v>
      </c>
      <c r="M514">
        <v>0</v>
      </c>
      <c r="N514">
        <v>0</v>
      </c>
      <c r="O514" t="s">
        <v>80</v>
      </c>
    </row>
    <row r="515" spans="1:15" x14ac:dyDescent="0.25">
      <c r="A515" t="s">
        <v>373</v>
      </c>
      <c r="B515" t="s">
        <v>374</v>
      </c>
      <c r="D515">
        <v>0</v>
      </c>
      <c r="E515" t="s">
        <v>84</v>
      </c>
      <c r="F515" t="s">
        <v>85</v>
      </c>
      <c r="G515" t="s">
        <v>241</v>
      </c>
      <c r="H515" t="s">
        <v>294</v>
      </c>
      <c r="I515" t="s">
        <v>295</v>
      </c>
      <c r="J515">
        <v>0</v>
      </c>
      <c r="K515">
        <v>0</v>
      </c>
      <c r="L515">
        <v>0</v>
      </c>
      <c r="M515">
        <v>0</v>
      </c>
      <c r="N515">
        <v>0</v>
      </c>
      <c r="O515" t="s">
        <v>80</v>
      </c>
    </row>
    <row r="516" spans="1:15" x14ac:dyDescent="0.25">
      <c r="A516" t="s">
        <v>373</v>
      </c>
      <c r="B516" t="s">
        <v>374</v>
      </c>
      <c r="D516">
        <v>0</v>
      </c>
      <c r="E516" t="s">
        <v>84</v>
      </c>
      <c r="F516" t="s">
        <v>85</v>
      </c>
      <c r="G516" t="s">
        <v>241</v>
      </c>
      <c r="H516" t="s">
        <v>296</v>
      </c>
      <c r="I516" t="s">
        <v>297</v>
      </c>
      <c r="J516">
        <v>0</v>
      </c>
      <c r="K516">
        <v>0</v>
      </c>
      <c r="L516">
        <v>0</v>
      </c>
      <c r="M516">
        <v>0</v>
      </c>
      <c r="N516">
        <v>0</v>
      </c>
      <c r="O516" t="s">
        <v>80</v>
      </c>
    </row>
    <row r="517" spans="1:15" x14ac:dyDescent="0.25">
      <c r="A517" t="s">
        <v>373</v>
      </c>
      <c r="B517" t="s">
        <v>374</v>
      </c>
      <c r="D517">
        <v>0</v>
      </c>
      <c r="E517" t="s">
        <v>84</v>
      </c>
      <c r="F517" t="s">
        <v>85</v>
      </c>
      <c r="G517" t="s">
        <v>241</v>
      </c>
      <c r="H517" t="s">
        <v>298</v>
      </c>
      <c r="I517" t="s">
        <v>299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80</v>
      </c>
    </row>
    <row r="518" spans="1:15" x14ac:dyDescent="0.25">
      <c r="A518" t="s">
        <v>373</v>
      </c>
      <c r="B518" t="s">
        <v>374</v>
      </c>
      <c r="D518">
        <v>0</v>
      </c>
      <c r="E518" t="s">
        <v>84</v>
      </c>
      <c r="F518" t="s">
        <v>85</v>
      </c>
      <c r="G518" t="s">
        <v>241</v>
      </c>
      <c r="H518" t="s">
        <v>300</v>
      </c>
      <c r="I518" t="s">
        <v>301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80</v>
      </c>
    </row>
    <row r="519" spans="1:15" x14ac:dyDescent="0.25">
      <c r="A519" t="s">
        <v>373</v>
      </c>
      <c r="B519" t="s">
        <v>374</v>
      </c>
      <c r="D519">
        <v>0</v>
      </c>
      <c r="E519" t="s">
        <v>84</v>
      </c>
      <c r="F519" t="s">
        <v>85</v>
      </c>
      <c r="G519" t="s">
        <v>241</v>
      </c>
      <c r="H519" t="s">
        <v>302</v>
      </c>
      <c r="I519" t="s">
        <v>303</v>
      </c>
      <c r="J519">
        <v>0</v>
      </c>
      <c r="K519">
        <v>0</v>
      </c>
      <c r="L519">
        <v>0</v>
      </c>
      <c r="M519">
        <v>0</v>
      </c>
      <c r="N519">
        <v>0</v>
      </c>
      <c r="O519" t="s">
        <v>80</v>
      </c>
    </row>
    <row r="520" spans="1:15" x14ac:dyDescent="0.25">
      <c r="A520" t="s">
        <v>373</v>
      </c>
      <c r="B520" t="s">
        <v>374</v>
      </c>
      <c r="D520">
        <v>0</v>
      </c>
      <c r="E520" t="s">
        <v>84</v>
      </c>
      <c r="F520" t="s">
        <v>85</v>
      </c>
      <c r="G520" t="s">
        <v>241</v>
      </c>
      <c r="H520" t="s">
        <v>304</v>
      </c>
      <c r="I520" t="s">
        <v>305</v>
      </c>
      <c r="J520">
        <v>0</v>
      </c>
      <c r="K520">
        <v>0</v>
      </c>
      <c r="L520">
        <v>0</v>
      </c>
      <c r="M520">
        <v>0</v>
      </c>
      <c r="N520">
        <v>0</v>
      </c>
      <c r="O520" t="s">
        <v>80</v>
      </c>
    </row>
    <row r="521" spans="1:15" x14ac:dyDescent="0.25">
      <c r="A521" t="s">
        <v>373</v>
      </c>
      <c r="B521" t="s">
        <v>374</v>
      </c>
      <c r="D521">
        <v>0</v>
      </c>
      <c r="E521" t="s">
        <v>84</v>
      </c>
      <c r="F521" t="s">
        <v>85</v>
      </c>
      <c r="G521" t="s">
        <v>241</v>
      </c>
      <c r="H521" t="s">
        <v>306</v>
      </c>
      <c r="I521" t="s">
        <v>307</v>
      </c>
      <c r="J521">
        <v>0</v>
      </c>
      <c r="K521">
        <v>0</v>
      </c>
      <c r="L521">
        <v>0</v>
      </c>
      <c r="M521">
        <v>0</v>
      </c>
      <c r="N521">
        <v>0</v>
      </c>
      <c r="O521" t="s">
        <v>80</v>
      </c>
    </row>
    <row r="522" spans="1:15" x14ac:dyDescent="0.25">
      <c r="A522" t="s">
        <v>373</v>
      </c>
      <c r="B522" t="s">
        <v>374</v>
      </c>
      <c r="D522">
        <v>0</v>
      </c>
      <c r="E522" t="s">
        <v>84</v>
      </c>
      <c r="F522" t="s">
        <v>85</v>
      </c>
      <c r="G522" t="s">
        <v>241</v>
      </c>
      <c r="H522" t="s">
        <v>308</v>
      </c>
      <c r="I522" t="s">
        <v>309</v>
      </c>
      <c r="J522">
        <v>0</v>
      </c>
      <c r="K522">
        <v>0</v>
      </c>
      <c r="L522">
        <v>0</v>
      </c>
      <c r="M522">
        <v>0</v>
      </c>
      <c r="N522">
        <v>0</v>
      </c>
      <c r="O522" t="s">
        <v>80</v>
      </c>
    </row>
    <row r="523" spans="1:15" x14ac:dyDescent="0.25">
      <c r="A523" t="s">
        <v>373</v>
      </c>
      <c r="B523" t="s">
        <v>374</v>
      </c>
      <c r="D523">
        <v>0</v>
      </c>
      <c r="E523" t="s">
        <v>84</v>
      </c>
      <c r="F523" t="s">
        <v>85</v>
      </c>
      <c r="G523" t="s">
        <v>241</v>
      </c>
      <c r="H523" t="s">
        <v>310</v>
      </c>
      <c r="I523" t="s">
        <v>311</v>
      </c>
      <c r="J523">
        <v>0</v>
      </c>
      <c r="K523">
        <v>0</v>
      </c>
      <c r="L523">
        <v>0</v>
      </c>
      <c r="M523">
        <v>0</v>
      </c>
      <c r="N523">
        <v>0</v>
      </c>
      <c r="O523" t="s">
        <v>80</v>
      </c>
    </row>
    <row r="524" spans="1:15" x14ac:dyDescent="0.25">
      <c r="A524" t="s">
        <v>373</v>
      </c>
      <c r="B524" t="s">
        <v>374</v>
      </c>
      <c r="D524">
        <v>0</v>
      </c>
      <c r="E524" t="s">
        <v>84</v>
      </c>
      <c r="F524" t="s">
        <v>85</v>
      </c>
      <c r="G524" t="s">
        <v>241</v>
      </c>
      <c r="H524" t="s">
        <v>312</v>
      </c>
      <c r="I524" t="s">
        <v>313</v>
      </c>
      <c r="J524">
        <v>0</v>
      </c>
      <c r="K524">
        <v>0</v>
      </c>
      <c r="L524">
        <v>0</v>
      </c>
      <c r="M524">
        <v>0</v>
      </c>
      <c r="N524">
        <v>0</v>
      </c>
      <c r="O524" t="s">
        <v>80</v>
      </c>
    </row>
    <row r="525" spans="1:15" x14ac:dyDescent="0.25">
      <c r="A525" t="s">
        <v>373</v>
      </c>
      <c r="B525" t="s">
        <v>374</v>
      </c>
      <c r="D525">
        <v>0</v>
      </c>
      <c r="E525" t="s">
        <v>84</v>
      </c>
      <c r="F525" t="s">
        <v>85</v>
      </c>
      <c r="G525" t="s">
        <v>241</v>
      </c>
      <c r="H525" t="s">
        <v>314</v>
      </c>
      <c r="I525" t="s">
        <v>315</v>
      </c>
      <c r="J525">
        <v>0</v>
      </c>
      <c r="K525">
        <v>0</v>
      </c>
      <c r="L525">
        <v>0</v>
      </c>
      <c r="M525">
        <v>0</v>
      </c>
      <c r="N525">
        <v>0</v>
      </c>
      <c r="O525" t="s">
        <v>80</v>
      </c>
    </row>
    <row r="526" spans="1:15" x14ac:dyDescent="0.25">
      <c r="A526" t="s">
        <v>373</v>
      </c>
      <c r="B526" t="s">
        <v>374</v>
      </c>
      <c r="D526">
        <v>0</v>
      </c>
      <c r="E526" t="s">
        <v>84</v>
      </c>
      <c r="F526" t="s">
        <v>85</v>
      </c>
      <c r="G526" t="s">
        <v>241</v>
      </c>
      <c r="H526" t="s">
        <v>314</v>
      </c>
      <c r="I526" t="s">
        <v>316</v>
      </c>
      <c r="J526">
        <v>0</v>
      </c>
      <c r="K526">
        <v>0</v>
      </c>
      <c r="L526">
        <v>0</v>
      </c>
      <c r="M526">
        <v>0</v>
      </c>
      <c r="N526">
        <v>0</v>
      </c>
      <c r="O526" t="s">
        <v>80</v>
      </c>
    </row>
    <row r="527" spans="1:15" x14ac:dyDescent="0.25">
      <c r="A527" t="s">
        <v>373</v>
      </c>
      <c r="B527" t="s">
        <v>374</v>
      </c>
      <c r="D527">
        <v>0</v>
      </c>
      <c r="E527" t="s">
        <v>84</v>
      </c>
      <c r="F527" t="s">
        <v>85</v>
      </c>
      <c r="G527" t="s">
        <v>241</v>
      </c>
      <c r="H527" t="s">
        <v>317</v>
      </c>
      <c r="I527" t="s">
        <v>318</v>
      </c>
      <c r="J527">
        <v>0</v>
      </c>
      <c r="K527">
        <v>0</v>
      </c>
      <c r="L527">
        <v>0</v>
      </c>
      <c r="M527">
        <v>0</v>
      </c>
      <c r="N527">
        <v>0</v>
      </c>
      <c r="O527" t="s">
        <v>80</v>
      </c>
    </row>
    <row r="528" spans="1:15" x14ac:dyDescent="0.25">
      <c r="A528" t="s">
        <v>373</v>
      </c>
      <c r="B528" t="s">
        <v>374</v>
      </c>
      <c r="D528">
        <v>0</v>
      </c>
      <c r="E528" t="s">
        <v>84</v>
      </c>
      <c r="F528" t="s">
        <v>85</v>
      </c>
      <c r="G528" t="s">
        <v>241</v>
      </c>
      <c r="H528" t="s">
        <v>319</v>
      </c>
      <c r="I528" t="s">
        <v>320</v>
      </c>
      <c r="J528">
        <v>0</v>
      </c>
      <c r="K528">
        <v>0</v>
      </c>
      <c r="L528">
        <v>0</v>
      </c>
      <c r="M528">
        <v>0</v>
      </c>
      <c r="N528">
        <v>0</v>
      </c>
      <c r="O528" t="s">
        <v>80</v>
      </c>
    </row>
    <row r="529" spans="1:15" x14ac:dyDescent="0.25">
      <c r="A529" t="s">
        <v>373</v>
      </c>
      <c r="B529" t="s">
        <v>374</v>
      </c>
      <c r="D529">
        <v>0</v>
      </c>
      <c r="E529" t="s">
        <v>84</v>
      </c>
      <c r="F529" t="s">
        <v>85</v>
      </c>
      <c r="G529" t="s">
        <v>241</v>
      </c>
      <c r="H529" t="s">
        <v>321</v>
      </c>
      <c r="I529" t="s">
        <v>322</v>
      </c>
      <c r="J529">
        <v>0</v>
      </c>
      <c r="K529">
        <v>0</v>
      </c>
      <c r="L529">
        <v>0</v>
      </c>
      <c r="M529">
        <v>0</v>
      </c>
      <c r="N529">
        <v>0</v>
      </c>
      <c r="O529" t="s">
        <v>80</v>
      </c>
    </row>
    <row r="530" spans="1:15" x14ac:dyDescent="0.25">
      <c r="A530" t="s">
        <v>373</v>
      </c>
      <c r="B530" t="s">
        <v>374</v>
      </c>
      <c r="D530">
        <v>0</v>
      </c>
      <c r="E530" t="s">
        <v>84</v>
      </c>
      <c r="F530" t="s">
        <v>85</v>
      </c>
      <c r="G530" t="s">
        <v>241</v>
      </c>
      <c r="H530" t="s">
        <v>323</v>
      </c>
      <c r="I530" t="s">
        <v>324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80</v>
      </c>
    </row>
    <row r="531" spans="1:15" x14ac:dyDescent="0.25">
      <c r="A531" t="s">
        <v>373</v>
      </c>
      <c r="B531" t="s">
        <v>374</v>
      </c>
      <c r="D531">
        <v>0</v>
      </c>
      <c r="E531" t="s">
        <v>84</v>
      </c>
      <c r="F531" t="s">
        <v>85</v>
      </c>
      <c r="G531" t="s">
        <v>241</v>
      </c>
      <c r="H531" t="s">
        <v>325</v>
      </c>
      <c r="I531" t="s">
        <v>326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80</v>
      </c>
    </row>
    <row r="532" spans="1:15" x14ac:dyDescent="0.25">
      <c r="A532" t="s">
        <v>373</v>
      </c>
      <c r="B532" t="s">
        <v>374</v>
      </c>
      <c r="D532">
        <v>0</v>
      </c>
      <c r="E532" t="s">
        <v>84</v>
      </c>
      <c r="F532" t="s">
        <v>85</v>
      </c>
      <c r="G532" t="s">
        <v>241</v>
      </c>
      <c r="H532" t="s">
        <v>327</v>
      </c>
      <c r="I532" t="s">
        <v>328</v>
      </c>
      <c r="J532">
        <v>0</v>
      </c>
      <c r="K532">
        <v>0</v>
      </c>
      <c r="L532">
        <v>0</v>
      </c>
      <c r="M532">
        <v>0</v>
      </c>
      <c r="N532">
        <v>0</v>
      </c>
      <c r="O532" t="s">
        <v>80</v>
      </c>
    </row>
    <row r="533" spans="1:15" x14ac:dyDescent="0.25">
      <c r="A533" t="s">
        <v>373</v>
      </c>
      <c r="B533" t="s">
        <v>374</v>
      </c>
      <c r="D533">
        <v>0</v>
      </c>
      <c r="E533" t="s">
        <v>84</v>
      </c>
      <c r="F533" t="s">
        <v>85</v>
      </c>
      <c r="G533" t="s">
        <v>241</v>
      </c>
      <c r="H533" t="s">
        <v>329</v>
      </c>
      <c r="I533" t="s">
        <v>330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80</v>
      </c>
    </row>
    <row r="534" spans="1:15" x14ac:dyDescent="0.25">
      <c r="A534" t="s">
        <v>373</v>
      </c>
      <c r="B534" t="s">
        <v>374</v>
      </c>
      <c r="D534">
        <v>0</v>
      </c>
      <c r="E534" t="s">
        <v>84</v>
      </c>
      <c r="F534" t="s">
        <v>85</v>
      </c>
      <c r="G534" t="s">
        <v>241</v>
      </c>
      <c r="H534" t="s">
        <v>331</v>
      </c>
      <c r="I534" t="s">
        <v>332</v>
      </c>
      <c r="J534">
        <v>0</v>
      </c>
      <c r="K534">
        <v>0</v>
      </c>
      <c r="L534">
        <v>0</v>
      </c>
      <c r="M534">
        <v>0</v>
      </c>
      <c r="N534">
        <v>0</v>
      </c>
      <c r="O534" t="s">
        <v>80</v>
      </c>
    </row>
    <row r="535" spans="1:15" x14ac:dyDescent="0.25">
      <c r="A535" t="s">
        <v>373</v>
      </c>
      <c r="B535" t="s">
        <v>374</v>
      </c>
      <c r="D535">
        <v>0</v>
      </c>
      <c r="E535" t="s">
        <v>84</v>
      </c>
      <c r="F535" t="s">
        <v>85</v>
      </c>
      <c r="G535" t="s">
        <v>241</v>
      </c>
      <c r="H535" t="s">
        <v>333</v>
      </c>
      <c r="I535" t="s">
        <v>334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80</v>
      </c>
    </row>
    <row r="536" spans="1:15" x14ac:dyDescent="0.25">
      <c r="A536" t="s">
        <v>373</v>
      </c>
      <c r="B536" t="s">
        <v>374</v>
      </c>
      <c r="D536">
        <v>0</v>
      </c>
      <c r="E536" t="s">
        <v>84</v>
      </c>
      <c r="F536" t="s">
        <v>85</v>
      </c>
      <c r="G536" t="s">
        <v>241</v>
      </c>
      <c r="H536" t="s">
        <v>335</v>
      </c>
      <c r="I536" t="s">
        <v>336</v>
      </c>
      <c r="J536">
        <v>0</v>
      </c>
      <c r="K536">
        <v>0</v>
      </c>
      <c r="L536">
        <v>0</v>
      </c>
      <c r="M536">
        <v>0</v>
      </c>
      <c r="N536">
        <v>0</v>
      </c>
      <c r="O536" t="s">
        <v>80</v>
      </c>
    </row>
    <row r="537" spans="1:15" x14ac:dyDescent="0.25">
      <c r="A537" t="s">
        <v>373</v>
      </c>
      <c r="B537" t="s">
        <v>374</v>
      </c>
      <c r="D537">
        <v>0</v>
      </c>
      <c r="E537" t="s">
        <v>84</v>
      </c>
      <c r="F537" t="s">
        <v>85</v>
      </c>
      <c r="G537" t="s">
        <v>241</v>
      </c>
      <c r="H537" t="s">
        <v>337</v>
      </c>
      <c r="I537" t="s">
        <v>338</v>
      </c>
      <c r="J537">
        <v>0</v>
      </c>
      <c r="K537">
        <v>0</v>
      </c>
      <c r="L537">
        <v>0</v>
      </c>
      <c r="M537">
        <v>0</v>
      </c>
      <c r="N537">
        <v>0</v>
      </c>
      <c r="O537" t="s">
        <v>80</v>
      </c>
    </row>
    <row r="538" spans="1:15" x14ac:dyDescent="0.25">
      <c r="A538" t="s">
        <v>373</v>
      </c>
      <c r="B538" t="s">
        <v>374</v>
      </c>
      <c r="D538">
        <v>0</v>
      </c>
      <c r="E538" t="s">
        <v>84</v>
      </c>
      <c r="F538" t="s">
        <v>85</v>
      </c>
      <c r="G538" t="s">
        <v>241</v>
      </c>
      <c r="H538" t="s">
        <v>339</v>
      </c>
      <c r="I538" t="s">
        <v>340</v>
      </c>
      <c r="J538">
        <v>0</v>
      </c>
      <c r="K538">
        <v>0</v>
      </c>
      <c r="L538">
        <v>0</v>
      </c>
      <c r="M538">
        <v>0</v>
      </c>
      <c r="N538">
        <v>0</v>
      </c>
      <c r="O538" t="s">
        <v>80</v>
      </c>
    </row>
    <row r="539" spans="1:15" x14ac:dyDescent="0.25">
      <c r="A539" t="s">
        <v>373</v>
      </c>
      <c r="B539" t="s">
        <v>374</v>
      </c>
      <c r="D539">
        <v>0</v>
      </c>
      <c r="E539" t="s">
        <v>84</v>
      </c>
      <c r="F539" t="s">
        <v>85</v>
      </c>
      <c r="G539" t="s">
        <v>241</v>
      </c>
      <c r="H539" t="s">
        <v>341</v>
      </c>
      <c r="I539" t="s">
        <v>342</v>
      </c>
      <c r="J539">
        <v>0</v>
      </c>
      <c r="K539">
        <v>0</v>
      </c>
      <c r="L539">
        <v>0</v>
      </c>
      <c r="M539">
        <v>0</v>
      </c>
      <c r="N539">
        <v>0</v>
      </c>
      <c r="O539" t="s">
        <v>80</v>
      </c>
    </row>
    <row r="540" spans="1:15" x14ac:dyDescent="0.25">
      <c r="A540" t="s">
        <v>373</v>
      </c>
      <c r="B540" t="s">
        <v>374</v>
      </c>
      <c r="D540">
        <v>0</v>
      </c>
      <c r="E540" t="s">
        <v>84</v>
      </c>
      <c r="F540" t="s">
        <v>85</v>
      </c>
      <c r="G540" t="s">
        <v>241</v>
      </c>
      <c r="H540" t="s">
        <v>343</v>
      </c>
      <c r="I540" t="s">
        <v>344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80</v>
      </c>
    </row>
    <row r="541" spans="1:15" x14ac:dyDescent="0.25">
      <c r="A541" t="s">
        <v>373</v>
      </c>
      <c r="B541" t="s">
        <v>374</v>
      </c>
      <c r="D541">
        <v>0</v>
      </c>
      <c r="E541" t="s">
        <v>84</v>
      </c>
      <c r="F541" t="s">
        <v>85</v>
      </c>
      <c r="G541" t="s">
        <v>241</v>
      </c>
      <c r="H541" t="s">
        <v>345</v>
      </c>
      <c r="I541" t="s">
        <v>346</v>
      </c>
      <c r="J541">
        <v>0</v>
      </c>
      <c r="K541">
        <v>0</v>
      </c>
      <c r="L541">
        <v>0</v>
      </c>
      <c r="M541">
        <v>0</v>
      </c>
      <c r="N541">
        <v>0</v>
      </c>
      <c r="O541" t="s">
        <v>80</v>
      </c>
    </row>
    <row r="542" spans="1:15" x14ac:dyDescent="0.25">
      <c r="A542" t="s">
        <v>373</v>
      </c>
      <c r="B542" t="s">
        <v>374</v>
      </c>
      <c r="D542">
        <v>0</v>
      </c>
      <c r="E542" t="s">
        <v>84</v>
      </c>
      <c r="F542" t="s">
        <v>85</v>
      </c>
      <c r="G542" t="s">
        <v>241</v>
      </c>
      <c r="H542" t="s">
        <v>347</v>
      </c>
      <c r="I542" t="s">
        <v>348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80</v>
      </c>
    </row>
    <row r="543" spans="1:15" x14ac:dyDescent="0.25">
      <c r="A543" t="s">
        <v>373</v>
      </c>
      <c r="B543" t="s">
        <v>374</v>
      </c>
      <c r="D543">
        <v>0</v>
      </c>
      <c r="E543" t="s">
        <v>84</v>
      </c>
      <c r="F543" t="s">
        <v>85</v>
      </c>
      <c r="G543" t="s">
        <v>241</v>
      </c>
      <c r="H543" t="s">
        <v>349</v>
      </c>
      <c r="I543" t="s">
        <v>350</v>
      </c>
      <c r="J543">
        <v>0</v>
      </c>
      <c r="K543">
        <v>0</v>
      </c>
      <c r="L543">
        <v>0</v>
      </c>
      <c r="M543">
        <v>0</v>
      </c>
      <c r="N543">
        <v>0</v>
      </c>
      <c r="O543" t="s">
        <v>80</v>
      </c>
    </row>
    <row r="544" spans="1:15" x14ac:dyDescent="0.25">
      <c r="A544" t="s">
        <v>373</v>
      </c>
      <c r="B544" t="s">
        <v>374</v>
      </c>
      <c r="D544">
        <v>0</v>
      </c>
      <c r="E544" t="s">
        <v>84</v>
      </c>
      <c r="F544" t="s">
        <v>85</v>
      </c>
      <c r="G544" t="s">
        <v>241</v>
      </c>
      <c r="H544" t="s">
        <v>351</v>
      </c>
      <c r="I544" t="s">
        <v>352</v>
      </c>
      <c r="J544">
        <v>0</v>
      </c>
      <c r="K544">
        <v>0</v>
      </c>
      <c r="L544">
        <v>0</v>
      </c>
      <c r="M544">
        <v>0</v>
      </c>
      <c r="N544">
        <v>0</v>
      </c>
      <c r="O544" t="s">
        <v>80</v>
      </c>
    </row>
    <row r="545" spans="1:15" x14ac:dyDescent="0.25">
      <c r="A545" t="s">
        <v>373</v>
      </c>
      <c r="B545" t="s">
        <v>374</v>
      </c>
      <c r="D545">
        <v>0</v>
      </c>
      <c r="E545" t="s">
        <v>84</v>
      </c>
      <c r="F545" t="s">
        <v>85</v>
      </c>
      <c r="G545" t="s">
        <v>241</v>
      </c>
      <c r="H545" t="s">
        <v>353</v>
      </c>
      <c r="I545" t="s">
        <v>354</v>
      </c>
      <c r="J545">
        <v>0</v>
      </c>
      <c r="K545">
        <v>0</v>
      </c>
      <c r="L545">
        <v>0</v>
      </c>
      <c r="M545">
        <v>0</v>
      </c>
      <c r="N545">
        <v>0</v>
      </c>
      <c r="O545" t="s">
        <v>80</v>
      </c>
    </row>
    <row r="546" spans="1:15" x14ac:dyDescent="0.25">
      <c r="A546" t="s">
        <v>373</v>
      </c>
      <c r="B546" t="s">
        <v>374</v>
      </c>
      <c r="D546">
        <v>0</v>
      </c>
      <c r="E546" t="s">
        <v>84</v>
      </c>
      <c r="F546" t="s">
        <v>85</v>
      </c>
      <c r="G546" t="s">
        <v>241</v>
      </c>
      <c r="H546" t="s">
        <v>355</v>
      </c>
      <c r="I546" t="s">
        <v>356</v>
      </c>
      <c r="J546">
        <v>0</v>
      </c>
      <c r="K546">
        <v>0</v>
      </c>
      <c r="L546">
        <v>0</v>
      </c>
      <c r="M546">
        <v>0</v>
      </c>
      <c r="N546">
        <v>0</v>
      </c>
      <c r="O546" t="s">
        <v>80</v>
      </c>
    </row>
    <row r="547" spans="1:15" x14ac:dyDescent="0.25">
      <c r="A547" t="s">
        <v>373</v>
      </c>
      <c r="B547" t="s">
        <v>374</v>
      </c>
      <c r="D547">
        <v>0</v>
      </c>
      <c r="E547" t="s">
        <v>84</v>
      </c>
      <c r="F547" t="s">
        <v>85</v>
      </c>
      <c r="G547" t="s">
        <v>241</v>
      </c>
      <c r="H547" t="s">
        <v>357</v>
      </c>
      <c r="I547" t="s">
        <v>358</v>
      </c>
      <c r="J547">
        <v>0</v>
      </c>
      <c r="K547">
        <v>0</v>
      </c>
      <c r="L547">
        <v>0</v>
      </c>
      <c r="M547">
        <v>0</v>
      </c>
      <c r="N547">
        <v>0</v>
      </c>
      <c r="O547" t="s">
        <v>80</v>
      </c>
    </row>
    <row r="548" spans="1:15" x14ac:dyDescent="0.25">
      <c r="A548" t="s">
        <v>373</v>
      </c>
      <c r="B548" t="s">
        <v>374</v>
      </c>
      <c r="D548">
        <v>0</v>
      </c>
      <c r="E548" t="s">
        <v>84</v>
      </c>
      <c r="F548" t="s">
        <v>85</v>
      </c>
      <c r="G548" t="s">
        <v>241</v>
      </c>
      <c r="H548" t="s">
        <v>359</v>
      </c>
      <c r="I548" t="s">
        <v>360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80</v>
      </c>
    </row>
    <row r="549" spans="1:15" x14ac:dyDescent="0.25">
      <c r="A549" t="s">
        <v>373</v>
      </c>
      <c r="B549" t="s">
        <v>374</v>
      </c>
      <c r="D549">
        <v>0</v>
      </c>
      <c r="E549" t="s">
        <v>84</v>
      </c>
      <c r="F549" t="s">
        <v>85</v>
      </c>
      <c r="G549" t="s">
        <v>241</v>
      </c>
      <c r="H549" t="s">
        <v>361</v>
      </c>
      <c r="I549" t="s">
        <v>362</v>
      </c>
      <c r="J549">
        <v>0</v>
      </c>
      <c r="K549">
        <v>0</v>
      </c>
      <c r="L549">
        <v>0</v>
      </c>
      <c r="M549">
        <v>0</v>
      </c>
      <c r="N549">
        <v>0</v>
      </c>
      <c r="O549" t="s">
        <v>80</v>
      </c>
    </row>
    <row r="550" spans="1:15" x14ac:dyDescent="0.25">
      <c r="A550" t="s">
        <v>373</v>
      </c>
      <c r="B550" t="s">
        <v>374</v>
      </c>
      <c r="D550">
        <v>0</v>
      </c>
      <c r="E550" t="s">
        <v>84</v>
      </c>
      <c r="F550" t="s">
        <v>85</v>
      </c>
      <c r="G550" t="s">
        <v>241</v>
      </c>
      <c r="H550" t="s">
        <v>363</v>
      </c>
      <c r="I550" t="s">
        <v>364</v>
      </c>
      <c r="J550">
        <v>0</v>
      </c>
      <c r="K550">
        <v>0</v>
      </c>
      <c r="L550">
        <v>0</v>
      </c>
      <c r="M550">
        <v>0</v>
      </c>
      <c r="N550">
        <v>0</v>
      </c>
      <c r="O550" t="s">
        <v>80</v>
      </c>
    </row>
    <row r="551" spans="1:15" x14ac:dyDescent="0.25">
      <c r="A551" t="s">
        <v>373</v>
      </c>
      <c r="B551" t="s">
        <v>374</v>
      </c>
      <c r="D551">
        <v>0</v>
      </c>
      <c r="E551" t="s">
        <v>84</v>
      </c>
      <c r="F551" t="s">
        <v>85</v>
      </c>
      <c r="G551" t="s">
        <v>241</v>
      </c>
      <c r="H551" t="s">
        <v>365</v>
      </c>
      <c r="I551" t="s">
        <v>366</v>
      </c>
      <c r="J551">
        <v>0</v>
      </c>
      <c r="K551">
        <v>0</v>
      </c>
      <c r="L551">
        <v>0</v>
      </c>
      <c r="M551">
        <v>0</v>
      </c>
      <c r="N551">
        <v>0</v>
      </c>
      <c r="O551" t="s">
        <v>80</v>
      </c>
    </row>
    <row r="552" spans="1:15" x14ac:dyDescent="0.25">
      <c r="A552" t="s">
        <v>373</v>
      </c>
      <c r="B552" t="s">
        <v>374</v>
      </c>
      <c r="D552">
        <v>0</v>
      </c>
      <c r="E552" t="s">
        <v>84</v>
      </c>
      <c r="F552" t="s">
        <v>85</v>
      </c>
      <c r="G552" t="s">
        <v>241</v>
      </c>
      <c r="H552" t="s">
        <v>367</v>
      </c>
      <c r="I552" t="s">
        <v>368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80</v>
      </c>
    </row>
    <row r="553" spans="1:15" x14ac:dyDescent="0.25">
      <c r="A553" t="s">
        <v>373</v>
      </c>
      <c r="B553" t="s">
        <v>374</v>
      </c>
      <c r="D553">
        <v>0</v>
      </c>
      <c r="E553" t="s">
        <v>84</v>
      </c>
      <c r="F553" t="s">
        <v>85</v>
      </c>
      <c r="G553" t="s">
        <v>241</v>
      </c>
      <c r="H553" t="s">
        <v>369</v>
      </c>
      <c r="I553" t="s">
        <v>370</v>
      </c>
      <c r="J553">
        <v>0</v>
      </c>
      <c r="K553">
        <v>0</v>
      </c>
      <c r="L553">
        <v>0</v>
      </c>
      <c r="M553">
        <v>0</v>
      </c>
      <c r="N553">
        <v>0</v>
      </c>
      <c r="O553" t="s">
        <v>80</v>
      </c>
    </row>
    <row r="554" spans="1:15" x14ac:dyDescent="0.25">
      <c r="A554" t="s">
        <v>375</v>
      </c>
      <c r="B554" t="s">
        <v>376</v>
      </c>
      <c r="D554">
        <v>0</v>
      </c>
      <c r="E554" t="s">
        <v>377</v>
      </c>
      <c r="F554" t="s">
        <v>85</v>
      </c>
      <c r="G554" t="s">
        <v>241</v>
      </c>
      <c r="H554" t="s">
        <v>88</v>
      </c>
      <c r="I554" t="s">
        <v>90</v>
      </c>
      <c r="J554">
        <v>0</v>
      </c>
      <c r="K554">
        <v>0</v>
      </c>
      <c r="L554">
        <v>0</v>
      </c>
      <c r="M554">
        <v>0</v>
      </c>
      <c r="N554">
        <v>0</v>
      </c>
      <c r="O554" t="s">
        <v>80</v>
      </c>
    </row>
    <row r="555" spans="1:15" x14ac:dyDescent="0.25">
      <c r="A555" t="s">
        <v>375</v>
      </c>
      <c r="B555" t="s">
        <v>376</v>
      </c>
      <c r="D555">
        <v>0</v>
      </c>
      <c r="E555" t="s">
        <v>377</v>
      </c>
      <c r="F555" t="s">
        <v>85</v>
      </c>
      <c r="G555" t="s">
        <v>241</v>
      </c>
      <c r="H555" t="s">
        <v>91</v>
      </c>
      <c r="I555" t="s">
        <v>92</v>
      </c>
      <c r="J555">
        <v>0</v>
      </c>
      <c r="K555">
        <v>0</v>
      </c>
      <c r="L555">
        <v>0</v>
      </c>
      <c r="M555">
        <v>0</v>
      </c>
      <c r="N555">
        <v>0</v>
      </c>
      <c r="O555" t="s">
        <v>80</v>
      </c>
    </row>
    <row r="556" spans="1:15" x14ac:dyDescent="0.25">
      <c r="A556" t="s">
        <v>375</v>
      </c>
      <c r="B556" t="s">
        <v>376</v>
      </c>
      <c r="D556">
        <v>0</v>
      </c>
      <c r="E556" t="s">
        <v>377</v>
      </c>
      <c r="F556" t="s">
        <v>85</v>
      </c>
      <c r="G556" t="s">
        <v>241</v>
      </c>
      <c r="H556" t="s">
        <v>93</v>
      </c>
      <c r="I556" t="s">
        <v>94</v>
      </c>
      <c r="J556">
        <v>0</v>
      </c>
      <c r="K556">
        <v>0</v>
      </c>
      <c r="L556">
        <v>0</v>
      </c>
      <c r="M556">
        <v>0</v>
      </c>
      <c r="N556">
        <v>0</v>
      </c>
      <c r="O556" t="s">
        <v>80</v>
      </c>
    </row>
    <row r="557" spans="1:15" x14ac:dyDescent="0.25">
      <c r="A557" t="s">
        <v>375</v>
      </c>
      <c r="B557" t="s">
        <v>376</v>
      </c>
      <c r="D557">
        <v>0</v>
      </c>
      <c r="E557" t="s">
        <v>377</v>
      </c>
      <c r="F557" t="s">
        <v>85</v>
      </c>
      <c r="G557" t="s">
        <v>241</v>
      </c>
      <c r="H557" t="s">
        <v>95</v>
      </c>
      <c r="I557" t="s">
        <v>96</v>
      </c>
      <c r="J557">
        <v>0</v>
      </c>
      <c r="K557">
        <v>0</v>
      </c>
      <c r="L557">
        <v>0</v>
      </c>
      <c r="M557">
        <v>0</v>
      </c>
      <c r="N557">
        <v>0</v>
      </c>
      <c r="O557" t="s">
        <v>80</v>
      </c>
    </row>
    <row r="558" spans="1:15" x14ac:dyDescent="0.25">
      <c r="A558" t="s">
        <v>375</v>
      </c>
      <c r="B558" t="s">
        <v>376</v>
      </c>
      <c r="D558">
        <v>0</v>
      </c>
      <c r="E558" t="s">
        <v>377</v>
      </c>
      <c r="F558" t="s">
        <v>85</v>
      </c>
      <c r="G558" t="s">
        <v>241</v>
      </c>
      <c r="H558" t="s">
        <v>97</v>
      </c>
      <c r="I558" t="s">
        <v>98</v>
      </c>
      <c r="J558">
        <v>0</v>
      </c>
      <c r="K558">
        <v>0</v>
      </c>
      <c r="L558">
        <v>0</v>
      </c>
      <c r="M558">
        <v>0</v>
      </c>
      <c r="N558">
        <v>0</v>
      </c>
      <c r="O558" t="s">
        <v>80</v>
      </c>
    </row>
    <row r="559" spans="1:15" x14ac:dyDescent="0.25">
      <c r="A559" t="s">
        <v>375</v>
      </c>
      <c r="B559" t="s">
        <v>376</v>
      </c>
      <c r="D559">
        <v>0</v>
      </c>
      <c r="E559" t="s">
        <v>377</v>
      </c>
      <c r="F559" t="s">
        <v>85</v>
      </c>
      <c r="G559" t="s">
        <v>241</v>
      </c>
      <c r="H559" t="s">
        <v>99</v>
      </c>
      <c r="I559" t="s">
        <v>100</v>
      </c>
      <c r="J559">
        <v>0</v>
      </c>
      <c r="K559">
        <v>0</v>
      </c>
      <c r="L559">
        <v>0</v>
      </c>
      <c r="M559">
        <v>0</v>
      </c>
      <c r="N559">
        <v>0</v>
      </c>
      <c r="O559" t="s">
        <v>80</v>
      </c>
    </row>
    <row r="560" spans="1:15" x14ac:dyDescent="0.25">
      <c r="A560" t="s">
        <v>375</v>
      </c>
      <c r="B560" t="s">
        <v>376</v>
      </c>
      <c r="D560">
        <v>0</v>
      </c>
      <c r="E560" t="s">
        <v>377</v>
      </c>
      <c r="F560" t="s">
        <v>85</v>
      </c>
      <c r="G560" t="s">
        <v>241</v>
      </c>
      <c r="H560" t="s">
        <v>101</v>
      </c>
      <c r="I560" t="s">
        <v>102</v>
      </c>
      <c r="J560">
        <v>0</v>
      </c>
      <c r="K560">
        <v>0</v>
      </c>
      <c r="L560">
        <v>0</v>
      </c>
      <c r="M560">
        <v>0</v>
      </c>
      <c r="N560">
        <v>0</v>
      </c>
      <c r="O560" t="s">
        <v>80</v>
      </c>
    </row>
    <row r="561" spans="1:15" x14ac:dyDescent="0.25">
      <c r="A561" t="s">
        <v>375</v>
      </c>
      <c r="B561" t="s">
        <v>376</v>
      </c>
      <c r="D561">
        <v>0</v>
      </c>
      <c r="E561" t="s">
        <v>377</v>
      </c>
      <c r="F561" t="s">
        <v>85</v>
      </c>
      <c r="G561" t="s">
        <v>241</v>
      </c>
      <c r="H561" t="s">
        <v>103</v>
      </c>
      <c r="I561" t="s">
        <v>104</v>
      </c>
      <c r="J561">
        <v>0</v>
      </c>
      <c r="K561">
        <v>0</v>
      </c>
      <c r="L561">
        <v>0</v>
      </c>
      <c r="M561">
        <v>0</v>
      </c>
      <c r="N561">
        <v>0</v>
      </c>
      <c r="O561" t="s">
        <v>80</v>
      </c>
    </row>
    <row r="562" spans="1:15" x14ac:dyDescent="0.25">
      <c r="A562" t="s">
        <v>375</v>
      </c>
      <c r="B562" t="s">
        <v>376</v>
      </c>
      <c r="D562">
        <v>0</v>
      </c>
      <c r="E562" t="s">
        <v>377</v>
      </c>
      <c r="F562" t="s">
        <v>85</v>
      </c>
      <c r="G562" t="s">
        <v>241</v>
      </c>
      <c r="H562" t="s">
        <v>105</v>
      </c>
      <c r="I562" t="s">
        <v>106</v>
      </c>
      <c r="J562">
        <v>0</v>
      </c>
      <c r="K562">
        <v>0</v>
      </c>
      <c r="L562">
        <v>0</v>
      </c>
      <c r="M562">
        <v>0</v>
      </c>
      <c r="N562">
        <v>0</v>
      </c>
      <c r="O562" t="s">
        <v>80</v>
      </c>
    </row>
    <row r="563" spans="1:15" x14ac:dyDescent="0.25">
      <c r="A563" t="s">
        <v>375</v>
      </c>
      <c r="B563" t="s">
        <v>376</v>
      </c>
      <c r="D563">
        <v>0</v>
      </c>
      <c r="E563" t="s">
        <v>377</v>
      </c>
      <c r="F563" t="s">
        <v>85</v>
      </c>
      <c r="G563" t="s">
        <v>241</v>
      </c>
      <c r="H563" t="s">
        <v>107</v>
      </c>
      <c r="I563" t="s">
        <v>108</v>
      </c>
      <c r="J563">
        <v>0</v>
      </c>
      <c r="K563">
        <v>0</v>
      </c>
      <c r="L563">
        <v>0</v>
      </c>
      <c r="M563">
        <v>0</v>
      </c>
      <c r="N563">
        <v>0</v>
      </c>
      <c r="O563" t="s">
        <v>80</v>
      </c>
    </row>
    <row r="564" spans="1:15" x14ac:dyDescent="0.25">
      <c r="A564" t="s">
        <v>375</v>
      </c>
      <c r="B564" t="s">
        <v>376</v>
      </c>
      <c r="D564">
        <v>0</v>
      </c>
      <c r="E564" t="s">
        <v>377</v>
      </c>
      <c r="F564" t="s">
        <v>85</v>
      </c>
      <c r="G564" t="s">
        <v>241</v>
      </c>
      <c r="H564" t="s">
        <v>109</v>
      </c>
      <c r="I564" t="s">
        <v>110</v>
      </c>
      <c r="J564">
        <v>0</v>
      </c>
      <c r="K564">
        <v>0</v>
      </c>
      <c r="L564">
        <v>0</v>
      </c>
      <c r="M564">
        <v>0</v>
      </c>
      <c r="N564">
        <v>0</v>
      </c>
      <c r="O564" t="s">
        <v>80</v>
      </c>
    </row>
    <row r="565" spans="1:15" x14ac:dyDescent="0.25">
      <c r="A565" t="s">
        <v>375</v>
      </c>
      <c r="B565" t="s">
        <v>376</v>
      </c>
      <c r="D565">
        <v>0</v>
      </c>
      <c r="E565" t="s">
        <v>377</v>
      </c>
      <c r="F565" t="s">
        <v>85</v>
      </c>
      <c r="G565" t="s">
        <v>241</v>
      </c>
      <c r="H565" t="s">
        <v>111</v>
      </c>
      <c r="I565" t="s">
        <v>112</v>
      </c>
      <c r="J565">
        <v>0</v>
      </c>
      <c r="K565">
        <v>0</v>
      </c>
      <c r="L565">
        <v>0</v>
      </c>
      <c r="M565">
        <v>0</v>
      </c>
      <c r="N565">
        <v>0</v>
      </c>
      <c r="O565" t="s">
        <v>80</v>
      </c>
    </row>
    <row r="566" spans="1:15" x14ac:dyDescent="0.25">
      <c r="A566" t="s">
        <v>375</v>
      </c>
      <c r="B566" t="s">
        <v>376</v>
      </c>
      <c r="D566">
        <v>0</v>
      </c>
      <c r="E566" t="s">
        <v>377</v>
      </c>
      <c r="F566" t="s">
        <v>85</v>
      </c>
      <c r="G566" t="s">
        <v>241</v>
      </c>
      <c r="H566" t="s">
        <v>113</v>
      </c>
      <c r="I566" t="s">
        <v>114</v>
      </c>
      <c r="J566">
        <v>0</v>
      </c>
      <c r="K566">
        <v>0</v>
      </c>
      <c r="L566">
        <v>0</v>
      </c>
      <c r="M566">
        <v>0</v>
      </c>
      <c r="N566">
        <v>0</v>
      </c>
      <c r="O566" t="s">
        <v>80</v>
      </c>
    </row>
    <row r="567" spans="1:15" x14ac:dyDescent="0.25">
      <c r="A567" t="s">
        <v>375</v>
      </c>
      <c r="B567" t="s">
        <v>376</v>
      </c>
      <c r="D567">
        <v>0</v>
      </c>
      <c r="E567" t="s">
        <v>377</v>
      </c>
      <c r="F567" t="s">
        <v>85</v>
      </c>
      <c r="G567" t="s">
        <v>241</v>
      </c>
      <c r="H567" t="s">
        <v>115</v>
      </c>
      <c r="I567" t="s">
        <v>116</v>
      </c>
      <c r="J567">
        <v>0</v>
      </c>
      <c r="K567">
        <v>0</v>
      </c>
      <c r="L567">
        <v>0</v>
      </c>
      <c r="M567">
        <v>0</v>
      </c>
      <c r="N567">
        <v>0</v>
      </c>
      <c r="O567" t="s">
        <v>80</v>
      </c>
    </row>
    <row r="568" spans="1:15" x14ac:dyDescent="0.25">
      <c r="A568" t="s">
        <v>375</v>
      </c>
      <c r="B568" t="s">
        <v>376</v>
      </c>
      <c r="D568">
        <v>0</v>
      </c>
      <c r="E568" t="s">
        <v>377</v>
      </c>
      <c r="F568" t="s">
        <v>85</v>
      </c>
      <c r="G568" t="s">
        <v>241</v>
      </c>
      <c r="H568" t="s">
        <v>117</v>
      </c>
      <c r="I568" t="s">
        <v>118</v>
      </c>
      <c r="J568">
        <v>0</v>
      </c>
      <c r="K568">
        <v>0</v>
      </c>
      <c r="L568">
        <v>0</v>
      </c>
      <c r="M568">
        <v>0</v>
      </c>
      <c r="N568">
        <v>0</v>
      </c>
      <c r="O568" t="s">
        <v>80</v>
      </c>
    </row>
    <row r="569" spans="1:15" x14ac:dyDescent="0.25">
      <c r="A569" t="s">
        <v>375</v>
      </c>
      <c r="B569" t="s">
        <v>376</v>
      </c>
      <c r="D569">
        <v>0</v>
      </c>
      <c r="E569" t="s">
        <v>377</v>
      </c>
      <c r="F569" t="s">
        <v>85</v>
      </c>
      <c r="G569" t="s">
        <v>241</v>
      </c>
      <c r="H569" t="s">
        <v>119</v>
      </c>
      <c r="I569" t="s">
        <v>120</v>
      </c>
      <c r="J569">
        <v>0</v>
      </c>
      <c r="K569">
        <v>0</v>
      </c>
      <c r="L569">
        <v>0</v>
      </c>
      <c r="M569">
        <v>0</v>
      </c>
      <c r="N569">
        <v>0</v>
      </c>
      <c r="O569" t="s">
        <v>80</v>
      </c>
    </row>
    <row r="570" spans="1:15" x14ac:dyDescent="0.25">
      <c r="A570" t="s">
        <v>375</v>
      </c>
      <c r="B570" t="s">
        <v>376</v>
      </c>
      <c r="D570">
        <v>0</v>
      </c>
      <c r="E570" t="s">
        <v>377</v>
      </c>
      <c r="F570" t="s">
        <v>85</v>
      </c>
      <c r="G570" t="s">
        <v>241</v>
      </c>
      <c r="H570" t="s">
        <v>121</v>
      </c>
      <c r="I570" t="s">
        <v>122</v>
      </c>
      <c r="J570">
        <v>0</v>
      </c>
      <c r="K570">
        <v>0</v>
      </c>
      <c r="L570">
        <v>0</v>
      </c>
      <c r="M570">
        <v>0</v>
      </c>
      <c r="N570">
        <v>0</v>
      </c>
      <c r="O570" t="s">
        <v>80</v>
      </c>
    </row>
    <row r="571" spans="1:15" x14ac:dyDescent="0.25">
      <c r="A571" t="s">
        <v>375</v>
      </c>
      <c r="B571" t="s">
        <v>376</v>
      </c>
      <c r="D571">
        <v>0</v>
      </c>
      <c r="E571" t="s">
        <v>377</v>
      </c>
      <c r="F571" t="s">
        <v>85</v>
      </c>
      <c r="G571" t="s">
        <v>241</v>
      </c>
      <c r="H571" t="s">
        <v>123</v>
      </c>
      <c r="I571" t="s">
        <v>124</v>
      </c>
      <c r="J571">
        <v>0</v>
      </c>
      <c r="K571">
        <v>0</v>
      </c>
      <c r="L571">
        <v>0</v>
      </c>
      <c r="M571">
        <v>0</v>
      </c>
      <c r="N571">
        <v>0</v>
      </c>
      <c r="O571" t="s">
        <v>80</v>
      </c>
    </row>
    <row r="572" spans="1:15" x14ac:dyDescent="0.25">
      <c r="A572" t="s">
        <v>375</v>
      </c>
      <c r="B572" t="s">
        <v>376</v>
      </c>
      <c r="D572">
        <v>0</v>
      </c>
      <c r="E572" t="s">
        <v>377</v>
      </c>
      <c r="F572" t="s">
        <v>85</v>
      </c>
      <c r="G572" t="s">
        <v>241</v>
      </c>
      <c r="H572" t="s">
        <v>125</v>
      </c>
      <c r="I572" t="s">
        <v>126</v>
      </c>
      <c r="J572">
        <v>0</v>
      </c>
      <c r="K572">
        <v>0</v>
      </c>
      <c r="L572">
        <v>0</v>
      </c>
      <c r="M572">
        <v>0</v>
      </c>
      <c r="N572">
        <v>0</v>
      </c>
      <c r="O572" t="s">
        <v>80</v>
      </c>
    </row>
    <row r="573" spans="1:15" x14ac:dyDescent="0.25">
      <c r="A573" t="s">
        <v>375</v>
      </c>
      <c r="B573" t="s">
        <v>376</v>
      </c>
      <c r="D573">
        <v>0</v>
      </c>
      <c r="E573" t="s">
        <v>377</v>
      </c>
      <c r="F573" t="s">
        <v>85</v>
      </c>
      <c r="G573" t="s">
        <v>241</v>
      </c>
      <c r="H573" t="s">
        <v>127</v>
      </c>
      <c r="I573" t="s">
        <v>128</v>
      </c>
      <c r="J573">
        <v>0</v>
      </c>
      <c r="K573">
        <v>0</v>
      </c>
      <c r="L573">
        <v>0</v>
      </c>
      <c r="M573">
        <v>0</v>
      </c>
      <c r="N573">
        <v>0</v>
      </c>
      <c r="O573" t="s">
        <v>80</v>
      </c>
    </row>
    <row r="574" spans="1:15" x14ac:dyDescent="0.25">
      <c r="A574" t="s">
        <v>375</v>
      </c>
      <c r="B574" t="s">
        <v>376</v>
      </c>
      <c r="D574">
        <v>0</v>
      </c>
      <c r="E574" t="s">
        <v>377</v>
      </c>
      <c r="F574" t="s">
        <v>85</v>
      </c>
      <c r="G574" t="s">
        <v>241</v>
      </c>
      <c r="H574" t="s">
        <v>129</v>
      </c>
      <c r="I574" t="s">
        <v>130</v>
      </c>
      <c r="J574">
        <v>0</v>
      </c>
      <c r="K574">
        <v>0</v>
      </c>
      <c r="L574">
        <v>0</v>
      </c>
      <c r="M574">
        <v>0</v>
      </c>
      <c r="N574">
        <v>0</v>
      </c>
      <c r="O574" t="s">
        <v>80</v>
      </c>
    </row>
    <row r="575" spans="1:15" x14ac:dyDescent="0.25">
      <c r="A575" t="s">
        <v>375</v>
      </c>
      <c r="B575" t="s">
        <v>376</v>
      </c>
      <c r="D575">
        <v>0</v>
      </c>
      <c r="E575" t="s">
        <v>377</v>
      </c>
      <c r="F575" t="s">
        <v>85</v>
      </c>
      <c r="G575" t="s">
        <v>241</v>
      </c>
      <c r="H575" t="s">
        <v>131</v>
      </c>
      <c r="I575" t="s">
        <v>132</v>
      </c>
      <c r="J575">
        <v>0</v>
      </c>
      <c r="K575">
        <v>0</v>
      </c>
      <c r="L575">
        <v>0</v>
      </c>
      <c r="M575">
        <v>0</v>
      </c>
      <c r="N575">
        <v>0</v>
      </c>
      <c r="O575" t="s">
        <v>80</v>
      </c>
    </row>
    <row r="576" spans="1:15" x14ac:dyDescent="0.25">
      <c r="A576" t="s">
        <v>375</v>
      </c>
      <c r="B576" t="s">
        <v>376</v>
      </c>
      <c r="D576">
        <v>0</v>
      </c>
      <c r="E576" t="s">
        <v>377</v>
      </c>
      <c r="F576" t="s">
        <v>85</v>
      </c>
      <c r="G576" t="s">
        <v>241</v>
      </c>
      <c r="H576" t="s">
        <v>133</v>
      </c>
      <c r="I576" t="s">
        <v>134</v>
      </c>
      <c r="J576">
        <v>0</v>
      </c>
      <c r="K576">
        <v>0</v>
      </c>
      <c r="L576">
        <v>0</v>
      </c>
      <c r="M576">
        <v>0</v>
      </c>
      <c r="N576">
        <v>0</v>
      </c>
      <c r="O576" t="s">
        <v>80</v>
      </c>
    </row>
    <row r="577" spans="1:15" x14ac:dyDescent="0.25">
      <c r="A577" t="s">
        <v>375</v>
      </c>
      <c r="B577" t="s">
        <v>376</v>
      </c>
      <c r="D577">
        <v>0</v>
      </c>
      <c r="E577" t="s">
        <v>377</v>
      </c>
      <c r="F577" t="s">
        <v>85</v>
      </c>
      <c r="G577" t="s">
        <v>241</v>
      </c>
      <c r="H577" t="s">
        <v>135</v>
      </c>
      <c r="I577" t="s">
        <v>136</v>
      </c>
      <c r="J577">
        <v>0</v>
      </c>
      <c r="K577">
        <v>0</v>
      </c>
      <c r="L577">
        <v>0</v>
      </c>
      <c r="M577">
        <v>0</v>
      </c>
      <c r="N577">
        <v>0</v>
      </c>
      <c r="O577" t="s">
        <v>80</v>
      </c>
    </row>
    <row r="578" spans="1:15" x14ac:dyDescent="0.25">
      <c r="A578" t="s">
        <v>375</v>
      </c>
      <c r="B578" t="s">
        <v>376</v>
      </c>
      <c r="D578">
        <v>0</v>
      </c>
      <c r="E578" t="s">
        <v>377</v>
      </c>
      <c r="F578" t="s">
        <v>85</v>
      </c>
      <c r="G578" t="s">
        <v>241</v>
      </c>
      <c r="H578" t="s">
        <v>137</v>
      </c>
      <c r="I578" t="s">
        <v>138</v>
      </c>
      <c r="J578">
        <v>0</v>
      </c>
      <c r="K578">
        <v>0</v>
      </c>
      <c r="L578">
        <v>0</v>
      </c>
      <c r="M578">
        <v>0</v>
      </c>
      <c r="N578">
        <v>0</v>
      </c>
      <c r="O578" t="s">
        <v>80</v>
      </c>
    </row>
    <row r="579" spans="1:15" x14ac:dyDescent="0.25">
      <c r="A579" t="s">
        <v>375</v>
      </c>
      <c r="B579" t="s">
        <v>376</v>
      </c>
      <c r="D579">
        <v>0</v>
      </c>
      <c r="E579" t="s">
        <v>377</v>
      </c>
      <c r="F579" t="s">
        <v>85</v>
      </c>
      <c r="G579" t="s">
        <v>241</v>
      </c>
      <c r="H579" t="s">
        <v>139</v>
      </c>
      <c r="I579" t="s">
        <v>140</v>
      </c>
      <c r="J579">
        <v>0</v>
      </c>
      <c r="K579">
        <v>0</v>
      </c>
      <c r="L579">
        <v>0</v>
      </c>
      <c r="M579">
        <v>0</v>
      </c>
      <c r="N579">
        <v>0</v>
      </c>
      <c r="O579" t="s">
        <v>80</v>
      </c>
    </row>
    <row r="580" spans="1:15" x14ac:dyDescent="0.25">
      <c r="A580" t="s">
        <v>375</v>
      </c>
      <c r="B580" t="s">
        <v>376</v>
      </c>
      <c r="D580">
        <v>0</v>
      </c>
      <c r="E580" t="s">
        <v>377</v>
      </c>
      <c r="F580" t="s">
        <v>85</v>
      </c>
      <c r="G580" t="s">
        <v>241</v>
      </c>
      <c r="H580" t="s">
        <v>141</v>
      </c>
      <c r="I580" t="s">
        <v>142</v>
      </c>
      <c r="J580">
        <v>0</v>
      </c>
      <c r="K580">
        <v>0</v>
      </c>
      <c r="L580">
        <v>0</v>
      </c>
      <c r="M580">
        <v>0</v>
      </c>
      <c r="N580">
        <v>0</v>
      </c>
      <c r="O580" t="s">
        <v>80</v>
      </c>
    </row>
    <row r="581" spans="1:15" x14ac:dyDescent="0.25">
      <c r="A581" t="s">
        <v>375</v>
      </c>
      <c r="B581" t="s">
        <v>376</v>
      </c>
      <c r="D581">
        <v>0</v>
      </c>
      <c r="E581" t="s">
        <v>377</v>
      </c>
      <c r="F581" t="s">
        <v>85</v>
      </c>
      <c r="G581" t="s">
        <v>241</v>
      </c>
      <c r="H581" t="s">
        <v>143</v>
      </c>
      <c r="I581" t="s">
        <v>144</v>
      </c>
      <c r="J581">
        <v>0</v>
      </c>
      <c r="K581">
        <v>0</v>
      </c>
      <c r="L581">
        <v>0</v>
      </c>
      <c r="M581">
        <v>0</v>
      </c>
      <c r="N581">
        <v>0</v>
      </c>
      <c r="O581" t="s">
        <v>80</v>
      </c>
    </row>
    <row r="582" spans="1:15" x14ac:dyDescent="0.25">
      <c r="A582" t="s">
        <v>375</v>
      </c>
      <c r="B582" t="s">
        <v>376</v>
      </c>
      <c r="D582">
        <v>0</v>
      </c>
      <c r="E582" t="s">
        <v>377</v>
      </c>
      <c r="F582" t="s">
        <v>85</v>
      </c>
      <c r="G582" t="s">
        <v>241</v>
      </c>
      <c r="H582" t="s">
        <v>145</v>
      </c>
      <c r="I582" t="s">
        <v>146</v>
      </c>
      <c r="J582">
        <v>0</v>
      </c>
      <c r="K582">
        <v>0</v>
      </c>
      <c r="L582">
        <v>0</v>
      </c>
      <c r="M582">
        <v>0</v>
      </c>
      <c r="N582">
        <v>0</v>
      </c>
      <c r="O582" t="s">
        <v>80</v>
      </c>
    </row>
    <row r="583" spans="1:15" x14ac:dyDescent="0.25">
      <c r="A583" t="s">
        <v>375</v>
      </c>
      <c r="B583" t="s">
        <v>376</v>
      </c>
      <c r="D583">
        <v>0</v>
      </c>
      <c r="E583" t="s">
        <v>377</v>
      </c>
      <c r="F583" t="s">
        <v>85</v>
      </c>
      <c r="G583" t="s">
        <v>241</v>
      </c>
      <c r="H583" t="s">
        <v>147</v>
      </c>
      <c r="I583" t="s">
        <v>148</v>
      </c>
      <c r="J583">
        <v>0</v>
      </c>
      <c r="K583">
        <v>0</v>
      </c>
      <c r="L583">
        <v>0</v>
      </c>
      <c r="M583">
        <v>0</v>
      </c>
      <c r="N583">
        <v>0</v>
      </c>
      <c r="O583" t="s">
        <v>80</v>
      </c>
    </row>
    <row r="584" spans="1:15" x14ac:dyDescent="0.25">
      <c r="A584" t="s">
        <v>375</v>
      </c>
      <c r="B584" t="s">
        <v>376</v>
      </c>
      <c r="D584">
        <v>0</v>
      </c>
      <c r="E584" t="s">
        <v>377</v>
      </c>
      <c r="F584" t="s">
        <v>85</v>
      </c>
      <c r="G584" t="s">
        <v>241</v>
      </c>
      <c r="H584" t="s">
        <v>149</v>
      </c>
      <c r="I584" t="s">
        <v>150</v>
      </c>
      <c r="J584">
        <v>0</v>
      </c>
      <c r="K584">
        <v>0</v>
      </c>
      <c r="L584">
        <v>0</v>
      </c>
      <c r="M584">
        <v>0</v>
      </c>
      <c r="N584">
        <v>0</v>
      </c>
      <c r="O584" t="s">
        <v>80</v>
      </c>
    </row>
    <row r="585" spans="1:15" x14ac:dyDescent="0.25">
      <c r="A585" t="s">
        <v>375</v>
      </c>
      <c r="B585" t="s">
        <v>376</v>
      </c>
      <c r="D585">
        <v>0</v>
      </c>
      <c r="E585" t="s">
        <v>377</v>
      </c>
      <c r="F585" t="s">
        <v>85</v>
      </c>
      <c r="G585" t="s">
        <v>241</v>
      </c>
      <c r="H585" t="s">
        <v>151</v>
      </c>
      <c r="I585" t="s">
        <v>152</v>
      </c>
      <c r="J585">
        <v>0</v>
      </c>
      <c r="K585">
        <v>0</v>
      </c>
      <c r="L585">
        <v>0</v>
      </c>
      <c r="M585">
        <v>0</v>
      </c>
      <c r="N585">
        <v>0</v>
      </c>
      <c r="O585" t="s">
        <v>80</v>
      </c>
    </row>
    <row r="586" spans="1:15" x14ac:dyDescent="0.25">
      <c r="A586" t="s">
        <v>375</v>
      </c>
      <c r="B586" t="s">
        <v>376</v>
      </c>
      <c r="D586">
        <v>0</v>
      </c>
      <c r="E586" t="s">
        <v>377</v>
      </c>
      <c r="F586" t="s">
        <v>85</v>
      </c>
      <c r="G586" t="s">
        <v>241</v>
      </c>
      <c r="H586" t="s">
        <v>153</v>
      </c>
      <c r="I586" t="s">
        <v>154</v>
      </c>
      <c r="J586">
        <v>0</v>
      </c>
      <c r="K586">
        <v>0</v>
      </c>
      <c r="L586">
        <v>0</v>
      </c>
      <c r="M586">
        <v>0</v>
      </c>
      <c r="N586">
        <v>0</v>
      </c>
      <c r="O586" t="s">
        <v>80</v>
      </c>
    </row>
    <row r="587" spans="1:15" x14ac:dyDescent="0.25">
      <c r="A587" t="s">
        <v>375</v>
      </c>
      <c r="B587" t="s">
        <v>376</v>
      </c>
      <c r="D587">
        <v>0</v>
      </c>
      <c r="E587" t="s">
        <v>377</v>
      </c>
      <c r="F587" t="s">
        <v>85</v>
      </c>
      <c r="G587" t="s">
        <v>241</v>
      </c>
      <c r="H587" t="s">
        <v>155</v>
      </c>
      <c r="I587" t="s">
        <v>156</v>
      </c>
      <c r="J587">
        <v>0</v>
      </c>
      <c r="K587">
        <v>0</v>
      </c>
      <c r="L587">
        <v>0</v>
      </c>
      <c r="M587">
        <v>0</v>
      </c>
      <c r="N587">
        <v>0</v>
      </c>
      <c r="O587" t="s">
        <v>80</v>
      </c>
    </row>
    <row r="588" spans="1:15" x14ac:dyDescent="0.25">
      <c r="A588" t="s">
        <v>375</v>
      </c>
      <c r="B588" t="s">
        <v>376</v>
      </c>
      <c r="D588">
        <v>0</v>
      </c>
      <c r="E588" t="s">
        <v>377</v>
      </c>
      <c r="F588" t="s">
        <v>85</v>
      </c>
      <c r="G588" t="s">
        <v>241</v>
      </c>
      <c r="H588" t="s">
        <v>157</v>
      </c>
      <c r="I588" t="s">
        <v>158</v>
      </c>
      <c r="J588">
        <v>0</v>
      </c>
      <c r="K588">
        <v>0</v>
      </c>
      <c r="L588">
        <v>0</v>
      </c>
      <c r="M588">
        <v>0</v>
      </c>
      <c r="N588">
        <v>0</v>
      </c>
      <c r="O588" t="s">
        <v>80</v>
      </c>
    </row>
    <row r="589" spans="1:15" x14ac:dyDescent="0.25">
      <c r="A589" t="s">
        <v>375</v>
      </c>
      <c r="B589" t="s">
        <v>376</v>
      </c>
      <c r="D589">
        <v>0</v>
      </c>
      <c r="E589" t="s">
        <v>377</v>
      </c>
      <c r="F589" t="s">
        <v>85</v>
      </c>
      <c r="G589" t="s">
        <v>241</v>
      </c>
      <c r="H589" t="s">
        <v>159</v>
      </c>
      <c r="I589" t="s">
        <v>160</v>
      </c>
      <c r="J589">
        <v>0</v>
      </c>
      <c r="K589">
        <v>0</v>
      </c>
      <c r="L589">
        <v>0</v>
      </c>
      <c r="M589">
        <v>0</v>
      </c>
      <c r="N589">
        <v>0</v>
      </c>
      <c r="O589" t="s">
        <v>80</v>
      </c>
    </row>
    <row r="590" spans="1:15" x14ac:dyDescent="0.25">
      <c r="A590" t="s">
        <v>375</v>
      </c>
      <c r="B590" t="s">
        <v>376</v>
      </c>
      <c r="D590">
        <v>0</v>
      </c>
      <c r="E590" t="s">
        <v>377</v>
      </c>
      <c r="F590" t="s">
        <v>85</v>
      </c>
      <c r="G590" t="s">
        <v>241</v>
      </c>
      <c r="H590" t="s">
        <v>161</v>
      </c>
      <c r="I590" t="s">
        <v>162</v>
      </c>
      <c r="J590">
        <v>0</v>
      </c>
      <c r="K590">
        <v>0</v>
      </c>
      <c r="L590">
        <v>0</v>
      </c>
      <c r="M590">
        <v>0</v>
      </c>
      <c r="N590">
        <v>0</v>
      </c>
      <c r="O590" t="s">
        <v>80</v>
      </c>
    </row>
    <row r="591" spans="1:15" x14ac:dyDescent="0.25">
      <c r="A591" t="s">
        <v>375</v>
      </c>
      <c r="B591" t="s">
        <v>376</v>
      </c>
      <c r="D591">
        <v>0</v>
      </c>
      <c r="E591" t="s">
        <v>377</v>
      </c>
      <c r="F591" t="s">
        <v>85</v>
      </c>
      <c r="G591" t="s">
        <v>241</v>
      </c>
      <c r="H591" t="s">
        <v>163</v>
      </c>
      <c r="I591" t="s">
        <v>164</v>
      </c>
      <c r="J591">
        <v>0</v>
      </c>
      <c r="K591">
        <v>0</v>
      </c>
      <c r="L591">
        <v>0</v>
      </c>
      <c r="M591">
        <v>0</v>
      </c>
      <c r="N591">
        <v>0</v>
      </c>
      <c r="O591" t="s">
        <v>80</v>
      </c>
    </row>
    <row r="592" spans="1:15" x14ac:dyDescent="0.25">
      <c r="A592" t="s">
        <v>375</v>
      </c>
      <c r="B592" t="s">
        <v>376</v>
      </c>
      <c r="D592">
        <v>0</v>
      </c>
      <c r="E592" t="s">
        <v>377</v>
      </c>
      <c r="F592" t="s">
        <v>85</v>
      </c>
      <c r="G592" t="s">
        <v>241</v>
      </c>
      <c r="H592" t="s">
        <v>165</v>
      </c>
      <c r="I592" t="s">
        <v>166</v>
      </c>
      <c r="J592">
        <v>0</v>
      </c>
      <c r="K592">
        <v>0</v>
      </c>
      <c r="L592">
        <v>0</v>
      </c>
      <c r="M592">
        <v>0</v>
      </c>
      <c r="N592">
        <v>0</v>
      </c>
      <c r="O592" t="s">
        <v>80</v>
      </c>
    </row>
    <row r="593" spans="1:15" x14ac:dyDescent="0.25">
      <c r="A593" t="s">
        <v>375</v>
      </c>
      <c r="B593" t="s">
        <v>376</v>
      </c>
      <c r="D593">
        <v>0</v>
      </c>
      <c r="E593" t="s">
        <v>377</v>
      </c>
      <c r="F593" t="s">
        <v>85</v>
      </c>
      <c r="G593" t="s">
        <v>241</v>
      </c>
      <c r="H593" t="s">
        <v>167</v>
      </c>
      <c r="I593" t="s">
        <v>168</v>
      </c>
      <c r="J593">
        <v>0</v>
      </c>
      <c r="K593">
        <v>0</v>
      </c>
      <c r="L593">
        <v>0</v>
      </c>
      <c r="M593">
        <v>0</v>
      </c>
      <c r="N593">
        <v>0</v>
      </c>
      <c r="O593" t="s">
        <v>80</v>
      </c>
    </row>
    <row r="594" spans="1:15" x14ac:dyDescent="0.25">
      <c r="A594" t="s">
        <v>375</v>
      </c>
      <c r="B594" t="s">
        <v>376</v>
      </c>
      <c r="D594">
        <v>0</v>
      </c>
      <c r="E594" t="s">
        <v>377</v>
      </c>
      <c r="F594" t="s">
        <v>85</v>
      </c>
      <c r="G594" t="s">
        <v>241</v>
      </c>
      <c r="H594" t="s">
        <v>169</v>
      </c>
      <c r="I594" t="s">
        <v>170</v>
      </c>
      <c r="J594">
        <v>0</v>
      </c>
      <c r="K594">
        <v>0</v>
      </c>
      <c r="L594">
        <v>0</v>
      </c>
      <c r="M594">
        <v>0</v>
      </c>
      <c r="N594">
        <v>0</v>
      </c>
      <c r="O594" t="s">
        <v>80</v>
      </c>
    </row>
    <row r="595" spans="1:15" x14ac:dyDescent="0.25">
      <c r="A595" t="s">
        <v>375</v>
      </c>
      <c r="B595" t="s">
        <v>376</v>
      </c>
      <c r="D595">
        <v>0</v>
      </c>
      <c r="E595" t="s">
        <v>377</v>
      </c>
      <c r="F595" t="s">
        <v>85</v>
      </c>
      <c r="G595" t="s">
        <v>241</v>
      </c>
      <c r="H595" t="s">
        <v>171</v>
      </c>
      <c r="I595" t="s">
        <v>172</v>
      </c>
      <c r="J595">
        <v>0</v>
      </c>
      <c r="K595">
        <v>0</v>
      </c>
      <c r="L595">
        <v>0</v>
      </c>
      <c r="M595">
        <v>0</v>
      </c>
      <c r="N595">
        <v>0</v>
      </c>
      <c r="O595" t="s">
        <v>80</v>
      </c>
    </row>
    <row r="596" spans="1:15" x14ac:dyDescent="0.25">
      <c r="A596" t="s">
        <v>375</v>
      </c>
      <c r="B596" t="s">
        <v>376</v>
      </c>
      <c r="D596">
        <v>0</v>
      </c>
      <c r="E596" t="s">
        <v>377</v>
      </c>
      <c r="F596" t="s">
        <v>85</v>
      </c>
      <c r="G596" t="s">
        <v>241</v>
      </c>
      <c r="H596" t="s">
        <v>173</v>
      </c>
      <c r="I596" t="s">
        <v>174</v>
      </c>
      <c r="J596">
        <v>0</v>
      </c>
      <c r="K596">
        <v>0</v>
      </c>
      <c r="L596">
        <v>0</v>
      </c>
      <c r="M596">
        <v>0</v>
      </c>
      <c r="N596">
        <v>0</v>
      </c>
      <c r="O596" t="s">
        <v>80</v>
      </c>
    </row>
    <row r="597" spans="1:15" x14ac:dyDescent="0.25">
      <c r="A597" t="s">
        <v>375</v>
      </c>
      <c r="B597" t="s">
        <v>376</v>
      </c>
      <c r="D597">
        <v>0</v>
      </c>
      <c r="E597" t="s">
        <v>377</v>
      </c>
      <c r="F597" t="s">
        <v>85</v>
      </c>
      <c r="G597" t="s">
        <v>241</v>
      </c>
      <c r="H597" t="s">
        <v>175</v>
      </c>
      <c r="I597" t="s">
        <v>176</v>
      </c>
      <c r="J597">
        <v>0</v>
      </c>
      <c r="K597">
        <v>0</v>
      </c>
      <c r="L597">
        <v>0</v>
      </c>
      <c r="M597">
        <v>0</v>
      </c>
      <c r="N597">
        <v>0</v>
      </c>
      <c r="O597" t="s">
        <v>80</v>
      </c>
    </row>
    <row r="598" spans="1:15" x14ac:dyDescent="0.25">
      <c r="A598" t="s">
        <v>375</v>
      </c>
      <c r="B598" t="s">
        <v>376</v>
      </c>
      <c r="D598">
        <v>0</v>
      </c>
      <c r="E598" t="s">
        <v>377</v>
      </c>
      <c r="F598" t="s">
        <v>85</v>
      </c>
      <c r="G598" t="s">
        <v>241</v>
      </c>
      <c r="H598" t="s">
        <v>177</v>
      </c>
      <c r="I598" t="s">
        <v>178</v>
      </c>
      <c r="J598">
        <v>0</v>
      </c>
      <c r="K598">
        <v>0</v>
      </c>
      <c r="L598">
        <v>0</v>
      </c>
      <c r="M598">
        <v>0</v>
      </c>
      <c r="N598">
        <v>0</v>
      </c>
      <c r="O598" t="s">
        <v>80</v>
      </c>
    </row>
    <row r="599" spans="1:15" x14ac:dyDescent="0.25">
      <c r="A599" t="s">
        <v>375</v>
      </c>
      <c r="B599" t="s">
        <v>376</v>
      </c>
      <c r="D599">
        <v>0</v>
      </c>
      <c r="E599" t="s">
        <v>377</v>
      </c>
      <c r="F599" t="s">
        <v>85</v>
      </c>
      <c r="G599" t="s">
        <v>241</v>
      </c>
      <c r="H599" t="s">
        <v>179</v>
      </c>
      <c r="I599" t="s">
        <v>180</v>
      </c>
      <c r="J599">
        <v>0</v>
      </c>
      <c r="K599">
        <v>0</v>
      </c>
      <c r="L599">
        <v>0</v>
      </c>
      <c r="M599">
        <v>0</v>
      </c>
      <c r="N599">
        <v>0</v>
      </c>
      <c r="O599" t="s">
        <v>80</v>
      </c>
    </row>
    <row r="600" spans="1:15" x14ac:dyDescent="0.25">
      <c r="A600" t="s">
        <v>375</v>
      </c>
      <c r="B600" t="s">
        <v>376</v>
      </c>
      <c r="D600">
        <v>0</v>
      </c>
      <c r="E600" t="s">
        <v>377</v>
      </c>
      <c r="F600" t="s">
        <v>85</v>
      </c>
      <c r="G600" t="s">
        <v>241</v>
      </c>
      <c r="H600" t="s">
        <v>181</v>
      </c>
      <c r="I600" t="s">
        <v>182</v>
      </c>
      <c r="J600">
        <v>0</v>
      </c>
      <c r="K600">
        <v>0</v>
      </c>
      <c r="L600">
        <v>0</v>
      </c>
      <c r="M600">
        <v>0</v>
      </c>
      <c r="N600">
        <v>0</v>
      </c>
      <c r="O600" t="s">
        <v>80</v>
      </c>
    </row>
    <row r="601" spans="1:15" x14ac:dyDescent="0.25">
      <c r="A601" t="s">
        <v>375</v>
      </c>
      <c r="B601" t="s">
        <v>376</v>
      </c>
      <c r="D601">
        <v>0</v>
      </c>
      <c r="E601" t="s">
        <v>377</v>
      </c>
      <c r="F601" t="s">
        <v>85</v>
      </c>
      <c r="G601" t="s">
        <v>241</v>
      </c>
      <c r="H601" t="s">
        <v>183</v>
      </c>
      <c r="I601" t="s">
        <v>184</v>
      </c>
      <c r="J601">
        <v>0</v>
      </c>
      <c r="K601">
        <v>0</v>
      </c>
      <c r="L601">
        <v>0</v>
      </c>
      <c r="M601">
        <v>0</v>
      </c>
      <c r="N601">
        <v>0</v>
      </c>
      <c r="O601" t="s">
        <v>80</v>
      </c>
    </row>
    <row r="602" spans="1:15" x14ac:dyDescent="0.25">
      <c r="A602" t="s">
        <v>375</v>
      </c>
      <c r="B602" t="s">
        <v>376</v>
      </c>
      <c r="D602">
        <v>0</v>
      </c>
      <c r="E602" t="s">
        <v>377</v>
      </c>
      <c r="F602" t="s">
        <v>85</v>
      </c>
      <c r="G602" t="s">
        <v>241</v>
      </c>
      <c r="H602" t="s">
        <v>185</v>
      </c>
      <c r="I602" t="s">
        <v>186</v>
      </c>
      <c r="J602">
        <v>0</v>
      </c>
      <c r="K602">
        <v>0</v>
      </c>
      <c r="L602">
        <v>0</v>
      </c>
      <c r="M602">
        <v>0</v>
      </c>
      <c r="N602">
        <v>0</v>
      </c>
      <c r="O602" t="s">
        <v>80</v>
      </c>
    </row>
    <row r="603" spans="1:15" x14ac:dyDescent="0.25">
      <c r="A603" t="s">
        <v>375</v>
      </c>
      <c r="B603" t="s">
        <v>376</v>
      </c>
      <c r="D603">
        <v>0</v>
      </c>
      <c r="E603" t="s">
        <v>377</v>
      </c>
      <c r="F603" t="s">
        <v>85</v>
      </c>
      <c r="G603" t="s">
        <v>241</v>
      </c>
      <c r="H603" t="s">
        <v>187</v>
      </c>
      <c r="I603" t="s">
        <v>188</v>
      </c>
      <c r="J603">
        <v>0</v>
      </c>
      <c r="K603">
        <v>0</v>
      </c>
      <c r="L603">
        <v>0</v>
      </c>
      <c r="M603">
        <v>0</v>
      </c>
      <c r="N603">
        <v>0</v>
      </c>
      <c r="O603" t="s">
        <v>80</v>
      </c>
    </row>
    <row r="604" spans="1:15" x14ac:dyDescent="0.25">
      <c r="A604" t="s">
        <v>375</v>
      </c>
      <c r="B604" t="s">
        <v>376</v>
      </c>
      <c r="D604">
        <v>0</v>
      </c>
      <c r="E604" t="s">
        <v>377</v>
      </c>
      <c r="F604" t="s">
        <v>85</v>
      </c>
      <c r="G604" t="s">
        <v>241</v>
      </c>
      <c r="H604" t="s">
        <v>189</v>
      </c>
      <c r="I604" t="s">
        <v>190</v>
      </c>
      <c r="J604">
        <v>0</v>
      </c>
      <c r="K604">
        <v>0</v>
      </c>
      <c r="L604">
        <v>0</v>
      </c>
      <c r="M604">
        <v>0</v>
      </c>
      <c r="N604">
        <v>0</v>
      </c>
      <c r="O604" t="s">
        <v>80</v>
      </c>
    </row>
    <row r="605" spans="1:15" x14ac:dyDescent="0.25">
      <c r="A605" t="s">
        <v>375</v>
      </c>
      <c r="B605" t="s">
        <v>376</v>
      </c>
      <c r="D605">
        <v>0</v>
      </c>
      <c r="E605" t="s">
        <v>377</v>
      </c>
      <c r="F605" t="s">
        <v>85</v>
      </c>
      <c r="G605" t="s">
        <v>241</v>
      </c>
      <c r="H605" t="s">
        <v>191</v>
      </c>
      <c r="I605" t="s">
        <v>192</v>
      </c>
      <c r="J605">
        <v>0</v>
      </c>
      <c r="K605">
        <v>0</v>
      </c>
      <c r="L605">
        <v>0</v>
      </c>
      <c r="M605">
        <v>0</v>
      </c>
      <c r="N605">
        <v>0</v>
      </c>
      <c r="O605" t="s">
        <v>80</v>
      </c>
    </row>
    <row r="606" spans="1:15" x14ac:dyDescent="0.25">
      <c r="A606" t="s">
        <v>375</v>
      </c>
      <c r="B606" t="s">
        <v>376</v>
      </c>
      <c r="D606">
        <v>0</v>
      </c>
      <c r="E606" t="s">
        <v>377</v>
      </c>
      <c r="F606" t="s">
        <v>85</v>
      </c>
      <c r="G606" t="s">
        <v>241</v>
      </c>
      <c r="H606" t="s">
        <v>193</v>
      </c>
      <c r="I606" t="s">
        <v>194</v>
      </c>
      <c r="J606">
        <v>0</v>
      </c>
      <c r="K606">
        <v>0</v>
      </c>
      <c r="L606">
        <v>0</v>
      </c>
      <c r="M606">
        <v>0</v>
      </c>
      <c r="N606">
        <v>0</v>
      </c>
      <c r="O606" t="s">
        <v>80</v>
      </c>
    </row>
    <row r="607" spans="1:15" x14ac:dyDescent="0.25">
      <c r="A607" t="s">
        <v>375</v>
      </c>
      <c r="B607" t="s">
        <v>376</v>
      </c>
      <c r="D607">
        <v>0</v>
      </c>
      <c r="E607" t="s">
        <v>377</v>
      </c>
      <c r="F607" t="s">
        <v>85</v>
      </c>
      <c r="G607" t="s">
        <v>241</v>
      </c>
      <c r="H607" t="s">
        <v>195</v>
      </c>
      <c r="I607" t="s">
        <v>196</v>
      </c>
      <c r="J607">
        <v>0</v>
      </c>
      <c r="K607">
        <v>0</v>
      </c>
      <c r="L607">
        <v>0</v>
      </c>
      <c r="M607">
        <v>0</v>
      </c>
      <c r="N607">
        <v>0</v>
      </c>
      <c r="O607" t="s">
        <v>80</v>
      </c>
    </row>
    <row r="608" spans="1:15" x14ac:dyDescent="0.25">
      <c r="A608" t="s">
        <v>375</v>
      </c>
      <c r="B608" t="s">
        <v>376</v>
      </c>
      <c r="D608">
        <v>0</v>
      </c>
      <c r="E608" t="s">
        <v>377</v>
      </c>
      <c r="F608" t="s">
        <v>85</v>
      </c>
      <c r="G608" t="s">
        <v>241</v>
      </c>
      <c r="H608" t="s">
        <v>197</v>
      </c>
      <c r="I608" t="s">
        <v>198</v>
      </c>
      <c r="J608">
        <v>0</v>
      </c>
      <c r="K608">
        <v>0</v>
      </c>
      <c r="L608">
        <v>0</v>
      </c>
      <c r="M608">
        <v>0</v>
      </c>
      <c r="N608">
        <v>0</v>
      </c>
      <c r="O608" t="s">
        <v>80</v>
      </c>
    </row>
    <row r="609" spans="1:15" x14ac:dyDescent="0.25">
      <c r="A609" t="s">
        <v>375</v>
      </c>
      <c r="B609" t="s">
        <v>376</v>
      </c>
      <c r="D609">
        <v>0</v>
      </c>
      <c r="E609" t="s">
        <v>377</v>
      </c>
      <c r="F609" t="s">
        <v>85</v>
      </c>
      <c r="G609" t="s">
        <v>241</v>
      </c>
      <c r="H609" t="s">
        <v>199</v>
      </c>
      <c r="I609" t="s">
        <v>200</v>
      </c>
      <c r="J609">
        <v>0</v>
      </c>
      <c r="K609">
        <v>0</v>
      </c>
      <c r="L609">
        <v>0</v>
      </c>
      <c r="M609">
        <v>0</v>
      </c>
      <c r="N609">
        <v>0</v>
      </c>
      <c r="O609" t="s">
        <v>80</v>
      </c>
    </row>
    <row r="610" spans="1:15" x14ac:dyDescent="0.25">
      <c r="A610" t="s">
        <v>375</v>
      </c>
      <c r="B610" t="s">
        <v>376</v>
      </c>
      <c r="D610">
        <v>0</v>
      </c>
      <c r="E610" t="s">
        <v>377</v>
      </c>
      <c r="F610" t="s">
        <v>85</v>
      </c>
      <c r="G610" t="s">
        <v>241</v>
      </c>
      <c r="H610" t="s">
        <v>201</v>
      </c>
      <c r="I610" t="s">
        <v>202</v>
      </c>
      <c r="J610">
        <v>0</v>
      </c>
      <c r="K610">
        <v>0</v>
      </c>
      <c r="L610">
        <v>0</v>
      </c>
      <c r="M610">
        <v>0</v>
      </c>
      <c r="N610">
        <v>0</v>
      </c>
      <c r="O610" t="s">
        <v>80</v>
      </c>
    </row>
    <row r="611" spans="1:15" x14ac:dyDescent="0.25">
      <c r="A611" t="s">
        <v>375</v>
      </c>
      <c r="B611" t="s">
        <v>376</v>
      </c>
      <c r="D611">
        <v>0</v>
      </c>
      <c r="E611" t="s">
        <v>377</v>
      </c>
      <c r="F611" t="s">
        <v>85</v>
      </c>
      <c r="G611" t="s">
        <v>241</v>
      </c>
      <c r="H611" t="s">
        <v>203</v>
      </c>
      <c r="I611" t="s">
        <v>204</v>
      </c>
      <c r="J611">
        <v>0</v>
      </c>
      <c r="K611">
        <v>0</v>
      </c>
      <c r="L611">
        <v>0</v>
      </c>
      <c r="M611">
        <v>0</v>
      </c>
      <c r="N611">
        <v>0</v>
      </c>
      <c r="O611" t="s">
        <v>80</v>
      </c>
    </row>
    <row r="612" spans="1:15" x14ac:dyDescent="0.25">
      <c r="A612" t="s">
        <v>375</v>
      </c>
      <c r="B612" t="s">
        <v>376</v>
      </c>
      <c r="D612">
        <v>0</v>
      </c>
      <c r="E612" t="s">
        <v>377</v>
      </c>
      <c r="F612" t="s">
        <v>85</v>
      </c>
      <c r="G612" t="s">
        <v>241</v>
      </c>
      <c r="H612" t="s">
        <v>205</v>
      </c>
      <c r="I612" t="s">
        <v>206</v>
      </c>
      <c r="J612">
        <v>0</v>
      </c>
      <c r="K612">
        <v>0</v>
      </c>
      <c r="L612">
        <v>0</v>
      </c>
      <c r="M612">
        <v>0</v>
      </c>
      <c r="N612">
        <v>0</v>
      </c>
      <c r="O612" t="s">
        <v>80</v>
      </c>
    </row>
    <row r="613" spans="1:15" x14ac:dyDescent="0.25">
      <c r="A613" t="s">
        <v>375</v>
      </c>
      <c r="B613" t="s">
        <v>376</v>
      </c>
      <c r="D613">
        <v>0</v>
      </c>
      <c r="E613" t="s">
        <v>377</v>
      </c>
      <c r="F613" t="s">
        <v>85</v>
      </c>
      <c r="G613" t="s">
        <v>241</v>
      </c>
      <c r="H613" t="s">
        <v>207</v>
      </c>
      <c r="I613" t="s">
        <v>208</v>
      </c>
      <c r="J613">
        <v>0</v>
      </c>
      <c r="K613">
        <v>0</v>
      </c>
      <c r="L613">
        <v>0</v>
      </c>
      <c r="M613">
        <v>0</v>
      </c>
      <c r="N613">
        <v>0</v>
      </c>
      <c r="O613" t="s">
        <v>80</v>
      </c>
    </row>
    <row r="614" spans="1:15" x14ac:dyDescent="0.25">
      <c r="A614" t="s">
        <v>375</v>
      </c>
      <c r="B614" t="s">
        <v>376</v>
      </c>
      <c r="D614">
        <v>0</v>
      </c>
      <c r="E614" t="s">
        <v>377</v>
      </c>
      <c r="F614" t="s">
        <v>85</v>
      </c>
      <c r="G614" t="s">
        <v>241</v>
      </c>
      <c r="H614" t="s">
        <v>209</v>
      </c>
      <c r="I614" t="s">
        <v>210</v>
      </c>
      <c r="J614">
        <v>0</v>
      </c>
      <c r="K614">
        <v>0</v>
      </c>
      <c r="L614">
        <v>0</v>
      </c>
      <c r="M614">
        <v>0</v>
      </c>
      <c r="N614">
        <v>0</v>
      </c>
      <c r="O614" t="s">
        <v>80</v>
      </c>
    </row>
    <row r="615" spans="1:15" x14ac:dyDescent="0.25">
      <c r="A615" t="s">
        <v>375</v>
      </c>
      <c r="B615" t="s">
        <v>376</v>
      </c>
      <c r="D615">
        <v>0</v>
      </c>
      <c r="E615" t="s">
        <v>377</v>
      </c>
      <c r="F615" t="s">
        <v>85</v>
      </c>
      <c r="G615" t="s">
        <v>241</v>
      </c>
      <c r="H615" t="s">
        <v>211</v>
      </c>
      <c r="I615" t="s">
        <v>212</v>
      </c>
      <c r="J615">
        <v>0</v>
      </c>
      <c r="K615">
        <v>0</v>
      </c>
      <c r="L615">
        <v>0</v>
      </c>
      <c r="M615">
        <v>0</v>
      </c>
      <c r="N615">
        <v>0</v>
      </c>
      <c r="O615" t="s">
        <v>80</v>
      </c>
    </row>
    <row r="616" spans="1:15" x14ac:dyDescent="0.25">
      <c r="A616" t="s">
        <v>375</v>
      </c>
      <c r="B616" t="s">
        <v>376</v>
      </c>
      <c r="D616">
        <v>0</v>
      </c>
      <c r="E616" t="s">
        <v>377</v>
      </c>
      <c r="F616" t="s">
        <v>85</v>
      </c>
      <c r="G616" t="s">
        <v>241</v>
      </c>
      <c r="H616" t="s">
        <v>213</v>
      </c>
      <c r="I616" t="s">
        <v>214</v>
      </c>
      <c r="J616">
        <v>0</v>
      </c>
      <c r="K616">
        <v>0</v>
      </c>
      <c r="L616">
        <v>0</v>
      </c>
      <c r="M616">
        <v>0</v>
      </c>
      <c r="N616">
        <v>0</v>
      </c>
      <c r="O616" t="s">
        <v>80</v>
      </c>
    </row>
    <row r="617" spans="1:15" x14ac:dyDescent="0.25">
      <c r="A617" t="s">
        <v>375</v>
      </c>
      <c r="B617" t="s">
        <v>376</v>
      </c>
      <c r="D617">
        <v>0</v>
      </c>
      <c r="E617" t="s">
        <v>377</v>
      </c>
      <c r="F617" t="s">
        <v>85</v>
      </c>
      <c r="G617" t="s">
        <v>241</v>
      </c>
      <c r="H617" t="s">
        <v>215</v>
      </c>
      <c r="I617" t="s">
        <v>216</v>
      </c>
      <c r="J617">
        <v>0</v>
      </c>
      <c r="K617">
        <v>0</v>
      </c>
      <c r="L617">
        <v>0</v>
      </c>
      <c r="M617">
        <v>0</v>
      </c>
      <c r="N617">
        <v>0</v>
      </c>
      <c r="O617" t="s">
        <v>80</v>
      </c>
    </row>
    <row r="618" spans="1:15" x14ac:dyDescent="0.25">
      <c r="A618" t="s">
        <v>375</v>
      </c>
      <c r="B618" t="s">
        <v>376</v>
      </c>
      <c r="D618">
        <v>0</v>
      </c>
      <c r="E618" t="s">
        <v>377</v>
      </c>
      <c r="F618" t="s">
        <v>85</v>
      </c>
      <c r="G618" t="s">
        <v>241</v>
      </c>
      <c r="H618" t="s">
        <v>217</v>
      </c>
      <c r="I618" t="s">
        <v>218</v>
      </c>
      <c r="J618">
        <v>0</v>
      </c>
      <c r="K618">
        <v>0</v>
      </c>
      <c r="L618">
        <v>0</v>
      </c>
      <c r="M618">
        <v>0</v>
      </c>
      <c r="N618">
        <v>0</v>
      </c>
      <c r="O618" t="s">
        <v>80</v>
      </c>
    </row>
    <row r="619" spans="1:15" x14ac:dyDescent="0.25">
      <c r="A619" t="s">
        <v>375</v>
      </c>
      <c r="B619" t="s">
        <v>376</v>
      </c>
      <c r="D619">
        <v>0</v>
      </c>
      <c r="E619" t="s">
        <v>377</v>
      </c>
      <c r="F619" t="s">
        <v>85</v>
      </c>
      <c r="G619" t="s">
        <v>241</v>
      </c>
      <c r="H619" t="s">
        <v>219</v>
      </c>
      <c r="I619" t="s">
        <v>220</v>
      </c>
      <c r="J619">
        <v>0</v>
      </c>
      <c r="K619">
        <v>0</v>
      </c>
      <c r="L619">
        <v>0</v>
      </c>
      <c r="M619">
        <v>0</v>
      </c>
      <c r="N619">
        <v>0</v>
      </c>
      <c r="O619" t="s">
        <v>80</v>
      </c>
    </row>
    <row r="620" spans="1:15" x14ac:dyDescent="0.25">
      <c r="A620" t="s">
        <v>375</v>
      </c>
      <c r="B620" t="s">
        <v>376</v>
      </c>
      <c r="D620">
        <v>0</v>
      </c>
      <c r="E620" t="s">
        <v>377</v>
      </c>
      <c r="F620" t="s">
        <v>85</v>
      </c>
      <c r="G620" t="s">
        <v>241</v>
      </c>
      <c r="H620" t="s">
        <v>221</v>
      </c>
      <c r="I620" t="s">
        <v>222</v>
      </c>
      <c r="J620">
        <v>0</v>
      </c>
      <c r="K620">
        <v>0</v>
      </c>
      <c r="L620">
        <v>0</v>
      </c>
      <c r="M620">
        <v>0</v>
      </c>
      <c r="N620">
        <v>0</v>
      </c>
      <c r="O620" t="s">
        <v>80</v>
      </c>
    </row>
    <row r="621" spans="1:15" x14ac:dyDescent="0.25">
      <c r="A621" t="s">
        <v>375</v>
      </c>
      <c r="B621" t="s">
        <v>376</v>
      </c>
      <c r="D621">
        <v>0</v>
      </c>
      <c r="E621" t="s">
        <v>377</v>
      </c>
      <c r="F621" t="s">
        <v>85</v>
      </c>
      <c r="G621" t="s">
        <v>241</v>
      </c>
      <c r="H621" t="s">
        <v>223</v>
      </c>
      <c r="I621" t="s">
        <v>224</v>
      </c>
      <c r="J621">
        <v>0</v>
      </c>
      <c r="K621">
        <v>0</v>
      </c>
      <c r="L621">
        <v>0</v>
      </c>
      <c r="M621">
        <v>0</v>
      </c>
      <c r="N621">
        <v>0</v>
      </c>
      <c r="O621" t="s">
        <v>80</v>
      </c>
    </row>
    <row r="622" spans="1:15" x14ac:dyDescent="0.25">
      <c r="A622" t="s">
        <v>375</v>
      </c>
      <c r="B622" t="s">
        <v>376</v>
      </c>
      <c r="D622">
        <v>0</v>
      </c>
      <c r="E622" t="s">
        <v>377</v>
      </c>
      <c r="F622" t="s">
        <v>85</v>
      </c>
      <c r="G622" t="s">
        <v>241</v>
      </c>
      <c r="H622" t="s">
        <v>225</v>
      </c>
      <c r="I622" t="s">
        <v>226</v>
      </c>
      <c r="J622">
        <v>0</v>
      </c>
      <c r="K622">
        <v>0</v>
      </c>
      <c r="L622">
        <v>0</v>
      </c>
      <c r="M622">
        <v>0</v>
      </c>
      <c r="N622">
        <v>0</v>
      </c>
      <c r="O622" t="s">
        <v>80</v>
      </c>
    </row>
    <row r="623" spans="1:15" x14ac:dyDescent="0.25">
      <c r="A623" t="s">
        <v>375</v>
      </c>
      <c r="B623" t="s">
        <v>376</v>
      </c>
      <c r="D623">
        <v>0</v>
      </c>
      <c r="E623" t="s">
        <v>377</v>
      </c>
      <c r="F623" t="s">
        <v>85</v>
      </c>
      <c r="G623" t="s">
        <v>241</v>
      </c>
      <c r="H623" t="s">
        <v>227</v>
      </c>
      <c r="I623" t="s">
        <v>228</v>
      </c>
      <c r="J623">
        <v>0</v>
      </c>
      <c r="K623">
        <v>0</v>
      </c>
      <c r="L623">
        <v>0</v>
      </c>
      <c r="M623">
        <v>0</v>
      </c>
      <c r="N623">
        <v>0</v>
      </c>
      <c r="O623" t="s">
        <v>80</v>
      </c>
    </row>
    <row r="624" spans="1:15" x14ac:dyDescent="0.25">
      <c r="A624" t="s">
        <v>375</v>
      </c>
      <c r="B624" t="s">
        <v>376</v>
      </c>
      <c r="D624">
        <v>0</v>
      </c>
      <c r="E624" t="s">
        <v>377</v>
      </c>
      <c r="F624" t="s">
        <v>85</v>
      </c>
      <c r="G624" t="s">
        <v>241</v>
      </c>
      <c r="H624" t="s">
        <v>229</v>
      </c>
      <c r="I624" t="s">
        <v>230</v>
      </c>
      <c r="J624">
        <v>0</v>
      </c>
      <c r="K624">
        <v>0</v>
      </c>
      <c r="L624">
        <v>0</v>
      </c>
      <c r="M624">
        <v>0</v>
      </c>
      <c r="N624">
        <v>0</v>
      </c>
      <c r="O624" t="s">
        <v>80</v>
      </c>
    </row>
    <row r="625" spans="1:15" x14ac:dyDescent="0.25">
      <c r="A625" t="s">
        <v>375</v>
      </c>
      <c r="B625" t="s">
        <v>376</v>
      </c>
      <c r="D625">
        <v>0</v>
      </c>
      <c r="E625" t="s">
        <v>377</v>
      </c>
      <c r="F625" t="s">
        <v>85</v>
      </c>
      <c r="G625" t="s">
        <v>241</v>
      </c>
      <c r="H625" t="s">
        <v>231</v>
      </c>
      <c r="I625" t="s">
        <v>232</v>
      </c>
      <c r="J625">
        <v>0</v>
      </c>
      <c r="K625">
        <v>0</v>
      </c>
      <c r="L625">
        <v>0</v>
      </c>
      <c r="M625">
        <v>0</v>
      </c>
      <c r="N625">
        <v>0</v>
      </c>
      <c r="O625" t="s">
        <v>80</v>
      </c>
    </row>
    <row r="626" spans="1:15" x14ac:dyDescent="0.25">
      <c r="A626" t="s">
        <v>375</v>
      </c>
      <c r="B626" t="s">
        <v>376</v>
      </c>
      <c r="D626">
        <v>0</v>
      </c>
      <c r="E626" t="s">
        <v>377</v>
      </c>
      <c r="F626" t="s">
        <v>85</v>
      </c>
      <c r="G626" t="s">
        <v>241</v>
      </c>
      <c r="H626" t="s">
        <v>233</v>
      </c>
      <c r="I626" t="s">
        <v>234</v>
      </c>
      <c r="J626">
        <v>0</v>
      </c>
      <c r="K626">
        <v>0</v>
      </c>
      <c r="L626">
        <v>0</v>
      </c>
      <c r="M626">
        <v>0</v>
      </c>
      <c r="N626">
        <v>0</v>
      </c>
      <c r="O626" t="s">
        <v>80</v>
      </c>
    </row>
    <row r="627" spans="1:15" x14ac:dyDescent="0.25">
      <c r="A627" t="s">
        <v>375</v>
      </c>
      <c r="B627" t="s">
        <v>376</v>
      </c>
      <c r="D627">
        <v>0</v>
      </c>
      <c r="E627" t="s">
        <v>377</v>
      </c>
      <c r="F627" t="s">
        <v>85</v>
      </c>
      <c r="G627" t="s">
        <v>241</v>
      </c>
      <c r="H627" t="s">
        <v>242</v>
      </c>
      <c r="I627" t="s">
        <v>243</v>
      </c>
      <c r="J627">
        <v>0</v>
      </c>
      <c r="K627">
        <v>0</v>
      </c>
      <c r="L627">
        <v>0</v>
      </c>
      <c r="M627">
        <v>0</v>
      </c>
      <c r="N627">
        <v>0</v>
      </c>
      <c r="O627" t="s">
        <v>80</v>
      </c>
    </row>
    <row r="628" spans="1:15" x14ac:dyDescent="0.25">
      <c r="A628" t="s">
        <v>375</v>
      </c>
      <c r="B628" t="s">
        <v>376</v>
      </c>
      <c r="D628">
        <v>0</v>
      </c>
      <c r="E628" t="s">
        <v>377</v>
      </c>
      <c r="F628" t="s">
        <v>85</v>
      </c>
      <c r="G628" t="s">
        <v>241</v>
      </c>
      <c r="H628" t="s">
        <v>244</v>
      </c>
      <c r="I628" t="s">
        <v>245</v>
      </c>
      <c r="J628">
        <v>0</v>
      </c>
      <c r="K628">
        <v>0</v>
      </c>
      <c r="L628">
        <v>0</v>
      </c>
      <c r="M628">
        <v>0</v>
      </c>
      <c r="N628">
        <v>0</v>
      </c>
      <c r="O628" t="s">
        <v>80</v>
      </c>
    </row>
    <row r="629" spans="1:15" x14ac:dyDescent="0.25">
      <c r="A629" t="s">
        <v>375</v>
      </c>
      <c r="B629" t="s">
        <v>376</v>
      </c>
      <c r="D629">
        <v>0</v>
      </c>
      <c r="E629" t="s">
        <v>377</v>
      </c>
      <c r="F629" t="s">
        <v>85</v>
      </c>
      <c r="G629" t="s">
        <v>241</v>
      </c>
      <c r="H629" t="s">
        <v>246</v>
      </c>
      <c r="I629" t="s">
        <v>247</v>
      </c>
      <c r="J629">
        <v>0</v>
      </c>
      <c r="K629">
        <v>0</v>
      </c>
      <c r="L629">
        <v>0</v>
      </c>
      <c r="M629">
        <v>0</v>
      </c>
      <c r="N629">
        <v>0</v>
      </c>
      <c r="O629" t="s">
        <v>80</v>
      </c>
    </row>
    <row r="630" spans="1:15" x14ac:dyDescent="0.25">
      <c r="A630" t="s">
        <v>375</v>
      </c>
      <c r="B630" t="s">
        <v>376</v>
      </c>
      <c r="D630">
        <v>0</v>
      </c>
      <c r="E630" t="s">
        <v>377</v>
      </c>
      <c r="F630" t="s">
        <v>85</v>
      </c>
      <c r="G630" t="s">
        <v>241</v>
      </c>
      <c r="H630" t="s">
        <v>248</v>
      </c>
      <c r="I630" t="s">
        <v>249</v>
      </c>
      <c r="J630">
        <v>0</v>
      </c>
      <c r="K630">
        <v>0</v>
      </c>
      <c r="L630">
        <v>0</v>
      </c>
      <c r="M630">
        <v>0</v>
      </c>
      <c r="N630">
        <v>0</v>
      </c>
      <c r="O630" t="s">
        <v>80</v>
      </c>
    </row>
    <row r="631" spans="1:15" x14ac:dyDescent="0.25">
      <c r="A631" t="s">
        <v>375</v>
      </c>
      <c r="B631" t="s">
        <v>376</v>
      </c>
      <c r="D631">
        <v>0</v>
      </c>
      <c r="E631" t="s">
        <v>377</v>
      </c>
      <c r="F631" t="s">
        <v>85</v>
      </c>
      <c r="G631" t="s">
        <v>241</v>
      </c>
      <c r="H631" t="s">
        <v>250</v>
      </c>
      <c r="I631" t="s">
        <v>251</v>
      </c>
      <c r="J631">
        <v>0</v>
      </c>
      <c r="K631">
        <v>0</v>
      </c>
      <c r="L631">
        <v>0</v>
      </c>
      <c r="M631">
        <v>0</v>
      </c>
      <c r="N631">
        <v>0</v>
      </c>
      <c r="O631" t="s">
        <v>80</v>
      </c>
    </row>
    <row r="632" spans="1:15" x14ac:dyDescent="0.25">
      <c r="A632" t="s">
        <v>375</v>
      </c>
      <c r="B632" t="s">
        <v>376</v>
      </c>
      <c r="D632">
        <v>0</v>
      </c>
      <c r="E632" t="s">
        <v>377</v>
      </c>
      <c r="F632" t="s">
        <v>85</v>
      </c>
      <c r="G632" t="s">
        <v>241</v>
      </c>
      <c r="H632" t="s">
        <v>252</v>
      </c>
      <c r="I632" t="s">
        <v>253</v>
      </c>
      <c r="J632">
        <v>0</v>
      </c>
      <c r="K632">
        <v>0</v>
      </c>
      <c r="L632">
        <v>0</v>
      </c>
      <c r="M632">
        <v>0</v>
      </c>
      <c r="N632">
        <v>0</v>
      </c>
      <c r="O632" t="s">
        <v>80</v>
      </c>
    </row>
    <row r="633" spans="1:15" x14ac:dyDescent="0.25">
      <c r="A633" t="s">
        <v>375</v>
      </c>
      <c r="B633" t="s">
        <v>376</v>
      </c>
      <c r="D633">
        <v>0</v>
      </c>
      <c r="E633" t="s">
        <v>377</v>
      </c>
      <c r="F633" t="s">
        <v>85</v>
      </c>
      <c r="G633" t="s">
        <v>241</v>
      </c>
      <c r="H633" t="s">
        <v>254</v>
      </c>
      <c r="I633" t="s">
        <v>255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80</v>
      </c>
    </row>
    <row r="634" spans="1:15" x14ac:dyDescent="0.25">
      <c r="A634" t="s">
        <v>375</v>
      </c>
      <c r="B634" t="s">
        <v>376</v>
      </c>
      <c r="D634">
        <v>0</v>
      </c>
      <c r="E634" t="s">
        <v>377</v>
      </c>
      <c r="F634" t="s">
        <v>85</v>
      </c>
      <c r="G634" t="s">
        <v>241</v>
      </c>
      <c r="H634" t="s">
        <v>256</v>
      </c>
      <c r="I634" t="s">
        <v>257</v>
      </c>
      <c r="J634">
        <v>0</v>
      </c>
      <c r="K634">
        <v>0</v>
      </c>
      <c r="L634">
        <v>0</v>
      </c>
      <c r="M634">
        <v>0</v>
      </c>
      <c r="N634">
        <v>0</v>
      </c>
      <c r="O634" t="s">
        <v>80</v>
      </c>
    </row>
    <row r="635" spans="1:15" x14ac:dyDescent="0.25">
      <c r="A635" t="s">
        <v>375</v>
      </c>
      <c r="B635" t="s">
        <v>376</v>
      </c>
      <c r="D635">
        <v>0</v>
      </c>
      <c r="E635" t="s">
        <v>377</v>
      </c>
      <c r="F635" t="s">
        <v>85</v>
      </c>
      <c r="G635" t="s">
        <v>241</v>
      </c>
      <c r="H635" t="s">
        <v>258</v>
      </c>
      <c r="I635" t="s">
        <v>259</v>
      </c>
      <c r="J635">
        <v>0</v>
      </c>
      <c r="K635">
        <v>0</v>
      </c>
      <c r="L635">
        <v>0</v>
      </c>
      <c r="M635">
        <v>0</v>
      </c>
      <c r="N635">
        <v>0</v>
      </c>
      <c r="O635" t="s">
        <v>80</v>
      </c>
    </row>
    <row r="636" spans="1:15" x14ac:dyDescent="0.25">
      <c r="A636" t="s">
        <v>375</v>
      </c>
      <c r="B636" t="s">
        <v>376</v>
      </c>
      <c r="D636">
        <v>0</v>
      </c>
      <c r="E636" t="s">
        <v>377</v>
      </c>
      <c r="F636" t="s">
        <v>85</v>
      </c>
      <c r="G636" t="s">
        <v>241</v>
      </c>
      <c r="H636" t="s">
        <v>260</v>
      </c>
      <c r="I636" t="s">
        <v>261</v>
      </c>
      <c r="J636">
        <v>0</v>
      </c>
      <c r="K636">
        <v>0</v>
      </c>
      <c r="L636">
        <v>0</v>
      </c>
      <c r="M636">
        <v>0</v>
      </c>
      <c r="N636">
        <v>0</v>
      </c>
      <c r="O636" t="s">
        <v>80</v>
      </c>
    </row>
    <row r="637" spans="1:15" x14ac:dyDescent="0.25">
      <c r="A637" t="s">
        <v>375</v>
      </c>
      <c r="B637" t="s">
        <v>376</v>
      </c>
      <c r="D637">
        <v>0</v>
      </c>
      <c r="E637" t="s">
        <v>377</v>
      </c>
      <c r="F637" t="s">
        <v>85</v>
      </c>
      <c r="G637" t="s">
        <v>241</v>
      </c>
      <c r="H637" t="s">
        <v>262</v>
      </c>
      <c r="I637" t="s">
        <v>263</v>
      </c>
      <c r="J637">
        <v>0</v>
      </c>
      <c r="K637">
        <v>0</v>
      </c>
      <c r="L637">
        <v>0</v>
      </c>
      <c r="M637">
        <v>0</v>
      </c>
      <c r="N637">
        <v>0</v>
      </c>
      <c r="O637" t="s">
        <v>80</v>
      </c>
    </row>
    <row r="638" spans="1:15" x14ac:dyDescent="0.25">
      <c r="A638" t="s">
        <v>375</v>
      </c>
      <c r="B638" t="s">
        <v>376</v>
      </c>
      <c r="D638">
        <v>0</v>
      </c>
      <c r="E638" t="s">
        <v>377</v>
      </c>
      <c r="F638" t="s">
        <v>85</v>
      </c>
      <c r="G638" t="s">
        <v>241</v>
      </c>
      <c r="H638" t="s">
        <v>264</v>
      </c>
      <c r="I638" t="s">
        <v>265</v>
      </c>
      <c r="J638">
        <v>0</v>
      </c>
      <c r="K638">
        <v>0</v>
      </c>
      <c r="L638">
        <v>0</v>
      </c>
      <c r="M638">
        <v>0</v>
      </c>
      <c r="N638">
        <v>0</v>
      </c>
      <c r="O638" t="s">
        <v>80</v>
      </c>
    </row>
    <row r="639" spans="1:15" x14ac:dyDescent="0.25">
      <c r="A639" t="s">
        <v>375</v>
      </c>
      <c r="B639" t="s">
        <v>376</v>
      </c>
      <c r="D639">
        <v>0</v>
      </c>
      <c r="E639" t="s">
        <v>377</v>
      </c>
      <c r="F639" t="s">
        <v>85</v>
      </c>
      <c r="G639" t="s">
        <v>241</v>
      </c>
      <c r="H639" t="s">
        <v>266</v>
      </c>
      <c r="I639" t="s">
        <v>267</v>
      </c>
      <c r="J639">
        <v>0</v>
      </c>
      <c r="K639">
        <v>0</v>
      </c>
      <c r="L639">
        <v>0</v>
      </c>
      <c r="M639">
        <v>0</v>
      </c>
      <c r="N639">
        <v>0</v>
      </c>
      <c r="O639" t="s">
        <v>80</v>
      </c>
    </row>
    <row r="640" spans="1:15" x14ac:dyDescent="0.25">
      <c r="A640" t="s">
        <v>375</v>
      </c>
      <c r="B640" t="s">
        <v>376</v>
      </c>
      <c r="D640">
        <v>0</v>
      </c>
      <c r="E640" t="s">
        <v>377</v>
      </c>
      <c r="F640" t="s">
        <v>85</v>
      </c>
      <c r="G640" t="s">
        <v>241</v>
      </c>
      <c r="H640" t="s">
        <v>268</v>
      </c>
      <c r="I640" t="s">
        <v>269</v>
      </c>
      <c r="J640">
        <v>0</v>
      </c>
      <c r="K640">
        <v>0</v>
      </c>
      <c r="L640">
        <v>0</v>
      </c>
      <c r="M640">
        <v>0</v>
      </c>
      <c r="N640">
        <v>0</v>
      </c>
      <c r="O640" t="s">
        <v>80</v>
      </c>
    </row>
    <row r="641" spans="1:15" x14ac:dyDescent="0.25">
      <c r="A641" t="s">
        <v>375</v>
      </c>
      <c r="B641" t="s">
        <v>376</v>
      </c>
      <c r="D641">
        <v>0</v>
      </c>
      <c r="E641" t="s">
        <v>377</v>
      </c>
      <c r="F641" t="s">
        <v>85</v>
      </c>
      <c r="G641" t="s">
        <v>241</v>
      </c>
      <c r="H641" t="s">
        <v>270</v>
      </c>
      <c r="I641" t="s">
        <v>271</v>
      </c>
      <c r="J641">
        <v>0</v>
      </c>
      <c r="K641">
        <v>0</v>
      </c>
      <c r="L641">
        <v>0</v>
      </c>
      <c r="M641">
        <v>0</v>
      </c>
      <c r="N641">
        <v>0</v>
      </c>
      <c r="O641" t="s">
        <v>80</v>
      </c>
    </row>
    <row r="642" spans="1:15" x14ac:dyDescent="0.25">
      <c r="A642" t="s">
        <v>375</v>
      </c>
      <c r="B642" t="s">
        <v>376</v>
      </c>
      <c r="D642">
        <v>0</v>
      </c>
      <c r="E642" t="s">
        <v>377</v>
      </c>
      <c r="F642" t="s">
        <v>85</v>
      </c>
      <c r="G642" t="s">
        <v>241</v>
      </c>
      <c r="H642" t="s">
        <v>272</v>
      </c>
      <c r="I642" t="s">
        <v>273</v>
      </c>
      <c r="J642">
        <v>0</v>
      </c>
      <c r="K642">
        <v>0</v>
      </c>
      <c r="L642">
        <v>0</v>
      </c>
      <c r="M642">
        <v>0</v>
      </c>
      <c r="N642">
        <v>0</v>
      </c>
      <c r="O642" t="s">
        <v>80</v>
      </c>
    </row>
    <row r="643" spans="1:15" x14ac:dyDescent="0.25">
      <c r="A643" t="s">
        <v>375</v>
      </c>
      <c r="B643" t="s">
        <v>376</v>
      </c>
      <c r="D643">
        <v>0</v>
      </c>
      <c r="E643" t="s">
        <v>377</v>
      </c>
      <c r="F643" t="s">
        <v>85</v>
      </c>
      <c r="G643" t="s">
        <v>241</v>
      </c>
      <c r="H643" t="s">
        <v>274</v>
      </c>
      <c r="I643" t="s">
        <v>275</v>
      </c>
      <c r="J643">
        <v>0</v>
      </c>
      <c r="K643">
        <v>0</v>
      </c>
      <c r="L643">
        <v>0</v>
      </c>
      <c r="M643">
        <v>0</v>
      </c>
      <c r="N643">
        <v>0</v>
      </c>
      <c r="O643" t="s">
        <v>80</v>
      </c>
    </row>
    <row r="644" spans="1:15" x14ac:dyDescent="0.25">
      <c r="A644" t="s">
        <v>375</v>
      </c>
      <c r="B644" t="s">
        <v>376</v>
      </c>
      <c r="D644">
        <v>0</v>
      </c>
      <c r="E644" t="s">
        <v>377</v>
      </c>
      <c r="F644" t="s">
        <v>85</v>
      </c>
      <c r="G644" t="s">
        <v>241</v>
      </c>
      <c r="H644" t="s">
        <v>276</v>
      </c>
      <c r="I644" t="s">
        <v>277</v>
      </c>
      <c r="J644">
        <v>0</v>
      </c>
      <c r="K644">
        <v>0</v>
      </c>
      <c r="L644">
        <v>0</v>
      </c>
      <c r="M644">
        <v>0</v>
      </c>
      <c r="N644">
        <v>0</v>
      </c>
      <c r="O644" t="s">
        <v>80</v>
      </c>
    </row>
    <row r="645" spans="1:15" x14ac:dyDescent="0.25">
      <c r="A645" t="s">
        <v>375</v>
      </c>
      <c r="B645" t="s">
        <v>376</v>
      </c>
      <c r="D645">
        <v>0</v>
      </c>
      <c r="E645" t="s">
        <v>377</v>
      </c>
      <c r="F645" t="s">
        <v>85</v>
      </c>
      <c r="G645" t="s">
        <v>241</v>
      </c>
      <c r="H645" t="s">
        <v>278</v>
      </c>
      <c r="I645" t="s">
        <v>279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80</v>
      </c>
    </row>
    <row r="646" spans="1:15" x14ac:dyDescent="0.25">
      <c r="A646" t="s">
        <v>375</v>
      </c>
      <c r="B646" t="s">
        <v>376</v>
      </c>
      <c r="D646">
        <v>0</v>
      </c>
      <c r="E646" t="s">
        <v>377</v>
      </c>
      <c r="F646" t="s">
        <v>85</v>
      </c>
      <c r="G646" t="s">
        <v>241</v>
      </c>
      <c r="H646" t="s">
        <v>280</v>
      </c>
      <c r="I646" t="s">
        <v>281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80</v>
      </c>
    </row>
    <row r="647" spans="1:15" x14ac:dyDescent="0.25">
      <c r="A647" t="s">
        <v>375</v>
      </c>
      <c r="B647" t="s">
        <v>376</v>
      </c>
      <c r="D647">
        <v>0</v>
      </c>
      <c r="E647" t="s">
        <v>377</v>
      </c>
      <c r="F647" t="s">
        <v>85</v>
      </c>
      <c r="G647" t="s">
        <v>241</v>
      </c>
      <c r="H647" t="s">
        <v>282</v>
      </c>
      <c r="I647" t="s">
        <v>283</v>
      </c>
      <c r="J647">
        <v>0</v>
      </c>
      <c r="K647">
        <v>0</v>
      </c>
      <c r="L647">
        <v>0</v>
      </c>
      <c r="M647">
        <v>0</v>
      </c>
      <c r="N647">
        <v>0</v>
      </c>
      <c r="O647" t="s">
        <v>80</v>
      </c>
    </row>
    <row r="648" spans="1:15" x14ac:dyDescent="0.25">
      <c r="A648" t="s">
        <v>375</v>
      </c>
      <c r="B648" t="s">
        <v>376</v>
      </c>
      <c r="D648">
        <v>0</v>
      </c>
      <c r="E648" t="s">
        <v>377</v>
      </c>
      <c r="F648" t="s">
        <v>85</v>
      </c>
      <c r="G648" t="s">
        <v>241</v>
      </c>
      <c r="H648" t="s">
        <v>284</v>
      </c>
      <c r="I648" t="s">
        <v>285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80</v>
      </c>
    </row>
    <row r="649" spans="1:15" x14ac:dyDescent="0.25">
      <c r="A649" t="s">
        <v>375</v>
      </c>
      <c r="B649" t="s">
        <v>376</v>
      </c>
      <c r="D649">
        <v>0</v>
      </c>
      <c r="E649" t="s">
        <v>377</v>
      </c>
      <c r="F649" t="s">
        <v>85</v>
      </c>
      <c r="G649" t="s">
        <v>241</v>
      </c>
      <c r="H649" t="s">
        <v>286</v>
      </c>
      <c r="I649" t="s">
        <v>287</v>
      </c>
      <c r="J649">
        <v>0</v>
      </c>
      <c r="K649">
        <v>0</v>
      </c>
      <c r="L649">
        <v>0</v>
      </c>
      <c r="M649">
        <v>0</v>
      </c>
      <c r="N649">
        <v>0</v>
      </c>
      <c r="O649" t="s">
        <v>80</v>
      </c>
    </row>
    <row r="650" spans="1:15" x14ac:dyDescent="0.25">
      <c r="A650" t="s">
        <v>375</v>
      </c>
      <c r="B650" t="s">
        <v>376</v>
      </c>
      <c r="D650">
        <v>0</v>
      </c>
      <c r="E650" t="s">
        <v>377</v>
      </c>
      <c r="F650" t="s">
        <v>85</v>
      </c>
      <c r="G650" t="s">
        <v>241</v>
      </c>
      <c r="H650" t="s">
        <v>288</v>
      </c>
      <c r="I650" t="s">
        <v>289</v>
      </c>
      <c r="J650">
        <v>0</v>
      </c>
      <c r="K650">
        <v>0</v>
      </c>
      <c r="L650">
        <v>0</v>
      </c>
      <c r="M650">
        <v>0</v>
      </c>
      <c r="N650">
        <v>0</v>
      </c>
      <c r="O650" t="s">
        <v>80</v>
      </c>
    </row>
    <row r="651" spans="1:15" x14ac:dyDescent="0.25">
      <c r="A651" t="s">
        <v>375</v>
      </c>
      <c r="B651" t="s">
        <v>376</v>
      </c>
      <c r="D651">
        <v>0</v>
      </c>
      <c r="E651" t="s">
        <v>377</v>
      </c>
      <c r="F651" t="s">
        <v>85</v>
      </c>
      <c r="G651" t="s">
        <v>241</v>
      </c>
      <c r="H651" t="s">
        <v>290</v>
      </c>
      <c r="I651" t="s">
        <v>291</v>
      </c>
      <c r="J651">
        <v>0</v>
      </c>
      <c r="K651">
        <v>0</v>
      </c>
      <c r="L651">
        <v>0</v>
      </c>
      <c r="M651">
        <v>0</v>
      </c>
      <c r="N651">
        <v>0</v>
      </c>
      <c r="O651" t="s">
        <v>80</v>
      </c>
    </row>
    <row r="652" spans="1:15" x14ac:dyDescent="0.25">
      <c r="A652" t="s">
        <v>375</v>
      </c>
      <c r="B652" t="s">
        <v>376</v>
      </c>
      <c r="D652">
        <v>0</v>
      </c>
      <c r="E652" t="s">
        <v>377</v>
      </c>
      <c r="F652" t="s">
        <v>85</v>
      </c>
      <c r="G652" t="s">
        <v>241</v>
      </c>
      <c r="H652" t="s">
        <v>292</v>
      </c>
      <c r="I652" t="s">
        <v>293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80</v>
      </c>
    </row>
    <row r="653" spans="1:15" x14ac:dyDescent="0.25">
      <c r="A653" t="s">
        <v>375</v>
      </c>
      <c r="B653" t="s">
        <v>376</v>
      </c>
      <c r="D653">
        <v>0</v>
      </c>
      <c r="E653" t="s">
        <v>377</v>
      </c>
      <c r="F653" t="s">
        <v>85</v>
      </c>
      <c r="G653" t="s">
        <v>241</v>
      </c>
      <c r="H653" t="s">
        <v>294</v>
      </c>
      <c r="I653" t="s">
        <v>295</v>
      </c>
      <c r="J653">
        <v>0</v>
      </c>
      <c r="K653">
        <v>0</v>
      </c>
      <c r="L653">
        <v>0</v>
      </c>
      <c r="M653">
        <v>0</v>
      </c>
      <c r="N653">
        <v>0</v>
      </c>
      <c r="O653" t="s">
        <v>80</v>
      </c>
    </row>
    <row r="654" spans="1:15" x14ac:dyDescent="0.25">
      <c r="A654" t="s">
        <v>375</v>
      </c>
      <c r="B654" t="s">
        <v>376</v>
      </c>
      <c r="D654">
        <v>0</v>
      </c>
      <c r="E654" t="s">
        <v>377</v>
      </c>
      <c r="F654" t="s">
        <v>85</v>
      </c>
      <c r="G654" t="s">
        <v>241</v>
      </c>
      <c r="H654" t="s">
        <v>296</v>
      </c>
      <c r="I654" t="s">
        <v>297</v>
      </c>
      <c r="J654">
        <v>0</v>
      </c>
      <c r="K654">
        <v>0</v>
      </c>
      <c r="L654">
        <v>0</v>
      </c>
      <c r="M654">
        <v>0</v>
      </c>
      <c r="N654">
        <v>0</v>
      </c>
      <c r="O654" t="s">
        <v>80</v>
      </c>
    </row>
    <row r="655" spans="1:15" x14ac:dyDescent="0.25">
      <c r="A655" t="s">
        <v>375</v>
      </c>
      <c r="B655" t="s">
        <v>376</v>
      </c>
      <c r="D655">
        <v>0</v>
      </c>
      <c r="E655" t="s">
        <v>377</v>
      </c>
      <c r="F655" t="s">
        <v>85</v>
      </c>
      <c r="G655" t="s">
        <v>241</v>
      </c>
      <c r="H655" t="s">
        <v>298</v>
      </c>
      <c r="I655" t="s">
        <v>299</v>
      </c>
      <c r="J655">
        <v>0</v>
      </c>
      <c r="K655">
        <v>0</v>
      </c>
      <c r="L655">
        <v>0</v>
      </c>
      <c r="M655">
        <v>0</v>
      </c>
      <c r="N655">
        <v>0</v>
      </c>
      <c r="O655" t="s">
        <v>80</v>
      </c>
    </row>
    <row r="656" spans="1:15" x14ac:dyDescent="0.25">
      <c r="A656" t="s">
        <v>375</v>
      </c>
      <c r="B656" t="s">
        <v>376</v>
      </c>
      <c r="D656">
        <v>0</v>
      </c>
      <c r="E656" t="s">
        <v>377</v>
      </c>
      <c r="F656" t="s">
        <v>85</v>
      </c>
      <c r="G656" t="s">
        <v>241</v>
      </c>
      <c r="H656" t="s">
        <v>300</v>
      </c>
      <c r="I656" t="s">
        <v>301</v>
      </c>
      <c r="J656">
        <v>0</v>
      </c>
      <c r="K656">
        <v>0</v>
      </c>
      <c r="L656">
        <v>0</v>
      </c>
      <c r="M656">
        <v>0</v>
      </c>
      <c r="N656">
        <v>0</v>
      </c>
      <c r="O656" t="s">
        <v>80</v>
      </c>
    </row>
    <row r="657" spans="1:15" x14ac:dyDescent="0.25">
      <c r="A657" t="s">
        <v>375</v>
      </c>
      <c r="B657" t="s">
        <v>376</v>
      </c>
      <c r="D657">
        <v>0</v>
      </c>
      <c r="E657" t="s">
        <v>377</v>
      </c>
      <c r="F657" t="s">
        <v>85</v>
      </c>
      <c r="G657" t="s">
        <v>241</v>
      </c>
      <c r="H657" t="s">
        <v>302</v>
      </c>
      <c r="I657" t="s">
        <v>303</v>
      </c>
      <c r="J657">
        <v>0</v>
      </c>
      <c r="K657">
        <v>0</v>
      </c>
      <c r="L657">
        <v>0</v>
      </c>
      <c r="M657">
        <v>0</v>
      </c>
      <c r="N657">
        <v>0</v>
      </c>
      <c r="O657" t="s">
        <v>80</v>
      </c>
    </row>
    <row r="658" spans="1:15" x14ac:dyDescent="0.25">
      <c r="A658" t="s">
        <v>375</v>
      </c>
      <c r="B658" t="s">
        <v>376</v>
      </c>
      <c r="D658">
        <v>0</v>
      </c>
      <c r="E658" t="s">
        <v>377</v>
      </c>
      <c r="F658" t="s">
        <v>85</v>
      </c>
      <c r="G658" t="s">
        <v>241</v>
      </c>
      <c r="H658" t="s">
        <v>304</v>
      </c>
      <c r="I658" t="s">
        <v>305</v>
      </c>
      <c r="J658">
        <v>0</v>
      </c>
      <c r="K658">
        <v>0</v>
      </c>
      <c r="L658">
        <v>0</v>
      </c>
      <c r="M658">
        <v>0</v>
      </c>
      <c r="N658">
        <v>0</v>
      </c>
      <c r="O658" t="s">
        <v>80</v>
      </c>
    </row>
    <row r="659" spans="1:15" x14ac:dyDescent="0.25">
      <c r="A659" t="s">
        <v>375</v>
      </c>
      <c r="B659" t="s">
        <v>376</v>
      </c>
      <c r="D659">
        <v>0</v>
      </c>
      <c r="E659" t="s">
        <v>377</v>
      </c>
      <c r="F659" t="s">
        <v>85</v>
      </c>
      <c r="G659" t="s">
        <v>241</v>
      </c>
      <c r="H659" t="s">
        <v>306</v>
      </c>
      <c r="I659" t="s">
        <v>307</v>
      </c>
      <c r="J659">
        <v>0</v>
      </c>
      <c r="K659">
        <v>0</v>
      </c>
      <c r="L659">
        <v>0</v>
      </c>
      <c r="M659">
        <v>0</v>
      </c>
      <c r="N659">
        <v>0</v>
      </c>
      <c r="O659" t="s">
        <v>80</v>
      </c>
    </row>
    <row r="660" spans="1:15" x14ac:dyDescent="0.25">
      <c r="A660" t="s">
        <v>375</v>
      </c>
      <c r="B660" t="s">
        <v>376</v>
      </c>
      <c r="D660">
        <v>0</v>
      </c>
      <c r="E660" t="s">
        <v>377</v>
      </c>
      <c r="F660" t="s">
        <v>85</v>
      </c>
      <c r="G660" t="s">
        <v>241</v>
      </c>
      <c r="H660" t="s">
        <v>308</v>
      </c>
      <c r="I660" t="s">
        <v>309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80</v>
      </c>
    </row>
    <row r="661" spans="1:15" x14ac:dyDescent="0.25">
      <c r="A661" t="s">
        <v>375</v>
      </c>
      <c r="B661" t="s">
        <v>376</v>
      </c>
      <c r="D661">
        <v>0</v>
      </c>
      <c r="E661" t="s">
        <v>377</v>
      </c>
      <c r="F661" t="s">
        <v>85</v>
      </c>
      <c r="G661" t="s">
        <v>241</v>
      </c>
      <c r="H661" t="s">
        <v>310</v>
      </c>
      <c r="I661" t="s">
        <v>311</v>
      </c>
      <c r="J661">
        <v>0</v>
      </c>
      <c r="K661">
        <v>0</v>
      </c>
      <c r="L661">
        <v>0</v>
      </c>
      <c r="M661">
        <v>0</v>
      </c>
      <c r="N661">
        <v>0</v>
      </c>
      <c r="O661" t="s">
        <v>80</v>
      </c>
    </row>
    <row r="662" spans="1:15" x14ac:dyDescent="0.25">
      <c r="A662" t="s">
        <v>375</v>
      </c>
      <c r="B662" t="s">
        <v>376</v>
      </c>
      <c r="D662">
        <v>0</v>
      </c>
      <c r="E662" t="s">
        <v>377</v>
      </c>
      <c r="F662" t="s">
        <v>85</v>
      </c>
      <c r="G662" t="s">
        <v>241</v>
      </c>
      <c r="H662" t="s">
        <v>312</v>
      </c>
      <c r="I662" t="s">
        <v>313</v>
      </c>
      <c r="J662">
        <v>0</v>
      </c>
      <c r="K662">
        <v>0</v>
      </c>
      <c r="L662">
        <v>0</v>
      </c>
      <c r="M662">
        <v>0</v>
      </c>
      <c r="N662">
        <v>0</v>
      </c>
      <c r="O662" t="s">
        <v>80</v>
      </c>
    </row>
    <row r="663" spans="1:15" x14ac:dyDescent="0.25">
      <c r="A663" t="s">
        <v>375</v>
      </c>
      <c r="B663" t="s">
        <v>376</v>
      </c>
      <c r="D663">
        <v>0</v>
      </c>
      <c r="E663" t="s">
        <v>377</v>
      </c>
      <c r="F663" t="s">
        <v>85</v>
      </c>
      <c r="G663" t="s">
        <v>241</v>
      </c>
      <c r="H663" t="s">
        <v>314</v>
      </c>
      <c r="I663" t="s">
        <v>315</v>
      </c>
      <c r="J663">
        <v>0</v>
      </c>
      <c r="K663">
        <v>0</v>
      </c>
      <c r="L663">
        <v>0</v>
      </c>
      <c r="M663">
        <v>0</v>
      </c>
      <c r="N663">
        <v>0</v>
      </c>
      <c r="O663" t="s">
        <v>80</v>
      </c>
    </row>
    <row r="664" spans="1:15" x14ac:dyDescent="0.25">
      <c r="A664" t="s">
        <v>375</v>
      </c>
      <c r="B664" t="s">
        <v>376</v>
      </c>
      <c r="D664">
        <v>0</v>
      </c>
      <c r="E664" t="s">
        <v>377</v>
      </c>
      <c r="F664" t="s">
        <v>85</v>
      </c>
      <c r="G664" t="s">
        <v>241</v>
      </c>
      <c r="H664" t="s">
        <v>314</v>
      </c>
      <c r="I664" t="s">
        <v>316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80</v>
      </c>
    </row>
    <row r="665" spans="1:15" x14ac:dyDescent="0.25">
      <c r="A665" t="s">
        <v>375</v>
      </c>
      <c r="B665" t="s">
        <v>376</v>
      </c>
      <c r="D665">
        <v>0</v>
      </c>
      <c r="E665" t="s">
        <v>377</v>
      </c>
      <c r="F665" t="s">
        <v>85</v>
      </c>
      <c r="G665" t="s">
        <v>241</v>
      </c>
      <c r="H665" t="s">
        <v>317</v>
      </c>
      <c r="I665" t="s">
        <v>318</v>
      </c>
      <c r="J665">
        <v>0</v>
      </c>
      <c r="K665">
        <v>0</v>
      </c>
      <c r="L665">
        <v>0</v>
      </c>
      <c r="M665">
        <v>0</v>
      </c>
      <c r="N665">
        <v>0</v>
      </c>
      <c r="O665" t="s">
        <v>80</v>
      </c>
    </row>
    <row r="666" spans="1:15" x14ac:dyDescent="0.25">
      <c r="A666" t="s">
        <v>375</v>
      </c>
      <c r="B666" t="s">
        <v>376</v>
      </c>
      <c r="D666">
        <v>0</v>
      </c>
      <c r="E666" t="s">
        <v>377</v>
      </c>
      <c r="F666" t="s">
        <v>85</v>
      </c>
      <c r="G666" t="s">
        <v>241</v>
      </c>
      <c r="H666" t="s">
        <v>319</v>
      </c>
      <c r="I666" t="s">
        <v>320</v>
      </c>
      <c r="J666">
        <v>0</v>
      </c>
      <c r="K666">
        <v>0</v>
      </c>
      <c r="L666">
        <v>0</v>
      </c>
      <c r="M666">
        <v>0</v>
      </c>
      <c r="N666">
        <v>0</v>
      </c>
      <c r="O666" t="s">
        <v>80</v>
      </c>
    </row>
    <row r="667" spans="1:15" x14ac:dyDescent="0.25">
      <c r="A667" t="s">
        <v>375</v>
      </c>
      <c r="B667" t="s">
        <v>376</v>
      </c>
      <c r="D667">
        <v>0</v>
      </c>
      <c r="E667" t="s">
        <v>377</v>
      </c>
      <c r="F667" t="s">
        <v>85</v>
      </c>
      <c r="G667" t="s">
        <v>241</v>
      </c>
      <c r="H667" t="s">
        <v>321</v>
      </c>
      <c r="I667" t="s">
        <v>322</v>
      </c>
      <c r="J667">
        <v>0</v>
      </c>
      <c r="K667">
        <v>0</v>
      </c>
      <c r="L667">
        <v>0</v>
      </c>
      <c r="M667">
        <v>0</v>
      </c>
      <c r="N667">
        <v>0</v>
      </c>
      <c r="O667" t="s">
        <v>80</v>
      </c>
    </row>
    <row r="668" spans="1:15" x14ac:dyDescent="0.25">
      <c r="A668" t="s">
        <v>375</v>
      </c>
      <c r="B668" t="s">
        <v>376</v>
      </c>
      <c r="D668">
        <v>0</v>
      </c>
      <c r="E668" t="s">
        <v>377</v>
      </c>
      <c r="F668" t="s">
        <v>85</v>
      </c>
      <c r="G668" t="s">
        <v>241</v>
      </c>
      <c r="H668" t="s">
        <v>323</v>
      </c>
      <c r="I668" t="s">
        <v>324</v>
      </c>
      <c r="J668">
        <v>0</v>
      </c>
      <c r="K668">
        <v>0</v>
      </c>
      <c r="L668">
        <v>0</v>
      </c>
      <c r="M668">
        <v>0</v>
      </c>
      <c r="N668">
        <v>0</v>
      </c>
      <c r="O668" t="s">
        <v>80</v>
      </c>
    </row>
    <row r="669" spans="1:15" x14ac:dyDescent="0.25">
      <c r="A669" t="s">
        <v>375</v>
      </c>
      <c r="B669" t="s">
        <v>376</v>
      </c>
      <c r="D669">
        <v>0</v>
      </c>
      <c r="E669" t="s">
        <v>377</v>
      </c>
      <c r="F669" t="s">
        <v>85</v>
      </c>
      <c r="G669" t="s">
        <v>241</v>
      </c>
      <c r="H669" t="s">
        <v>325</v>
      </c>
      <c r="I669" t="s">
        <v>326</v>
      </c>
      <c r="J669">
        <v>0</v>
      </c>
      <c r="K669">
        <v>0</v>
      </c>
      <c r="L669">
        <v>0</v>
      </c>
      <c r="M669">
        <v>0</v>
      </c>
      <c r="N669">
        <v>0</v>
      </c>
      <c r="O669" t="s">
        <v>80</v>
      </c>
    </row>
    <row r="670" spans="1:15" x14ac:dyDescent="0.25">
      <c r="A670" t="s">
        <v>375</v>
      </c>
      <c r="B670" t="s">
        <v>376</v>
      </c>
      <c r="D670">
        <v>0</v>
      </c>
      <c r="E670" t="s">
        <v>377</v>
      </c>
      <c r="F670" t="s">
        <v>85</v>
      </c>
      <c r="G670" t="s">
        <v>241</v>
      </c>
      <c r="H670" t="s">
        <v>327</v>
      </c>
      <c r="I670" t="s">
        <v>328</v>
      </c>
      <c r="J670">
        <v>0</v>
      </c>
      <c r="K670">
        <v>0</v>
      </c>
      <c r="L670">
        <v>0</v>
      </c>
      <c r="M670">
        <v>0</v>
      </c>
      <c r="N670">
        <v>0</v>
      </c>
      <c r="O670" t="s">
        <v>80</v>
      </c>
    </row>
    <row r="671" spans="1:15" x14ac:dyDescent="0.25">
      <c r="A671" t="s">
        <v>375</v>
      </c>
      <c r="B671" t="s">
        <v>376</v>
      </c>
      <c r="D671">
        <v>0</v>
      </c>
      <c r="E671" t="s">
        <v>377</v>
      </c>
      <c r="F671" t="s">
        <v>85</v>
      </c>
      <c r="G671" t="s">
        <v>241</v>
      </c>
      <c r="H671" t="s">
        <v>329</v>
      </c>
      <c r="I671" t="s">
        <v>330</v>
      </c>
      <c r="J671">
        <v>0</v>
      </c>
      <c r="K671">
        <v>0</v>
      </c>
      <c r="L671">
        <v>0</v>
      </c>
      <c r="M671">
        <v>0</v>
      </c>
      <c r="N671">
        <v>0</v>
      </c>
      <c r="O671" t="s">
        <v>80</v>
      </c>
    </row>
    <row r="672" spans="1:15" x14ac:dyDescent="0.25">
      <c r="A672" t="s">
        <v>375</v>
      </c>
      <c r="B672" t="s">
        <v>376</v>
      </c>
      <c r="D672">
        <v>0</v>
      </c>
      <c r="E672" t="s">
        <v>377</v>
      </c>
      <c r="F672" t="s">
        <v>85</v>
      </c>
      <c r="G672" t="s">
        <v>241</v>
      </c>
      <c r="H672" t="s">
        <v>331</v>
      </c>
      <c r="I672" t="s">
        <v>332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80</v>
      </c>
    </row>
    <row r="673" spans="1:15" x14ac:dyDescent="0.25">
      <c r="A673" t="s">
        <v>375</v>
      </c>
      <c r="B673" t="s">
        <v>376</v>
      </c>
      <c r="D673">
        <v>0</v>
      </c>
      <c r="E673" t="s">
        <v>377</v>
      </c>
      <c r="F673" t="s">
        <v>85</v>
      </c>
      <c r="G673" t="s">
        <v>241</v>
      </c>
      <c r="H673" t="s">
        <v>333</v>
      </c>
      <c r="I673" t="s">
        <v>334</v>
      </c>
      <c r="J673">
        <v>0</v>
      </c>
      <c r="K673">
        <v>0</v>
      </c>
      <c r="L673">
        <v>0</v>
      </c>
      <c r="M673">
        <v>0</v>
      </c>
      <c r="N673">
        <v>0</v>
      </c>
      <c r="O673" t="s">
        <v>80</v>
      </c>
    </row>
    <row r="674" spans="1:15" x14ac:dyDescent="0.25">
      <c r="A674" t="s">
        <v>375</v>
      </c>
      <c r="B674" t="s">
        <v>376</v>
      </c>
      <c r="D674">
        <v>0</v>
      </c>
      <c r="E674" t="s">
        <v>377</v>
      </c>
      <c r="F674" t="s">
        <v>85</v>
      </c>
      <c r="G674" t="s">
        <v>241</v>
      </c>
      <c r="H674" t="s">
        <v>335</v>
      </c>
      <c r="I674" t="s">
        <v>336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80</v>
      </c>
    </row>
    <row r="675" spans="1:15" x14ac:dyDescent="0.25">
      <c r="A675" t="s">
        <v>375</v>
      </c>
      <c r="B675" t="s">
        <v>376</v>
      </c>
      <c r="D675">
        <v>0</v>
      </c>
      <c r="E675" t="s">
        <v>377</v>
      </c>
      <c r="F675" t="s">
        <v>85</v>
      </c>
      <c r="G675" t="s">
        <v>241</v>
      </c>
      <c r="H675" t="s">
        <v>337</v>
      </c>
      <c r="I675" t="s">
        <v>338</v>
      </c>
      <c r="J675">
        <v>0</v>
      </c>
      <c r="K675">
        <v>0</v>
      </c>
      <c r="L675">
        <v>0</v>
      </c>
      <c r="M675">
        <v>0</v>
      </c>
      <c r="N675">
        <v>0</v>
      </c>
      <c r="O675" t="s">
        <v>80</v>
      </c>
    </row>
    <row r="676" spans="1:15" x14ac:dyDescent="0.25">
      <c r="A676" t="s">
        <v>375</v>
      </c>
      <c r="B676" t="s">
        <v>376</v>
      </c>
      <c r="D676">
        <v>0</v>
      </c>
      <c r="E676" t="s">
        <v>377</v>
      </c>
      <c r="F676" t="s">
        <v>85</v>
      </c>
      <c r="G676" t="s">
        <v>241</v>
      </c>
      <c r="H676" t="s">
        <v>339</v>
      </c>
      <c r="I676" t="s">
        <v>340</v>
      </c>
      <c r="J676">
        <v>0</v>
      </c>
      <c r="K676">
        <v>0</v>
      </c>
      <c r="L676">
        <v>0</v>
      </c>
      <c r="M676">
        <v>0</v>
      </c>
      <c r="N676">
        <v>0</v>
      </c>
      <c r="O676" t="s">
        <v>80</v>
      </c>
    </row>
    <row r="677" spans="1:15" x14ac:dyDescent="0.25">
      <c r="A677" t="s">
        <v>375</v>
      </c>
      <c r="B677" t="s">
        <v>376</v>
      </c>
      <c r="D677">
        <v>0</v>
      </c>
      <c r="E677" t="s">
        <v>377</v>
      </c>
      <c r="F677" t="s">
        <v>85</v>
      </c>
      <c r="G677" t="s">
        <v>241</v>
      </c>
      <c r="H677" t="s">
        <v>341</v>
      </c>
      <c r="I677" t="s">
        <v>342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80</v>
      </c>
    </row>
    <row r="678" spans="1:15" x14ac:dyDescent="0.25">
      <c r="A678" t="s">
        <v>375</v>
      </c>
      <c r="B678" t="s">
        <v>376</v>
      </c>
      <c r="D678">
        <v>0</v>
      </c>
      <c r="E678" t="s">
        <v>377</v>
      </c>
      <c r="F678" t="s">
        <v>85</v>
      </c>
      <c r="G678" t="s">
        <v>241</v>
      </c>
      <c r="H678" t="s">
        <v>343</v>
      </c>
      <c r="I678" t="s">
        <v>344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80</v>
      </c>
    </row>
    <row r="679" spans="1:15" x14ac:dyDescent="0.25">
      <c r="A679" t="s">
        <v>375</v>
      </c>
      <c r="B679" t="s">
        <v>376</v>
      </c>
      <c r="D679">
        <v>0</v>
      </c>
      <c r="E679" t="s">
        <v>377</v>
      </c>
      <c r="F679" t="s">
        <v>85</v>
      </c>
      <c r="G679" t="s">
        <v>241</v>
      </c>
      <c r="H679" t="s">
        <v>345</v>
      </c>
      <c r="I679" t="s">
        <v>346</v>
      </c>
      <c r="J679">
        <v>0</v>
      </c>
      <c r="K679">
        <v>0</v>
      </c>
      <c r="L679">
        <v>0</v>
      </c>
      <c r="M679">
        <v>0</v>
      </c>
      <c r="N679">
        <v>0</v>
      </c>
      <c r="O679" t="s">
        <v>80</v>
      </c>
    </row>
    <row r="680" spans="1:15" x14ac:dyDescent="0.25">
      <c r="A680" t="s">
        <v>375</v>
      </c>
      <c r="B680" t="s">
        <v>376</v>
      </c>
      <c r="D680">
        <v>0</v>
      </c>
      <c r="E680" t="s">
        <v>377</v>
      </c>
      <c r="F680" t="s">
        <v>85</v>
      </c>
      <c r="G680" t="s">
        <v>241</v>
      </c>
      <c r="H680" t="s">
        <v>347</v>
      </c>
      <c r="I680" t="s">
        <v>348</v>
      </c>
      <c r="J680">
        <v>0</v>
      </c>
      <c r="K680">
        <v>0</v>
      </c>
      <c r="L680">
        <v>0</v>
      </c>
      <c r="M680">
        <v>0</v>
      </c>
      <c r="N680">
        <v>0</v>
      </c>
      <c r="O680" t="s">
        <v>80</v>
      </c>
    </row>
    <row r="681" spans="1:15" x14ac:dyDescent="0.25">
      <c r="A681" t="s">
        <v>375</v>
      </c>
      <c r="B681" t="s">
        <v>376</v>
      </c>
      <c r="D681">
        <v>0</v>
      </c>
      <c r="E681" t="s">
        <v>377</v>
      </c>
      <c r="F681" t="s">
        <v>85</v>
      </c>
      <c r="G681" t="s">
        <v>241</v>
      </c>
      <c r="H681" t="s">
        <v>349</v>
      </c>
      <c r="I681" t="s">
        <v>350</v>
      </c>
      <c r="J681">
        <v>0</v>
      </c>
      <c r="K681">
        <v>0</v>
      </c>
      <c r="L681">
        <v>0</v>
      </c>
      <c r="M681">
        <v>0</v>
      </c>
      <c r="N681">
        <v>0</v>
      </c>
      <c r="O681" t="s">
        <v>80</v>
      </c>
    </row>
    <row r="682" spans="1:15" x14ac:dyDescent="0.25">
      <c r="A682" t="s">
        <v>375</v>
      </c>
      <c r="B682" t="s">
        <v>376</v>
      </c>
      <c r="D682">
        <v>0</v>
      </c>
      <c r="E682" t="s">
        <v>377</v>
      </c>
      <c r="F682" t="s">
        <v>85</v>
      </c>
      <c r="G682" t="s">
        <v>241</v>
      </c>
      <c r="H682" t="s">
        <v>351</v>
      </c>
      <c r="I682" t="s">
        <v>352</v>
      </c>
      <c r="J682">
        <v>0</v>
      </c>
      <c r="K682">
        <v>0</v>
      </c>
      <c r="L682">
        <v>0</v>
      </c>
      <c r="M682">
        <v>0</v>
      </c>
      <c r="N682">
        <v>0</v>
      </c>
      <c r="O682" t="s">
        <v>80</v>
      </c>
    </row>
    <row r="683" spans="1:15" x14ac:dyDescent="0.25">
      <c r="A683" t="s">
        <v>375</v>
      </c>
      <c r="B683" t="s">
        <v>376</v>
      </c>
      <c r="D683">
        <v>0</v>
      </c>
      <c r="E683" t="s">
        <v>377</v>
      </c>
      <c r="F683" t="s">
        <v>85</v>
      </c>
      <c r="G683" t="s">
        <v>241</v>
      </c>
      <c r="H683" t="s">
        <v>353</v>
      </c>
      <c r="I683" t="s">
        <v>354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80</v>
      </c>
    </row>
    <row r="684" spans="1:15" x14ac:dyDescent="0.25">
      <c r="A684" t="s">
        <v>375</v>
      </c>
      <c r="B684" t="s">
        <v>376</v>
      </c>
      <c r="D684">
        <v>0</v>
      </c>
      <c r="E684" t="s">
        <v>377</v>
      </c>
      <c r="F684" t="s">
        <v>85</v>
      </c>
      <c r="G684" t="s">
        <v>241</v>
      </c>
      <c r="H684" t="s">
        <v>355</v>
      </c>
      <c r="I684" t="s">
        <v>356</v>
      </c>
      <c r="J684">
        <v>0</v>
      </c>
      <c r="K684">
        <v>0</v>
      </c>
      <c r="L684">
        <v>0</v>
      </c>
      <c r="M684">
        <v>0</v>
      </c>
      <c r="N684">
        <v>0</v>
      </c>
      <c r="O684" t="s">
        <v>80</v>
      </c>
    </row>
    <row r="685" spans="1:15" x14ac:dyDescent="0.25">
      <c r="A685" t="s">
        <v>375</v>
      </c>
      <c r="B685" t="s">
        <v>376</v>
      </c>
      <c r="D685">
        <v>0</v>
      </c>
      <c r="E685" t="s">
        <v>377</v>
      </c>
      <c r="F685" t="s">
        <v>85</v>
      </c>
      <c r="G685" t="s">
        <v>241</v>
      </c>
      <c r="H685" t="s">
        <v>357</v>
      </c>
      <c r="I685" t="s">
        <v>358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80</v>
      </c>
    </row>
    <row r="686" spans="1:15" x14ac:dyDescent="0.25">
      <c r="A686" t="s">
        <v>375</v>
      </c>
      <c r="B686" t="s">
        <v>376</v>
      </c>
      <c r="D686">
        <v>0</v>
      </c>
      <c r="E686" t="s">
        <v>377</v>
      </c>
      <c r="F686" t="s">
        <v>85</v>
      </c>
      <c r="G686" t="s">
        <v>241</v>
      </c>
      <c r="H686" t="s">
        <v>359</v>
      </c>
      <c r="I686" t="s">
        <v>360</v>
      </c>
      <c r="J686">
        <v>0</v>
      </c>
      <c r="K686">
        <v>0</v>
      </c>
      <c r="L686">
        <v>0</v>
      </c>
      <c r="M686">
        <v>0</v>
      </c>
      <c r="N686">
        <v>0</v>
      </c>
      <c r="O686" t="s">
        <v>80</v>
      </c>
    </row>
    <row r="687" spans="1:15" x14ac:dyDescent="0.25">
      <c r="A687" t="s">
        <v>375</v>
      </c>
      <c r="B687" t="s">
        <v>376</v>
      </c>
      <c r="D687">
        <v>0</v>
      </c>
      <c r="E687" t="s">
        <v>377</v>
      </c>
      <c r="F687" t="s">
        <v>85</v>
      </c>
      <c r="G687" t="s">
        <v>241</v>
      </c>
      <c r="H687" t="s">
        <v>361</v>
      </c>
      <c r="I687" t="s">
        <v>362</v>
      </c>
      <c r="J687">
        <v>0</v>
      </c>
      <c r="K687">
        <v>0</v>
      </c>
      <c r="L687">
        <v>0</v>
      </c>
      <c r="M687">
        <v>0</v>
      </c>
      <c r="N687">
        <v>0</v>
      </c>
      <c r="O687" t="s">
        <v>80</v>
      </c>
    </row>
    <row r="688" spans="1:15" x14ac:dyDescent="0.25">
      <c r="A688" t="s">
        <v>375</v>
      </c>
      <c r="B688" t="s">
        <v>376</v>
      </c>
      <c r="D688">
        <v>0</v>
      </c>
      <c r="E688" t="s">
        <v>377</v>
      </c>
      <c r="F688" t="s">
        <v>85</v>
      </c>
      <c r="G688" t="s">
        <v>241</v>
      </c>
      <c r="H688" t="s">
        <v>363</v>
      </c>
      <c r="I688" t="s">
        <v>364</v>
      </c>
      <c r="J688">
        <v>0</v>
      </c>
      <c r="K688">
        <v>0</v>
      </c>
      <c r="L688">
        <v>0</v>
      </c>
      <c r="M688">
        <v>0</v>
      </c>
      <c r="N688">
        <v>0</v>
      </c>
      <c r="O688" t="s">
        <v>80</v>
      </c>
    </row>
    <row r="689" spans="1:15" x14ac:dyDescent="0.25">
      <c r="A689" t="s">
        <v>375</v>
      </c>
      <c r="B689" t="s">
        <v>376</v>
      </c>
      <c r="D689">
        <v>0</v>
      </c>
      <c r="E689" t="s">
        <v>377</v>
      </c>
      <c r="F689" t="s">
        <v>85</v>
      </c>
      <c r="G689" t="s">
        <v>241</v>
      </c>
      <c r="H689" t="s">
        <v>365</v>
      </c>
      <c r="I689" t="s">
        <v>366</v>
      </c>
      <c r="J689">
        <v>0</v>
      </c>
      <c r="K689">
        <v>0</v>
      </c>
      <c r="L689">
        <v>0</v>
      </c>
      <c r="M689">
        <v>0</v>
      </c>
      <c r="N689">
        <v>0</v>
      </c>
      <c r="O689" t="s">
        <v>80</v>
      </c>
    </row>
    <row r="690" spans="1:15" x14ac:dyDescent="0.25">
      <c r="A690" t="s">
        <v>375</v>
      </c>
      <c r="B690" t="s">
        <v>376</v>
      </c>
      <c r="D690">
        <v>0</v>
      </c>
      <c r="E690" t="s">
        <v>377</v>
      </c>
      <c r="F690" t="s">
        <v>85</v>
      </c>
      <c r="G690" t="s">
        <v>241</v>
      </c>
      <c r="H690" t="s">
        <v>367</v>
      </c>
      <c r="I690" t="s">
        <v>368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80</v>
      </c>
    </row>
    <row r="691" spans="1:15" x14ac:dyDescent="0.25">
      <c r="A691" t="s">
        <v>375</v>
      </c>
      <c r="B691" t="s">
        <v>376</v>
      </c>
      <c r="D691">
        <v>0</v>
      </c>
      <c r="E691" t="s">
        <v>377</v>
      </c>
      <c r="F691" t="s">
        <v>85</v>
      </c>
      <c r="G691" t="s">
        <v>241</v>
      </c>
      <c r="H691" t="s">
        <v>369</v>
      </c>
      <c r="I691" t="s">
        <v>370</v>
      </c>
      <c r="J691">
        <v>0</v>
      </c>
      <c r="K691">
        <v>0</v>
      </c>
      <c r="L691">
        <v>0</v>
      </c>
      <c r="M691">
        <v>0</v>
      </c>
      <c r="N691">
        <v>0</v>
      </c>
      <c r="O691" t="s">
        <v>80</v>
      </c>
    </row>
    <row r="692" spans="1:15" x14ac:dyDescent="0.25">
      <c r="A692" t="s">
        <v>235</v>
      </c>
      <c r="B692" t="s">
        <v>236</v>
      </c>
      <c r="D692">
        <v>21</v>
      </c>
      <c r="E692" t="s">
        <v>237</v>
      </c>
      <c r="F692" t="s">
        <v>85</v>
      </c>
      <c r="G692" t="s">
        <v>241</v>
      </c>
      <c r="H692" t="s">
        <v>88</v>
      </c>
      <c r="I692" t="s">
        <v>90</v>
      </c>
      <c r="J692">
        <v>0</v>
      </c>
      <c r="K692">
        <v>10000</v>
      </c>
      <c r="L692">
        <v>17000</v>
      </c>
      <c r="M692">
        <v>0</v>
      </c>
      <c r="N692">
        <v>0</v>
      </c>
      <c r="O692" t="s">
        <v>80</v>
      </c>
    </row>
    <row r="693" spans="1:15" x14ac:dyDescent="0.25">
      <c r="A693" t="s">
        <v>235</v>
      </c>
      <c r="B693" t="s">
        <v>236</v>
      </c>
      <c r="D693">
        <v>21</v>
      </c>
      <c r="E693" t="s">
        <v>237</v>
      </c>
      <c r="F693" t="s">
        <v>85</v>
      </c>
      <c r="G693" t="s">
        <v>241</v>
      </c>
      <c r="H693" t="s">
        <v>91</v>
      </c>
      <c r="I693" t="s">
        <v>92</v>
      </c>
      <c r="J693">
        <v>0</v>
      </c>
      <c r="K693">
        <v>10000</v>
      </c>
      <c r="L693">
        <v>17000</v>
      </c>
      <c r="M693">
        <v>0</v>
      </c>
      <c r="N693">
        <v>0</v>
      </c>
      <c r="O693" t="s">
        <v>80</v>
      </c>
    </row>
    <row r="694" spans="1:15" x14ac:dyDescent="0.25">
      <c r="A694" t="s">
        <v>235</v>
      </c>
      <c r="B694" t="s">
        <v>236</v>
      </c>
      <c r="D694">
        <v>21</v>
      </c>
      <c r="E694" t="s">
        <v>237</v>
      </c>
      <c r="F694" t="s">
        <v>85</v>
      </c>
      <c r="G694" t="s">
        <v>241</v>
      </c>
      <c r="H694" t="s">
        <v>93</v>
      </c>
      <c r="I694" t="s">
        <v>94</v>
      </c>
      <c r="J694">
        <v>0</v>
      </c>
      <c r="K694">
        <v>10000</v>
      </c>
      <c r="L694">
        <v>17000</v>
      </c>
      <c r="M694">
        <v>0</v>
      </c>
      <c r="N694">
        <v>0</v>
      </c>
      <c r="O694" t="s">
        <v>80</v>
      </c>
    </row>
    <row r="695" spans="1:15" x14ac:dyDescent="0.25">
      <c r="A695" t="s">
        <v>235</v>
      </c>
      <c r="B695" t="s">
        <v>236</v>
      </c>
      <c r="D695">
        <v>21</v>
      </c>
      <c r="E695" t="s">
        <v>237</v>
      </c>
      <c r="F695" t="s">
        <v>85</v>
      </c>
      <c r="G695" t="s">
        <v>241</v>
      </c>
      <c r="H695" t="s">
        <v>95</v>
      </c>
      <c r="I695" t="s">
        <v>96</v>
      </c>
      <c r="J695">
        <v>0</v>
      </c>
      <c r="K695">
        <v>10000</v>
      </c>
      <c r="L695">
        <v>17000</v>
      </c>
      <c r="M695">
        <v>0</v>
      </c>
      <c r="N695">
        <v>0</v>
      </c>
      <c r="O695" t="s">
        <v>80</v>
      </c>
    </row>
    <row r="696" spans="1:15" x14ac:dyDescent="0.25">
      <c r="A696" t="s">
        <v>235</v>
      </c>
      <c r="B696" t="s">
        <v>236</v>
      </c>
      <c r="D696">
        <v>21</v>
      </c>
      <c r="E696" t="s">
        <v>237</v>
      </c>
      <c r="F696" t="s">
        <v>85</v>
      </c>
      <c r="G696" t="s">
        <v>241</v>
      </c>
      <c r="H696" t="s">
        <v>97</v>
      </c>
      <c r="I696" t="s">
        <v>98</v>
      </c>
      <c r="J696">
        <v>0</v>
      </c>
      <c r="K696">
        <v>10000</v>
      </c>
      <c r="L696">
        <v>17000</v>
      </c>
      <c r="M696">
        <v>0</v>
      </c>
      <c r="N696">
        <v>0</v>
      </c>
      <c r="O696" t="s">
        <v>80</v>
      </c>
    </row>
    <row r="697" spans="1:15" x14ac:dyDescent="0.25">
      <c r="A697" t="s">
        <v>235</v>
      </c>
      <c r="B697" t="s">
        <v>236</v>
      </c>
      <c r="D697">
        <v>21</v>
      </c>
      <c r="E697" t="s">
        <v>237</v>
      </c>
      <c r="F697" t="s">
        <v>85</v>
      </c>
      <c r="G697" t="s">
        <v>241</v>
      </c>
      <c r="H697" t="s">
        <v>99</v>
      </c>
      <c r="I697" t="s">
        <v>100</v>
      </c>
      <c r="J697">
        <v>0</v>
      </c>
      <c r="K697">
        <v>10000</v>
      </c>
      <c r="L697">
        <v>17000</v>
      </c>
      <c r="M697">
        <v>0</v>
      </c>
      <c r="N697">
        <v>0</v>
      </c>
      <c r="O697" t="s">
        <v>80</v>
      </c>
    </row>
    <row r="698" spans="1:15" x14ac:dyDescent="0.25">
      <c r="A698" t="s">
        <v>235</v>
      </c>
      <c r="B698" t="s">
        <v>236</v>
      </c>
      <c r="D698">
        <v>21</v>
      </c>
      <c r="E698" t="s">
        <v>237</v>
      </c>
      <c r="F698" t="s">
        <v>85</v>
      </c>
      <c r="G698" t="s">
        <v>241</v>
      </c>
      <c r="H698" t="s">
        <v>101</v>
      </c>
      <c r="I698" t="s">
        <v>102</v>
      </c>
      <c r="J698">
        <v>0</v>
      </c>
      <c r="K698">
        <v>10000</v>
      </c>
      <c r="L698">
        <v>17000</v>
      </c>
      <c r="M698">
        <v>0</v>
      </c>
      <c r="N698">
        <v>0</v>
      </c>
      <c r="O698" t="s">
        <v>80</v>
      </c>
    </row>
    <row r="699" spans="1:15" x14ac:dyDescent="0.25">
      <c r="A699" t="s">
        <v>235</v>
      </c>
      <c r="B699" t="s">
        <v>236</v>
      </c>
      <c r="D699">
        <v>21</v>
      </c>
      <c r="E699" t="s">
        <v>237</v>
      </c>
      <c r="F699" t="s">
        <v>85</v>
      </c>
      <c r="G699" t="s">
        <v>241</v>
      </c>
      <c r="H699" t="s">
        <v>103</v>
      </c>
      <c r="I699" t="s">
        <v>104</v>
      </c>
      <c r="J699">
        <v>0</v>
      </c>
      <c r="K699">
        <v>10000</v>
      </c>
      <c r="L699">
        <v>17000</v>
      </c>
      <c r="M699">
        <v>0</v>
      </c>
      <c r="N699">
        <v>0</v>
      </c>
      <c r="O699" t="s">
        <v>80</v>
      </c>
    </row>
    <row r="700" spans="1:15" x14ac:dyDescent="0.25">
      <c r="A700" t="s">
        <v>235</v>
      </c>
      <c r="B700" t="s">
        <v>236</v>
      </c>
      <c r="D700">
        <v>21</v>
      </c>
      <c r="E700" t="s">
        <v>237</v>
      </c>
      <c r="F700" t="s">
        <v>85</v>
      </c>
      <c r="G700" t="s">
        <v>241</v>
      </c>
      <c r="H700" t="s">
        <v>105</v>
      </c>
      <c r="I700" t="s">
        <v>106</v>
      </c>
      <c r="J700">
        <v>0</v>
      </c>
      <c r="K700">
        <v>10000</v>
      </c>
      <c r="L700">
        <v>17000</v>
      </c>
      <c r="M700">
        <v>0</v>
      </c>
      <c r="N700">
        <v>0</v>
      </c>
      <c r="O700" t="s">
        <v>80</v>
      </c>
    </row>
    <row r="701" spans="1:15" x14ac:dyDescent="0.25">
      <c r="A701" t="s">
        <v>235</v>
      </c>
      <c r="B701" t="s">
        <v>236</v>
      </c>
      <c r="D701">
        <v>21</v>
      </c>
      <c r="E701" t="s">
        <v>237</v>
      </c>
      <c r="F701" t="s">
        <v>85</v>
      </c>
      <c r="G701" t="s">
        <v>241</v>
      </c>
      <c r="H701" t="s">
        <v>107</v>
      </c>
      <c r="I701" t="s">
        <v>108</v>
      </c>
      <c r="J701">
        <v>0</v>
      </c>
      <c r="K701">
        <v>10000</v>
      </c>
      <c r="L701">
        <v>17000</v>
      </c>
      <c r="M701">
        <v>0</v>
      </c>
      <c r="N701">
        <v>0</v>
      </c>
      <c r="O701" t="s">
        <v>80</v>
      </c>
    </row>
    <row r="702" spans="1:15" x14ac:dyDescent="0.25">
      <c r="A702" t="s">
        <v>235</v>
      </c>
      <c r="B702" t="s">
        <v>236</v>
      </c>
      <c r="D702">
        <v>21</v>
      </c>
      <c r="E702" t="s">
        <v>237</v>
      </c>
      <c r="F702" t="s">
        <v>85</v>
      </c>
      <c r="G702" t="s">
        <v>241</v>
      </c>
      <c r="H702" t="s">
        <v>109</v>
      </c>
      <c r="I702" t="s">
        <v>110</v>
      </c>
      <c r="J702">
        <v>0</v>
      </c>
      <c r="K702">
        <v>10000</v>
      </c>
      <c r="L702">
        <v>17000</v>
      </c>
      <c r="M702">
        <v>0</v>
      </c>
      <c r="N702">
        <v>0</v>
      </c>
      <c r="O702" t="s">
        <v>80</v>
      </c>
    </row>
    <row r="703" spans="1:15" x14ac:dyDescent="0.25">
      <c r="A703" t="s">
        <v>235</v>
      </c>
      <c r="B703" t="s">
        <v>236</v>
      </c>
      <c r="D703">
        <v>21</v>
      </c>
      <c r="E703" t="s">
        <v>237</v>
      </c>
      <c r="F703" t="s">
        <v>85</v>
      </c>
      <c r="G703" t="s">
        <v>241</v>
      </c>
      <c r="H703" t="s">
        <v>111</v>
      </c>
      <c r="I703" t="s">
        <v>112</v>
      </c>
      <c r="J703">
        <v>0</v>
      </c>
      <c r="K703">
        <v>10000</v>
      </c>
      <c r="L703">
        <v>17000</v>
      </c>
      <c r="M703">
        <v>0</v>
      </c>
      <c r="N703">
        <v>0</v>
      </c>
      <c r="O703" t="s">
        <v>80</v>
      </c>
    </row>
    <row r="704" spans="1:15" x14ac:dyDescent="0.25">
      <c r="A704" t="s">
        <v>235</v>
      </c>
      <c r="B704" t="s">
        <v>236</v>
      </c>
      <c r="D704">
        <v>21</v>
      </c>
      <c r="E704" t="s">
        <v>237</v>
      </c>
      <c r="F704" t="s">
        <v>85</v>
      </c>
      <c r="G704" t="s">
        <v>241</v>
      </c>
      <c r="H704" t="s">
        <v>113</v>
      </c>
      <c r="I704" t="s">
        <v>114</v>
      </c>
      <c r="J704">
        <v>17000</v>
      </c>
      <c r="K704">
        <v>10000</v>
      </c>
      <c r="L704">
        <v>17000</v>
      </c>
      <c r="M704">
        <v>0</v>
      </c>
      <c r="N704">
        <v>0</v>
      </c>
      <c r="O704" t="s">
        <v>80</v>
      </c>
    </row>
    <row r="705" spans="1:15" x14ac:dyDescent="0.25">
      <c r="A705" t="s">
        <v>235</v>
      </c>
      <c r="B705" t="s">
        <v>236</v>
      </c>
      <c r="D705">
        <v>21</v>
      </c>
      <c r="E705" t="s">
        <v>237</v>
      </c>
      <c r="F705" t="s">
        <v>85</v>
      </c>
      <c r="G705" t="s">
        <v>241</v>
      </c>
      <c r="H705" t="s">
        <v>115</v>
      </c>
      <c r="I705" t="s">
        <v>116</v>
      </c>
      <c r="J705">
        <v>0</v>
      </c>
      <c r="K705">
        <v>10000</v>
      </c>
      <c r="L705">
        <v>17000</v>
      </c>
      <c r="M705">
        <v>0</v>
      </c>
      <c r="N705">
        <v>0</v>
      </c>
      <c r="O705" t="s">
        <v>80</v>
      </c>
    </row>
    <row r="706" spans="1:15" x14ac:dyDescent="0.25">
      <c r="A706" t="s">
        <v>235</v>
      </c>
      <c r="B706" t="s">
        <v>236</v>
      </c>
      <c r="D706">
        <v>21</v>
      </c>
      <c r="E706" t="s">
        <v>237</v>
      </c>
      <c r="F706" t="s">
        <v>85</v>
      </c>
      <c r="G706" t="s">
        <v>241</v>
      </c>
      <c r="H706" t="s">
        <v>117</v>
      </c>
      <c r="I706" t="s">
        <v>118</v>
      </c>
      <c r="J706">
        <v>0</v>
      </c>
      <c r="K706">
        <v>10000</v>
      </c>
      <c r="L706">
        <v>17000</v>
      </c>
      <c r="M706">
        <v>0</v>
      </c>
      <c r="N706">
        <v>0</v>
      </c>
      <c r="O706" t="s">
        <v>80</v>
      </c>
    </row>
    <row r="707" spans="1:15" x14ac:dyDescent="0.25">
      <c r="A707" t="s">
        <v>235</v>
      </c>
      <c r="B707" t="s">
        <v>236</v>
      </c>
      <c r="D707">
        <v>21</v>
      </c>
      <c r="E707" t="s">
        <v>237</v>
      </c>
      <c r="F707" t="s">
        <v>85</v>
      </c>
      <c r="G707" t="s">
        <v>241</v>
      </c>
      <c r="H707" t="s">
        <v>119</v>
      </c>
      <c r="I707" t="s">
        <v>120</v>
      </c>
      <c r="J707">
        <v>0</v>
      </c>
      <c r="K707">
        <v>10000</v>
      </c>
      <c r="L707">
        <v>17000</v>
      </c>
      <c r="M707">
        <v>0</v>
      </c>
      <c r="N707">
        <v>0</v>
      </c>
      <c r="O707" t="s">
        <v>80</v>
      </c>
    </row>
    <row r="708" spans="1:15" x14ac:dyDescent="0.25">
      <c r="A708" t="s">
        <v>235</v>
      </c>
      <c r="B708" t="s">
        <v>236</v>
      </c>
      <c r="D708">
        <v>21</v>
      </c>
      <c r="E708" t="s">
        <v>237</v>
      </c>
      <c r="F708" t="s">
        <v>85</v>
      </c>
      <c r="G708" t="s">
        <v>241</v>
      </c>
      <c r="H708" t="s">
        <v>121</v>
      </c>
      <c r="I708" t="s">
        <v>122</v>
      </c>
      <c r="J708">
        <v>0</v>
      </c>
      <c r="K708">
        <v>10000</v>
      </c>
      <c r="L708">
        <v>17000</v>
      </c>
      <c r="M708">
        <v>0</v>
      </c>
      <c r="N708">
        <v>0</v>
      </c>
      <c r="O708" t="s">
        <v>80</v>
      </c>
    </row>
    <row r="709" spans="1:15" x14ac:dyDescent="0.25">
      <c r="A709" t="s">
        <v>235</v>
      </c>
      <c r="B709" t="s">
        <v>236</v>
      </c>
      <c r="D709">
        <v>21</v>
      </c>
      <c r="E709" t="s">
        <v>237</v>
      </c>
      <c r="F709" t="s">
        <v>85</v>
      </c>
      <c r="G709" t="s">
        <v>241</v>
      </c>
      <c r="H709" t="s">
        <v>123</v>
      </c>
      <c r="I709" t="s">
        <v>124</v>
      </c>
      <c r="J709">
        <v>0</v>
      </c>
      <c r="K709">
        <v>10000</v>
      </c>
      <c r="L709">
        <v>17000</v>
      </c>
      <c r="M709">
        <v>0</v>
      </c>
      <c r="N709">
        <v>0</v>
      </c>
      <c r="O709" t="s">
        <v>80</v>
      </c>
    </row>
    <row r="710" spans="1:15" x14ac:dyDescent="0.25">
      <c r="A710" t="s">
        <v>235</v>
      </c>
      <c r="B710" t="s">
        <v>236</v>
      </c>
      <c r="D710">
        <v>21</v>
      </c>
      <c r="E710" t="s">
        <v>237</v>
      </c>
      <c r="F710" t="s">
        <v>85</v>
      </c>
      <c r="G710" t="s">
        <v>241</v>
      </c>
      <c r="H710" t="s">
        <v>125</v>
      </c>
      <c r="I710" t="s">
        <v>126</v>
      </c>
      <c r="J710">
        <v>0</v>
      </c>
      <c r="K710">
        <v>10000</v>
      </c>
      <c r="L710">
        <v>17000</v>
      </c>
      <c r="M710">
        <v>0</v>
      </c>
      <c r="N710">
        <v>0</v>
      </c>
      <c r="O710" t="s">
        <v>80</v>
      </c>
    </row>
    <row r="711" spans="1:15" x14ac:dyDescent="0.25">
      <c r="A711" t="s">
        <v>235</v>
      </c>
      <c r="B711" t="s">
        <v>236</v>
      </c>
      <c r="D711">
        <v>21</v>
      </c>
      <c r="E711" t="s">
        <v>237</v>
      </c>
      <c r="F711" t="s">
        <v>85</v>
      </c>
      <c r="G711" t="s">
        <v>241</v>
      </c>
      <c r="H711" t="s">
        <v>127</v>
      </c>
      <c r="I711" t="s">
        <v>128</v>
      </c>
      <c r="J711">
        <v>0</v>
      </c>
      <c r="K711">
        <v>10000</v>
      </c>
      <c r="L711">
        <v>17000</v>
      </c>
      <c r="M711">
        <v>0</v>
      </c>
      <c r="N711">
        <v>0</v>
      </c>
      <c r="O711" t="s">
        <v>80</v>
      </c>
    </row>
    <row r="712" spans="1:15" x14ac:dyDescent="0.25">
      <c r="A712" t="s">
        <v>235</v>
      </c>
      <c r="B712" t="s">
        <v>236</v>
      </c>
      <c r="D712">
        <v>21</v>
      </c>
      <c r="E712" t="s">
        <v>237</v>
      </c>
      <c r="F712" t="s">
        <v>85</v>
      </c>
      <c r="G712" t="s">
        <v>241</v>
      </c>
      <c r="H712" t="s">
        <v>129</v>
      </c>
      <c r="I712" t="s">
        <v>130</v>
      </c>
      <c r="J712">
        <v>0</v>
      </c>
      <c r="K712">
        <v>10000</v>
      </c>
      <c r="L712">
        <v>17000</v>
      </c>
      <c r="M712">
        <v>0</v>
      </c>
      <c r="N712">
        <v>0</v>
      </c>
      <c r="O712" t="s">
        <v>80</v>
      </c>
    </row>
    <row r="713" spans="1:15" x14ac:dyDescent="0.25">
      <c r="A713" t="s">
        <v>235</v>
      </c>
      <c r="B713" t="s">
        <v>236</v>
      </c>
      <c r="D713">
        <v>21</v>
      </c>
      <c r="E713" t="s">
        <v>237</v>
      </c>
      <c r="F713" t="s">
        <v>85</v>
      </c>
      <c r="G713" t="s">
        <v>241</v>
      </c>
      <c r="H713" t="s">
        <v>131</v>
      </c>
      <c r="I713" t="s">
        <v>132</v>
      </c>
      <c r="J713">
        <v>0</v>
      </c>
      <c r="K713">
        <v>10000</v>
      </c>
      <c r="L713">
        <v>17000</v>
      </c>
      <c r="M713">
        <v>0</v>
      </c>
      <c r="N713">
        <v>0</v>
      </c>
      <c r="O713" t="s">
        <v>80</v>
      </c>
    </row>
    <row r="714" spans="1:15" x14ac:dyDescent="0.25">
      <c r="A714" t="s">
        <v>235</v>
      </c>
      <c r="B714" t="s">
        <v>236</v>
      </c>
      <c r="D714">
        <v>21</v>
      </c>
      <c r="E714" t="s">
        <v>237</v>
      </c>
      <c r="F714" t="s">
        <v>85</v>
      </c>
      <c r="G714" t="s">
        <v>241</v>
      </c>
      <c r="H714" t="s">
        <v>133</v>
      </c>
      <c r="I714" t="s">
        <v>134</v>
      </c>
      <c r="J714">
        <v>0</v>
      </c>
      <c r="K714">
        <v>10000</v>
      </c>
      <c r="L714">
        <v>17000</v>
      </c>
      <c r="M714">
        <v>0</v>
      </c>
      <c r="N714">
        <v>0</v>
      </c>
      <c r="O714" t="s">
        <v>80</v>
      </c>
    </row>
    <row r="715" spans="1:15" x14ac:dyDescent="0.25">
      <c r="A715" t="s">
        <v>235</v>
      </c>
      <c r="B715" t="s">
        <v>236</v>
      </c>
      <c r="D715">
        <v>21</v>
      </c>
      <c r="E715" t="s">
        <v>237</v>
      </c>
      <c r="F715" t="s">
        <v>85</v>
      </c>
      <c r="G715" t="s">
        <v>241</v>
      </c>
      <c r="H715" t="s">
        <v>135</v>
      </c>
      <c r="I715" t="s">
        <v>136</v>
      </c>
      <c r="J715">
        <v>0</v>
      </c>
      <c r="K715">
        <v>10000</v>
      </c>
      <c r="L715">
        <v>17000</v>
      </c>
      <c r="M715">
        <v>0</v>
      </c>
      <c r="N715">
        <v>0</v>
      </c>
      <c r="O715" t="s">
        <v>80</v>
      </c>
    </row>
    <row r="716" spans="1:15" x14ac:dyDescent="0.25">
      <c r="A716" t="s">
        <v>235</v>
      </c>
      <c r="B716" t="s">
        <v>236</v>
      </c>
      <c r="D716">
        <v>21</v>
      </c>
      <c r="E716" t="s">
        <v>237</v>
      </c>
      <c r="F716" t="s">
        <v>85</v>
      </c>
      <c r="G716" t="s">
        <v>241</v>
      </c>
      <c r="H716" t="s">
        <v>137</v>
      </c>
      <c r="I716" t="s">
        <v>138</v>
      </c>
      <c r="J716">
        <v>0</v>
      </c>
      <c r="K716">
        <v>10000</v>
      </c>
      <c r="L716">
        <v>17000</v>
      </c>
      <c r="M716">
        <v>0</v>
      </c>
      <c r="N716">
        <v>0</v>
      </c>
      <c r="O716" t="s">
        <v>80</v>
      </c>
    </row>
    <row r="717" spans="1:15" x14ac:dyDescent="0.25">
      <c r="A717" t="s">
        <v>235</v>
      </c>
      <c r="B717" t="s">
        <v>236</v>
      </c>
      <c r="D717">
        <v>21</v>
      </c>
      <c r="E717" t="s">
        <v>237</v>
      </c>
      <c r="F717" t="s">
        <v>85</v>
      </c>
      <c r="G717" t="s">
        <v>241</v>
      </c>
      <c r="H717" t="s">
        <v>139</v>
      </c>
      <c r="I717" t="s">
        <v>140</v>
      </c>
      <c r="J717">
        <v>0</v>
      </c>
      <c r="K717">
        <v>10000</v>
      </c>
      <c r="L717">
        <v>17000</v>
      </c>
      <c r="M717">
        <v>0</v>
      </c>
      <c r="N717">
        <v>0</v>
      </c>
      <c r="O717" t="s">
        <v>80</v>
      </c>
    </row>
    <row r="718" spans="1:15" x14ac:dyDescent="0.25">
      <c r="A718" t="s">
        <v>235</v>
      </c>
      <c r="B718" t="s">
        <v>236</v>
      </c>
      <c r="D718">
        <v>21</v>
      </c>
      <c r="E718" t="s">
        <v>237</v>
      </c>
      <c r="F718" t="s">
        <v>85</v>
      </c>
      <c r="G718" t="s">
        <v>241</v>
      </c>
      <c r="H718" t="s">
        <v>141</v>
      </c>
      <c r="I718" t="s">
        <v>142</v>
      </c>
      <c r="J718">
        <v>0</v>
      </c>
      <c r="K718">
        <v>10000</v>
      </c>
      <c r="L718">
        <v>17000</v>
      </c>
      <c r="M718">
        <v>0</v>
      </c>
      <c r="N718">
        <v>0</v>
      </c>
      <c r="O718" t="s">
        <v>80</v>
      </c>
    </row>
    <row r="719" spans="1:15" x14ac:dyDescent="0.25">
      <c r="A719" t="s">
        <v>235</v>
      </c>
      <c r="B719" t="s">
        <v>236</v>
      </c>
      <c r="D719">
        <v>21</v>
      </c>
      <c r="E719" t="s">
        <v>237</v>
      </c>
      <c r="F719" t="s">
        <v>85</v>
      </c>
      <c r="G719" t="s">
        <v>241</v>
      </c>
      <c r="H719" t="s">
        <v>143</v>
      </c>
      <c r="I719" t="s">
        <v>144</v>
      </c>
      <c r="J719">
        <v>0</v>
      </c>
      <c r="K719">
        <v>10000</v>
      </c>
      <c r="L719">
        <v>17000</v>
      </c>
      <c r="M719">
        <v>0</v>
      </c>
      <c r="N719">
        <v>0</v>
      </c>
      <c r="O719" t="s">
        <v>80</v>
      </c>
    </row>
    <row r="720" spans="1:15" x14ac:dyDescent="0.25">
      <c r="A720" t="s">
        <v>235</v>
      </c>
      <c r="B720" t="s">
        <v>236</v>
      </c>
      <c r="D720">
        <v>21</v>
      </c>
      <c r="E720" t="s">
        <v>237</v>
      </c>
      <c r="F720" t="s">
        <v>85</v>
      </c>
      <c r="G720" t="s">
        <v>241</v>
      </c>
      <c r="H720" t="s">
        <v>145</v>
      </c>
      <c r="I720" t="s">
        <v>146</v>
      </c>
      <c r="J720">
        <v>0</v>
      </c>
      <c r="K720">
        <v>10000</v>
      </c>
      <c r="L720">
        <v>17000</v>
      </c>
      <c r="M720">
        <v>0</v>
      </c>
      <c r="N720">
        <v>0</v>
      </c>
      <c r="O720" t="s">
        <v>80</v>
      </c>
    </row>
    <row r="721" spans="1:15" x14ac:dyDescent="0.25">
      <c r="A721" t="s">
        <v>235</v>
      </c>
      <c r="B721" t="s">
        <v>236</v>
      </c>
      <c r="D721">
        <v>21</v>
      </c>
      <c r="E721" t="s">
        <v>237</v>
      </c>
      <c r="F721" t="s">
        <v>85</v>
      </c>
      <c r="G721" t="s">
        <v>241</v>
      </c>
      <c r="H721" t="s">
        <v>147</v>
      </c>
      <c r="I721" t="s">
        <v>148</v>
      </c>
      <c r="J721">
        <v>0</v>
      </c>
      <c r="K721">
        <v>10000</v>
      </c>
      <c r="L721">
        <v>17000</v>
      </c>
      <c r="M721">
        <v>0</v>
      </c>
      <c r="N721">
        <v>0</v>
      </c>
      <c r="O721" t="s">
        <v>80</v>
      </c>
    </row>
    <row r="722" spans="1:15" x14ac:dyDescent="0.25">
      <c r="A722" t="s">
        <v>235</v>
      </c>
      <c r="B722" t="s">
        <v>236</v>
      </c>
      <c r="D722">
        <v>21</v>
      </c>
      <c r="E722" t="s">
        <v>237</v>
      </c>
      <c r="F722" t="s">
        <v>85</v>
      </c>
      <c r="G722" t="s">
        <v>241</v>
      </c>
      <c r="H722" t="s">
        <v>149</v>
      </c>
      <c r="I722" t="s">
        <v>150</v>
      </c>
      <c r="J722">
        <v>0</v>
      </c>
      <c r="K722">
        <v>10000</v>
      </c>
      <c r="L722">
        <v>17000</v>
      </c>
      <c r="M722">
        <v>0</v>
      </c>
      <c r="N722">
        <v>0</v>
      </c>
      <c r="O722" t="s">
        <v>80</v>
      </c>
    </row>
    <row r="723" spans="1:15" x14ac:dyDescent="0.25">
      <c r="A723" t="s">
        <v>235</v>
      </c>
      <c r="B723" t="s">
        <v>236</v>
      </c>
      <c r="D723">
        <v>21</v>
      </c>
      <c r="E723" t="s">
        <v>237</v>
      </c>
      <c r="F723" t="s">
        <v>85</v>
      </c>
      <c r="G723" t="s">
        <v>241</v>
      </c>
      <c r="H723" t="s">
        <v>151</v>
      </c>
      <c r="I723" t="s">
        <v>152</v>
      </c>
      <c r="J723">
        <v>0</v>
      </c>
      <c r="K723">
        <v>10000</v>
      </c>
      <c r="L723">
        <v>17000</v>
      </c>
      <c r="M723">
        <v>0</v>
      </c>
      <c r="N723">
        <v>0</v>
      </c>
      <c r="O723" t="s">
        <v>80</v>
      </c>
    </row>
    <row r="724" spans="1:15" x14ac:dyDescent="0.25">
      <c r="A724" t="s">
        <v>235</v>
      </c>
      <c r="B724" t="s">
        <v>236</v>
      </c>
      <c r="D724">
        <v>21</v>
      </c>
      <c r="E724" t="s">
        <v>237</v>
      </c>
      <c r="F724" t="s">
        <v>85</v>
      </c>
      <c r="G724" t="s">
        <v>241</v>
      </c>
      <c r="H724" t="s">
        <v>153</v>
      </c>
      <c r="I724" t="s">
        <v>154</v>
      </c>
      <c r="J724">
        <v>0</v>
      </c>
      <c r="K724">
        <v>10000</v>
      </c>
      <c r="L724">
        <v>17000</v>
      </c>
      <c r="M724">
        <v>0</v>
      </c>
      <c r="N724">
        <v>0</v>
      </c>
      <c r="O724" t="s">
        <v>80</v>
      </c>
    </row>
    <row r="725" spans="1:15" x14ac:dyDescent="0.25">
      <c r="A725" t="s">
        <v>235</v>
      </c>
      <c r="B725" t="s">
        <v>236</v>
      </c>
      <c r="D725">
        <v>21</v>
      </c>
      <c r="E725" t="s">
        <v>237</v>
      </c>
      <c r="F725" t="s">
        <v>85</v>
      </c>
      <c r="G725" t="s">
        <v>241</v>
      </c>
      <c r="H725" t="s">
        <v>155</v>
      </c>
      <c r="I725" t="s">
        <v>156</v>
      </c>
      <c r="J725">
        <v>1700</v>
      </c>
      <c r="K725">
        <v>10000</v>
      </c>
      <c r="L725">
        <v>17000</v>
      </c>
      <c r="M725">
        <v>0</v>
      </c>
      <c r="N725">
        <v>0</v>
      </c>
      <c r="O725" t="s">
        <v>80</v>
      </c>
    </row>
    <row r="726" spans="1:15" x14ac:dyDescent="0.25">
      <c r="A726" t="s">
        <v>235</v>
      </c>
      <c r="B726" t="s">
        <v>236</v>
      </c>
      <c r="D726">
        <v>21</v>
      </c>
      <c r="E726" t="s">
        <v>237</v>
      </c>
      <c r="F726" t="s">
        <v>85</v>
      </c>
      <c r="G726" t="s">
        <v>241</v>
      </c>
      <c r="H726" t="s">
        <v>157</v>
      </c>
      <c r="I726" t="s">
        <v>158</v>
      </c>
      <c r="J726">
        <v>0</v>
      </c>
      <c r="K726">
        <v>10000</v>
      </c>
      <c r="L726">
        <v>17000</v>
      </c>
      <c r="M726">
        <v>0</v>
      </c>
      <c r="N726">
        <v>0</v>
      </c>
      <c r="O726" t="s">
        <v>80</v>
      </c>
    </row>
    <row r="727" spans="1:15" x14ac:dyDescent="0.25">
      <c r="A727" t="s">
        <v>235</v>
      </c>
      <c r="B727" t="s">
        <v>236</v>
      </c>
      <c r="D727">
        <v>21</v>
      </c>
      <c r="E727" t="s">
        <v>237</v>
      </c>
      <c r="F727" t="s">
        <v>85</v>
      </c>
      <c r="G727" t="s">
        <v>241</v>
      </c>
      <c r="H727" t="s">
        <v>159</v>
      </c>
      <c r="I727" t="s">
        <v>160</v>
      </c>
      <c r="J727">
        <v>0</v>
      </c>
      <c r="K727">
        <v>10000</v>
      </c>
      <c r="L727">
        <v>17000</v>
      </c>
      <c r="M727">
        <v>0</v>
      </c>
      <c r="N727">
        <v>0</v>
      </c>
      <c r="O727" t="s">
        <v>80</v>
      </c>
    </row>
    <row r="728" spans="1:15" x14ac:dyDescent="0.25">
      <c r="A728" t="s">
        <v>235</v>
      </c>
      <c r="B728" t="s">
        <v>236</v>
      </c>
      <c r="D728">
        <v>21</v>
      </c>
      <c r="E728" t="s">
        <v>237</v>
      </c>
      <c r="F728" t="s">
        <v>85</v>
      </c>
      <c r="G728" t="s">
        <v>241</v>
      </c>
      <c r="H728" t="s">
        <v>161</v>
      </c>
      <c r="I728" t="s">
        <v>162</v>
      </c>
      <c r="J728">
        <v>0</v>
      </c>
      <c r="K728">
        <v>10000</v>
      </c>
      <c r="L728">
        <v>17000</v>
      </c>
      <c r="M728">
        <v>0</v>
      </c>
      <c r="N728">
        <v>0</v>
      </c>
      <c r="O728" t="s">
        <v>80</v>
      </c>
    </row>
    <row r="729" spans="1:15" x14ac:dyDescent="0.25">
      <c r="A729" t="s">
        <v>235</v>
      </c>
      <c r="B729" t="s">
        <v>236</v>
      </c>
      <c r="D729">
        <v>21</v>
      </c>
      <c r="E729" t="s">
        <v>237</v>
      </c>
      <c r="F729" t="s">
        <v>85</v>
      </c>
      <c r="G729" t="s">
        <v>241</v>
      </c>
      <c r="H729" t="s">
        <v>163</v>
      </c>
      <c r="I729" t="s">
        <v>164</v>
      </c>
      <c r="J729">
        <v>0</v>
      </c>
      <c r="K729">
        <v>10000</v>
      </c>
      <c r="L729">
        <v>17000</v>
      </c>
      <c r="M729">
        <v>0</v>
      </c>
      <c r="N729">
        <v>0</v>
      </c>
      <c r="O729" t="s">
        <v>80</v>
      </c>
    </row>
    <row r="730" spans="1:15" x14ac:dyDescent="0.25">
      <c r="A730" t="s">
        <v>235</v>
      </c>
      <c r="B730" t="s">
        <v>236</v>
      </c>
      <c r="D730">
        <v>21</v>
      </c>
      <c r="E730" t="s">
        <v>237</v>
      </c>
      <c r="F730" t="s">
        <v>85</v>
      </c>
      <c r="G730" t="s">
        <v>241</v>
      </c>
      <c r="H730" t="s">
        <v>165</v>
      </c>
      <c r="I730" t="s">
        <v>166</v>
      </c>
      <c r="J730">
        <v>0</v>
      </c>
      <c r="K730">
        <v>10000</v>
      </c>
      <c r="L730">
        <v>17000</v>
      </c>
      <c r="M730">
        <v>0</v>
      </c>
      <c r="N730">
        <v>0</v>
      </c>
      <c r="O730" t="s">
        <v>80</v>
      </c>
    </row>
    <row r="731" spans="1:15" x14ac:dyDescent="0.25">
      <c r="A731" t="s">
        <v>235</v>
      </c>
      <c r="B731" t="s">
        <v>236</v>
      </c>
      <c r="D731">
        <v>21</v>
      </c>
      <c r="E731" t="s">
        <v>237</v>
      </c>
      <c r="F731" t="s">
        <v>85</v>
      </c>
      <c r="G731" t="s">
        <v>241</v>
      </c>
      <c r="H731" t="s">
        <v>167</v>
      </c>
      <c r="I731" t="s">
        <v>168</v>
      </c>
      <c r="J731">
        <v>0</v>
      </c>
      <c r="K731">
        <v>10000</v>
      </c>
      <c r="L731">
        <v>17000</v>
      </c>
      <c r="M731">
        <v>0</v>
      </c>
      <c r="N731">
        <v>0</v>
      </c>
      <c r="O731" t="s">
        <v>80</v>
      </c>
    </row>
    <row r="732" spans="1:15" x14ac:dyDescent="0.25">
      <c r="A732" t="s">
        <v>235</v>
      </c>
      <c r="B732" t="s">
        <v>236</v>
      </c>
      <c r="D732">
        <v>21</v>
      </c>
      <c r="E732" t="s">
        <v>237</v>
      </c>
      <c r="F732" t="s">
        <v>85</v>
      </c>
      <c r="G732" t="s">
        <v>241</v>
      </c>
      <c r="H732" t="s">
        <v>169</v>
      </c>
      <c r="I732" t="s">
        <v>170</v>
      </c>
      <c r="J732">
        <v>0</v>
      </c>
      <c r="K732">
        <v>10000</v>
      </c>
      <c r="L732">
        <v>17000</v>
      </c>
      <c r="M732">
        <v>0</v>
      </c>
      <c r="N732">
        <v>0</v>
      </c>
      <c r="O732" t="s">
        <v>80</v>
      </c>
    </row>
    <row r="733" spans="1:15" x14ac:dyDescent="0.25">
      <c r="A733" t="s">
        <v>235</v>
      </c>
      <c r="B733" t="s">
        <v>236</v>
      </c>
      <c r="D733">
        <v>21</v>
      </c>
      <c r="E733" t="s">
        <v>237</v>
      </c>
      <c r="F733" t="s">
        <v>85</v>
      </c>
      <c r="G733" t="s">
        <v>241</v>
      </c>
      <c r="H733" t="s">
        <v>171</v>
      </c>
      <c r="I733" t="s">
        <v>172</v>
      </c>
      <c r="J733">
        <v>0</v>
      </c>
      <c r="K733">
        <v>10000</v>
      </c>
      <c r="L733">
        <v>17000</v>
      </c>
      <c r="M733">
        <v>0</v>
      </c>
      <c r="N733">
        <v>0</v>
      </c>
      <c r="O733" t="s">
        <v>80</v>
      </c>
    </row>
    <row r="734" spans="1:15" x14ac:dyDescent="0.25">
      <c r="A734" t="s">
        <v>235</v>
      </c>
      <c r="B734" t="s">
        <v>236</v>
      </c>
      <c r="D734">
        <v>21</v>
      </c>
      <c r="E734" t="s">
        <v>237</v>
      </c>
      <c r="F734" t="s">
        <v>85</v>
      </c>
      <c r="G734" t="s">
        <v>241</v>
      </c>
      <c r="H734" t="s">
        <v>173</v>
      </c>
      <c r="I734" t="s">
        <v>174</v>
      </c>
      <c r="J734">
        <v>0</v>
      </c>
      <c r="K734">
        <v>10000</v>
      </c>
      <c r="L734">
        <v>17000</v>
      </c>
      <c r="M734">
        <v>0</v>
      </c>
      <c r="N734">
        <v>0</v>
      </c>
      <c r="O734" t="s">
        <v>80</v>
      </c>
    </row>
    <row r="735" spans="1:15" x14ac:dyDescent="0.25">
      <c r="A735" t="s">
        <v>235</v>
      </c>
      <c r="B735" t="s">
        <v>236</v>
      </c>
      <c r="D735">
        <v>21</v>
      </c>
      <c r="E735" t="s">
        <v>237</v>
      </c>
      <c r="F735" t="s">
        <v>85</v>
      </c>
      <c r="G735" t="s">
        <v>241</v>
      </c>
      <c r="H735" t="s">
        <v>175</v>
      </c>
      <c r="I735" t="s">
        <v>176</v>
      </c>
      <c r="J735">
        <v>0</v>
      </c>
      <c r="K735">
        <v>10000</v>
      </c>
      <c r="L735">
        <v>17000</v>
      </c>
      <c r="M735">
        <v>0</v>
      </c>
      <c r="N735">
        <v>0</v>
      </c>
      <c r="O735" t="s">
        <v>80</v>
      </c>
    </row>
    <row r="736" spans="1:15" x14ac:dyDescent="0.25">
      <c r="A736" t="s">
        <v>235</v>
      </c>
      <c r="B736" t="s">
        <v>236</v>
      </c>
      <c r="D736">
        <v>21</v>
      </c>
      <c r="E736" t="s">
        <v>237</v>
      </c>
      <c r="F736" t="s">
        <v>85</v>
      </c>
      <c r="G736" t="s">
        <v>241</v>
      </c>
      <c r="H736" t="s">
        <v>177</v>
      </c>
      <c r="I736" t="s">
        <v>178</v>
      </c>
      <c r="J736">
        <v>0</v>
      </c>
      <c r="K736">
        <v>10000</v>
      </c>
      <c r="L736">
        <v>17000</v>
      </c>
      <c r="M736">
        <v>0</v>
      </c>
      <c r="N736">
        <v>0</v>
      </c>
      <c r="O736" t="s">
        <v>80</v>
      </c>
    </row>
    <row r="737" spans="1:15" x14ac:dyDescent="0.25">
      <c r="A737" t="s">
        <v>235</v>
      </c>
      <c r="B737" t="s">
        <v>236</v>
      </c>
      <c r="D737">
        <v>21</v>
      </c>
      <c r="E737" t="s">
        <v>237</v>
      </c>
      <c r="F737" t="s">
        <v>85</v>
      </c>
      <c r="G737" t="s">
        <v>241</v>
      </c>
      <c r="H737" t="s">
        <v>179</v>
      </c>
      <c r="I737" t="s">
        <v>180</v>
      </c>
      <c r="J737">
        <v>0</v>
      </c>
      <c r="K737">
        <v>10000</v>
      </c>
      <c r="L737">
        <v>17000</v>
      </c>
      <c r="M737">
        <v>0</v>
      </c>
      <c r="N737">
        <v>0</v>
      </c>
      <c r="O737" t="s">
        <v>80</v>
      </c>
    </row>
    <row r="738" spans="1:15" x14ac:dyDescent="0.25">
      <c r="A738" t="s">
        <v>235</v>
      </c>
      <c r="B738" t="s">
        <v>236</v>
      </c>
      <c r="D738">
        <v>21</v>
      </c>
      <c r="E738" t="s">
        <v>237</v>
      </c>
      <c r="F738" t="s">
        <v>85</v>
      </c>
      <c r="G738" t="s">
        <v>241</v>
      </c>
      <c r="H738" t="s">
        <v>181</v>
      </c>
      <c r="I738" t="s">
        <v>182</v>
      </c>
      <c r="J738">
        <v>0</v>
      </c>
      <c r="K738">
        <v>10000</v>
      </c>
      <c r="L738">
        <v>17000</v>
      </c>
      <c r="M738">
        <v>0</v>
      </c>
      <c r="N738">
        <v>0</v>
      </c>
      <c r="O738" t="s">
        <v>80</v>
      </c>
    </row>
    <row r="739" spans="1:15" x14ac:dyDescent="0.25">
      <c r="A739" t="s">
        <v>235</v>
      </c>
      <c r="B739" t="s">
        <v>236</v>
      </c>
      <c r="D739">
        <v>21</v>
      </c>
      <c r="E739" t="s">
        <v>237</v>
      </c>
      <c r="F739" t="s">
        <v>85</v>
      </c>
      <c r="G739" t="s">
        <v>241</v>
      </c>
      <c r="H739" t="s">
        <v>183</v>
      </c>
      <c r="I739" t="s">
        <v>184</v>
      </c>
      <c r="J739">
        <v>0</v>
      </c>
      <c r="K739">
        <v>10000</v>
      </c>
      <c r="L739">
        <v>17000</v>
      </c>
      <c r="M739">
        <v>0</v>
      </c>
      <c r="N739">
        <v>0</v>
      </c>
      <c r="O739" t="s">
        <v>80</v>
      </c>
    </row>
    <row r="740" spans="1:15" x14ac:dyDescent="0.25">
      <c r="A740" t="s">
        <v>235</v>
      </c>
      <c r="B740" t="s">
        <v>236</v>
      </c>
      <c r="D740">
        <v>21</v>
      </c>
      <c r="E740" t="s">
        <v>237</v>
      </c>
      <c r="F740" t="s">
        <v>85</v>
      </c>
      <c r="G740" t="s">
        <v>241</v>
      </c>
      <c r="H740" t="s">
        <v>185</v>
      </c>
      <c r="I740" t="s">
        <v>186</v>
      </c>
      <c r="J740">
        <v>0</v>
      </c>
      <c r="K740">
        <v>10000</v>
      </c>
      <c r="L740">
        <v>17000</v>
      </c>
      <c r="M740">
        <v>0</v>
      </c>
      <c r="N740">
        <v>0</v>
      </c>
      <c r="O740" t="s">
        <v>80</v>
      </c>
    </row>
    <row r="741" spans="1:15" x14ac:dyDescent="0.25">
      <c r="A741" t="s">
        <v>235</v>
      </c>
      <c r="B741" t="s">
        <v>236</v>
      </c>
      <c r="D741">
        <v>21</v>
      </c>
      <c r="E741" t="s">
        <v>237</v>
      </c>
      <c r="F741" t="s">
        <v>85</v>
      </c>
      <c r="G741" t="s">
        <v>241</v>
      </c>
      <c r="H741" t="s">
        <v>187</v>
      </c>
      <c r="I741" t="s">
        <v>188</v>
      </c>
      <c r="J741">
        <v>0</v>
      </c>
      <c r="K741">
        <v>10000</v>
      </c>
      <c r="L741">
        <v>17000</v>
      </c>
      <c r="M741">
        <v>0</v>
      </c>
      <c r="N741">
        <v>0</v>
      </c>
      <c r="O741" t="s">
        <v>80</v>
      </c>
    </row>
    <row r="742" spans="1:15" x14ac:dyDescent="0.25">
      <c r="A742" t="s">
        <v>235</v>
      </c>
      <c r="B742" t="s">
        <v>236</v>
      </c>
      <c r="D742">
        <v>21</v>
      </c>
      <c r="E742" t="s">
        <v>237</v>
      </c>
      <c r="F742" t="s">
        <v>85</v>
      </c>
      <c r="G742" t="s">
        <v>241</v>
      </c>
      <c r="H742" t="s">
        <v>189</v>
      </c>
      <c r="I742" t="s">
        <v>190</v>
      </c>
      <c r="J742">
        <v>0</v>
      </c>
      <c r="K742">
        <v>10000</v>
      </c>
      <c r="L742">
        <v>17000</v>
      </c>
      <c r="M742">
        <v>0</v>
      </c>
      <c r="N742">
        <v>0</v>
      </c>
      <c r="O742" t="s">
        <v>80</v>
      </c>
    </row>
    <row r="743" spans="1:15" x14ac:dyDescent="0.25">
      <c r="A743" t="s">
        <v>235</v>
      </c>
      <c r="B743" t="s">
        <v>236</v>
      </c>
      <c r="D743">
        <v>21</v>
      </c>
      <c r="E743" t="s">
        <v>237</v>
      </c>
      <c r="F743" t="s">
        <v>85</v>
      </c>
      <c r="G743" t="s">
        <v>241</v>
      </c>
      <c r="H743" t="s">
        <v>191</v>
      </c>
      <c r="I743" t="s">
        <v>192</v>
      </c>
      <c r="J743">
        <v>0</v>
      </c>
      <c r="K743">
        <v>10000</v>
      </c>
      <c r="L743">
        <v>17000</v>
      </c>
      <c r="M743">
        <v>0</v>
      </c>
      <c r="N743">
        <v>0</v>
      </c>
      <c r="O743" t="s">
        <v>80</v>
      </c>
    </row>
    <row r="744" spans="1:15" x14ac:dyDescent="0.25">
      <c r="A744" t="s">
        <v>235</v>
      </c>
      <c r="B744" t="s">
        <v>236</v>
      </c>
      <c r="D744">
        <v>21</v>
      </c>
      <c r="E744" t="s">
        <v>237</v>
      </c>
      <c r="F744" t="s">
        <v>85</v>
      </c>
      <c r="G744" t="s">
        <v>241</v>
      </c>
      <c r="H744" t="s">
        <v>193</v>
      </c>
      <c r="I744" t="s">
        <v>194</v>
      </c>
      <c r="J744">
        <v>0</v>
      </c>
      <c r="K744">
        <v>10000</v>
      </c>
      <c r="L744">
        <v>17000</v>
      </c>
      <c r="M744">
        <v>0</v>
      </c>
      <c r="N744">
        <v>0</v>
      </c>
      <c r="O744" t="s">
        <v>80</v>
      </c>
    </row>
    <row r="745" spans="1:15" x14ac:dyDescent="0.25">
      <c r="A745" t="s">
        <v>235</v>
      </c>
      <c r="B745" t="s">
        <v>236</v>
      </c>
      <c r="D745">
        <v>21</v>
      </c>
      <c r="E745" t="s">
        <v>237</v>
      </c>
      <c r="F745" t="s">
        <v>85</v>
      </c>
      <c r="G745" t="s">
        <v>241</v>
      </c>
      <c r="H745" t="s">
        <v>195</v>
      </c>
      <c r="I745" t="s">
        <v>196</v>
      </c>
      <c r="J745">
        <v>0</v>
      </c>
      <c r="K745">
        <v>10000</v>
      </c>
      <c r="L745">
        <v>17000</v>
      </c>
      <c r="M745">
        <v>0</v>
      </c>
      <c r="N745">
        <v>0</v>
      </c>
      <c r="O745" t="s">
        <v>80</v>
      </c>
    </row>
    <row r="746" spans="1:15" x14ac:dyDescent="0.25">
      <c r="A746" t="s">
        <v>235</v>
      </c>
      <c r="B746" t="s">
        <v>236</v>
      </c>
      <c r="D746">
        <v>21</v>
      </c>
      <c r="E746" t="s">
        <v>237</v>
      </c>
      <c r="F746" t="s">
        <v>85</v>
      </c>
      <c r="G746" t="s">
        <v>241</v>
      </c>
      <c r="H746" t="s">
        <v>197</v>
      </c>
      <c r="I746" t="s">
        <v>198</v>
      </c>
      <c r="J746">
        <v>10000</v>
      </c>
      <c r="K746">
        <v>10000</v>
      </c>
      <c r="L746">
        <v>17000</v>
      </c>
      <c r="M746">
        <v>0</v>
      </c>
      <c r="N746">
        <v>0</v>
      </c>
      <c r="O746" t="s">
        <v>80</v>
      </c>
    </row>
    <row r="747" spans="1:15" x14ac:dyDescent="0.25">
      <c r="A747" t="s">
        <v>235</v>
      </c>
      <c r="B747" t="s">
        <v>236</v>
      </c>
      <c r="D747">
        <v>21</v>
      </c>
      <c r="E747" t="s">
        <v>237</v>
      </c>
      <c r="F747" t="s">
        <v>85</v>
      </c>
      <c r="G747" t="s">
        <v>241</v>
      </c>
      <c r="H747" t="s">
        <v>199</v>
      </c>
      <c r="I747" t="s">
        <v>200</v>
      </c>
      <c r="J747">
        <v>0</v>
      </c>
      <c r="K747">
        <v>10000</v>
      </c>
      <c r="L747">
        <v>17000</v>
      </c>
      <c r="M747">
        <v>0</v>
      </c>
      <c r="N747">
        <v>0</v>
      </c>
      <c r="O747" t="s">
        <v>80</v>
      </c>
    </row>
    <row r="748" spans="1:15" x14ac:dyDescent="0.25">
      <c r="A748" t="s">
        <v>235</v>
      </c>
      <c r="B748" t="s">
        <v>236</v>
      </c>
      <c r="D748">
        <v>21</v>
      </c>
      <c r="E748" t="s">
        <v>237</v>
      </c>
      <c r="F748" t="s">
        <v>85</v>
      </c>
      <c r="G748" t="s">
        <v>241</v>
      </c>
      <c r="H748" t="s">
        <v>201</v>
      </c>
      <c r="I748" t="s">
        <v>202</v>
      </c>
      <c r="J748">
        <v>0</v>
      </c>
      <c r="K748">
        <v>10000</v>
      </c>
      <c r="L748">
        <v>17000</v>
      </c>
      <c r="M748">
        <v>0</v>
      </c>
      <c r="N748">
        <v>0</v>
      </c>
      <c r="O748" t="s">
        <v>80</v>
      </c>
    </row>
    <row r="749" spans="1:15" x14ac:dyDescent="0.25">
      <c r="A749" t="s">
        <v>235</v>
      </c>
      <c r="B749" t="s">
        <v>236</v>
      </c>
      <c r="D749">
        <v>21</v>
      </c>
      <c r="E749" t="s">
        <v>237</v>
      </c>
      <c r="F749" t="s">
        <v>85</v>
      </c>
      <c r="G749" t="s">
        <v>241</v>
      </c>
      <c r="H749" t="s">
        <v>203</v>
      </c>
      <c r="I749" t="s">
        <v>204</v>
      </c>
      <c r="J749">
        <v>0</v>
      </c>
      <c r="K749">
        <v>10000</v>
      </c>
      <c r="L749">
        <v>17000</v>
      </c>
      <c r="M749">
        <v>0</v>
      </c>
      <c r="N749">
        <v>0</v>
      </c>
      <c r="O749" t="s">
        <v>80</v>
      </c>
    </row>
    <row r="750" spans="1:15" x14ac:dyDescent="0.25">
      <c r="A750" t="s">
        <v>235</v>
      </c>
      <c r="B750" t="s">
        <v>236</v>
      </c>
      <c r="D750">
        <v>21</v>
      </c>
      <c r="E750" t="s">
        <v>237</v>
      </c>
      <c r="F750" t="s">
        <v>85</v>
      </c>
      <c r="G750" t="s">
        <v>241</v>
      </c>
      <c r="H750" t="s">
        <v>205</v>
      </c>
      <c r="I750" t="s">
        <v>206</v>
      </c>
      <c r="J750">
        <v>0</v>
      </c>
      <c r="K750">
        <v>10000</v>
      </c>
      <c r="L750">
        <v>17000</v>
      </c>
      <c r="M750">
        <v>0</v>
      </c>
      <c r="N750">
        <v>0</v>
      </c>
      <c r="O750" t="s">
        <v>80</v>
      </c>
    </row>
    <row r="751" spans="1:15" x14ac:dyDescent="0.25">
      <c r="A751" t="s">
        <v>235</v>
      </c>
      <c r="B751" t="s">
        <v>236</v>
      </c>
      <c r="D751">
        <v>21</v>
      </c>
      <c r="E751" t="s">
        <v>237</v>
      </c>
      <c r="F751" t="s">
        <v>85</v>
      </c>
      <c r="G751" t="s">
        <v>241</v>
      </c>
      <c r="H751" t="s">
        <v>207</v>
      </c>
      <c r="I751" t="s">
        <v>208</v>
      </c>
      <c r="J751">
        <v>0</v>
      </c>
      <c r="K751">
        <v>10000</v>
      </c>
      <c r="L751">
        <v>17000</v>
      </c>
      <c r="M751">
        <v>0</v>
      </c>
      <c r="N751">
        <v>0</v>
      </c>
      <c r="O751" t="s">
        <v>80</v>
      </c>
    </row>
    <row r="752" spans="1:15" x14ac:dyDescent="0.25">
      <c r="A752" t="s">
        <v>235</v>
      </c>
      <c r="B752" t="s">
        <v>236</v>
      </c>
      <c r="D752">
        <v>21</v>
      </c>
      <c r="E752" t="s">
        <v>237</v>
      </c>
      <c r="F752" t="s">
        <v>85</v>
      </c>
      <c r="G752" t="s">
        <v>241</v>
      </c>
      <c r="H752" t="s">
        <v>209</v>
      </c>
      <c r="I752" t="s">
        <v>210</v>
      </c>
      <c r="J752">
        <v>0</v>
      </c>
      <c r="K752">
        <v>10000</v>
      </c>
      <c r="L752">
        <v>17000</v>
      </c>
      <c r="M752">
        <v>0</v>
      </c>
      <c r="N752">
        <v>0</v>
      </c>
      <c r="O752" t="s">
        <v>80</v>
      </c>
    </row>
    <row r="753" spans="1:15" x14ac:dyDescent="0.25">
      <c r="A753" t="s">
        <v>235</v>
      </c>
      <c r="B753" t="s">
        <v>236</v>
      </c>
      <c r="D753">
        <v>21</v>
      </c>
      <c r="E753" t="s">
        <v>237</v>
      </c>
      <c r="F753" t="s">
        <v>85</v>
      </c>
      <c r="G753" t="s">
        <v>241</v>
      </c>
      <c r="H753" t="s">
        <v>211</v>
      </c>
      <c r="I753" t="s">
        <v>212</v>
      </c>
      <c r="J753">
        <v>0</v>
      </c>
      <c r="K753">
        <v>10000</v>
      </c>
      <c r="L753">
        <v>17000</v>
      </c>
      <c r="M753">
        <v>0</v>
      </c>
      <c r="N753">
        <v>0</v>
      </c>
      <c r="O753" t="s">
        <v>80</v>
      </c>
    </row>
    <row r="754" spans="1:15" x14ac:dyDescent="0.25">
      <c r="A754" t="s">
        <v>235</v>
      </c>
      <c r="B754" t="s">
        <v>236</v>
      </c>
      <c r="D754">
        <v>21</v>
      </c>
      <c r="E754" t="s">
        <v>237</v>
      </c>
      <c r="F754" t="s">
        <v>85</v>
      </c>
      <c r="G754" t="s">
        <v>241</v>
      </c>
      <c r="H754" t="s">
        <v>213</v>
      </c>
      <c r="I754" t="s">
        <v>214</v>
      </c>
      <c r="J754">
        <v>0</v>
      </c>
      <c r="K754">
        <v>10000</v>
      </c>
      <c r="L754">
        <v>17000</v>
      </c>
      <c r="M754">
        <v>0</v>
      </c>
      <c r="N754">
        <v>0</v>
      </c>
      <c r="O754" t="s">
        <v>80</v>
      </c>
    </row>
    <row r="755" spans="1:15" x14ac:dyDescent="0.25">
      <c r="A755" t="s">
        <v>235</v>
      </c>
      <c r="B755" t="s">
        <v>236</v>
      </c>
      <c r="D755">
        <v>21</v>
      </c>
      <c r="E755" t="s">
        <v>237</v>
      </c>
      <c r="F755" t="s">
        <v>85</v>
      </c>
      <c r="G755" t="s">
        <v>241</v>
      </c>
      <c r="H755" t="s">
        <v>215</v>
      </c>
      <c r="I755" t="s">
        <v>216</v>
      </c>
      <c r="J755">
        <v>0</v>
      </c>
      <c r="K755">
        <v>10000</v>
      </c>
      <c r="L755">
        <v>17000</v>
      </c>
      <c r="M755">
        <v>0</v>
      </c>
      <c r="N755">
        <v>0</v>
      </c>
      <c r="O755" t="s">
        <v>80</v>
      </c>
    </row>
    <row r="756" spans="1:15" x14ac:dyDescent="0.25">
      <c r="A756" t="s">
        <v>235</v>
      </c>
      <c r="B756" t="s">
        <v>236</v>
      </c>
      <c r="D756">
        <v>21</v>
      </c>
      <c r="E756" t="s">
        <v>237</v>
      </c>
      <c r="F756" t="s">
        <v>85</v>
      </c>
      <c r="G756" t="s">
        <v>241</v>
      </c>
      <c r="H756" t="s">
        <v>217</v>
      </c>
      <c r="I756" t="s">
        <v>218</v>
      </c>
      <c r="J756">
        <v>0</v>
      </c>
      <c r="K756">
        <v>10000</v>
      </c>
      <c r="L756">
        <v>17000</v>
      </c>
      <c r="M756">
        <v>0</v>
      </c>
      <c r="N756">
        <v>0</v>
      </c>
      <c r="O756" t="s">
        <v>80</v>
      </c>
    </row>
    <row r="757" spans="1:15" x14ac:dyDescent="0.25">
      <c r="A757" t="s">
        <v>235</v>
      </c>
      <c r="B757" t="s">
        <v>236</v>
      </c>
      <c r="D757">
        <v>21</v>
      </c>
      <c r="E757" t="s">
        <v>237</v>
      </c>
      <c r="F757" t="s">
        <v>85</v>
      </c>
      <c r="G757" t="s">
        <v>241</v>
      </c>
      <c r="H757" t="s">
        <v>219</v>
      </c>
      <c r="I757" t="s">
        <v>220</v>
      </c>
      <c r="J757">
        <v>0</v>
      </c>
      <c r="K757">
        <v>10000</v>
      </c>
      <c r="L757">
        <v>17000</v>
      </c>
      <c r="M757">
        <v>0</v>
      </c>
      <c r="N757">
        <v>0</v>
      </c>
      <c r="O757" t="s">
        <v>80</v>
      </c>
    </row>
    <row r="758" spans="1:15" x14ac:dyDescent="0.25">
      <c r="A758" t="s">
        <v>235</v>
      </c>
      <c r="B758" t="s">
        <v>236</v>
      </c>
      <c r="D758">
        <v>21</v>
      </c>
      <c r="E758" t="s">
        <v>237</v>
      </c>
      <c r="F758" t="s">
        <v>85</v>
      </c>
      <c r="G758" t="s">
        <v>241</v>
      </c>
      <c r="H758" t="s">
        <v>221</v>
      </c>
      <c r="I758" t="s">
        <v>222</v>
      </c>
      <c r="J758">
        <v>1800</v>
      </c>
      <c r="K758">
        <v>10000</v>
      </c>
      <c r="L758">
        <v>17000</v>
      </c>
      <c r="M758">
        <v>0</v>
      </c>
      <c r="N758">
        <v>0</v>
      </c>
      <c r="O758" t="s">
        <v>80</v>
      </c>
    </row>
    <row r="759" spans="1:15" x14ac:dyDescent="0.25">
      <c r="A759" t="s">
        <v>235</v>
      </c>
      <c r="B759" t="s">
        <v>236</v>
      </c>
      <c r="D759">
        <v>21</v>
      </c>
      <c r="E759" t="s">
        <v>237</v>
      </c>
      <c r="F759" t="s">
        <v>85</v>
      </c>
      <c r="G759" t="s">
        <v>241</v>
      </c>
      <c r="H759" t="s">
        <v>223</v>
      </c>
      <c r="I759" t="s">
        <v>224</v>
      </c>
      <c r="J759">
        <v>0</v>
      </c>
      <c r="K759">
        <v>10000</v>
      </c>
      <c r="L759">
        <v>17000</v>
      </c>
      <c r="M759">
        <v>0</v>
      </c>
      <c r="N759">
        <v>0</v>
      </c>
      <c r="O759" t="s">
        <v>80</v>
      </c>
    </row>
    <row r="760" spans="1:15" x14ac:dyDescent="0.25">
      <c r="A760" t="s">
        <v>235</v>
      </c>
      <c r="B760" t="s">
        <v>236</v>
      </c>
      <c r="D760">
        <v>21</v>
      </c>
      <c r="E760" t="s">
        <v>237</v>
      </c>
      <c r="F760" t="s">
        <v>85</v>
      </c>
      <c r="G760" t="s">
        <v>241</v>
      </c>
      <c r="H760" t="s">
        <v>225</v>
      </c>
      <c r="I760" t="s">
        <v>226</v>
      </c>
      <c r="J760">
        <v>0</v>
      </c>
      <c r="K760">
        <v>10000</v>
      </c>
      <c r="L760">
        <v>17000</v>
      </c>
      <c r="M760">
        <v>0</v>
      </c>
      <c r="N760">
        <v>0</v>
      </c>
      <c r="O760" t="s">
        <v>80</v>
      </c>
    </row>
    <row r="761" spans="1:15" x14ac:dyDescent="0.25">
      <c r="A761" t="s">
        <v>235</v>
      </c>
      <c r="B761" t="s">
        <v>236</v>
      </c>
      <c r="D761">
        <v>21</v>
      </c>
      <c r="E761" t="s">
        <v>237</v>
      </c>
      <c r="F761" t="s">
        <v>85</v>
      </c>
      <c r="G761" t="s">
        <v>241</v>
      </c>
      <c r="H761" t="s">
        <v>227</v>
      </c>
      <c r="I761" t="s">
        <v>228</v>
      </c>
      <c r="J761">
        <v>16000</v>
      </c>
      <c r="K761">
        <v>10000</v>
      </c>
      <c r="L761">
        <v>17000</v>
      </c>
      <c r="M761">
        <v>0</v>
      </c>
      <c r="N761">
        <v>0</v>
      </c>
      <c r="O761" t="s">
        <v>80</v>
      </c>
    </row>
    <row r="762" spans="1:15" x14ac:dyDescent="0.25">
      <c r="A762" t="s">
        <v>235</v>
      </c>
      <c r="B762" t="s">
        <v>236</v>
      </c>
      <c r="D762">
        <v>21</v>
      </c>
      <c r="E762" t="s">
        <v>237</v>
      </c>
      <c r="F762" t="s">
        <v>85</v>
      </c>
      <c r="G762" t="s">
        <v>241</v>
      </c>
      <c r="H762" t="s">
        <v>229</v>
      </c>
      <c r="I762" t="s">
        <v>230</v>
      </c>
      <c r="J762">
        <v>0</v>
      </c>
      <c r="K762">
        <v>10000</v>
      </c>
      <c r="L762">
        <v>17000</v>
      </c>
      <c r="M762">
        <v>0</v>
      </c>
      <c r="N762">
        <v>0</v>
      </c>
      <c r="O762" t="s">
        <v>80</v>
      </c>
    </row>
    <row r="763" spans="1:15" x14ac:dyDescent="0.25">
      <c r="A763" t="s">
        <v>235</v>
      </c>
      <c r="B763" t="s">
        <v>236</v>
      </c>
      <c r="D763">
        <v>21</v>
      </c>
      <c r="E763" t="s">
        <v>237</v>
      </c>
      <c r="F763" t="s">
        <v>85</v>
      </c>
      <c r="G763" t="s">
        <v>241</v>
      </c>
      <c r="H763" t="s">
        <v>231</v>
      </c>
      <c r="I763" t="s">
        <v>232</v>
      </c>
      <c r="J763">
        <v>0</v>
      </c>
      <c r="K763">
        <v>10000</v>
      </c>
      <c r="L763">
        <v>17000</v>
      </c>
      <c r="M763">
        <v>0</v>
      </c>
      <c r="N763">
        <v>0</v>
      </c>
      <c r="O763" t="s">
        <v>80</v>
      </c>
    </row>
    <row r="764" spans="1:15" x14ac:dyDescent="0.25">
      <c r="A764" t="s">
        <v>235</v>
      </c>
      <c r="B764" t="s">
        <v>236</v>
      </c>
      <c r="D764">
        <v>21</v>
      </c>
      <c r="E764" t="s">
        <v>237</v>
      </c>
      <c r="F764" t="s">
        <v>85</v>
      </c>
      <c r="G764" t="s">
        <v>241</v>
      </c>
      <c r="H764" t="s">
        <v>233</v>
      </c>
      <c r="I764" t="s">
        <v>234</v>
      </c>
      <c r="J764">
        <v>0</v>
      </c>
      <c r="K764">
        <v>10000</v>
      </c>
      <c r="L764">
        <v>17000</v>
      </c>
      <c r="M764">
        <v>0</v>
      </c>
      <c r="N764">
        <v>0</v>
      </c>
      <c r="O764" t="s">
        <v>80</v>
      </c>
    </row>
    <row r="765" spans="1:15" x14ac:dyDescent="0.25">
      <c r="A765" t="s">
        <v>235</v>
      </c>
      <c r="B765" t="s">
        <v>236</v>
      </c>
      <c r="D765">
        <v>21</v>
      </c>
      <c r="E765" t="s">
        <v>237</v>
      </c>
      <c r="F765" t="s">
        <v>85</v>
      </c>
      <c r="G765" t="s">
        <v>241</v>
      </c>
      <c r="H765" t="s">
        <v>242</v>
      </c>
      <c r="I765" t="s">
        <v>243</v>
      </c>
      <c r="J765">
        <v>0</v>
      </c>
      <c r="K765">
        <v>0</v>
      </c>
      <c r="L765">
        <v>0</v>
      </c>
      <c r="M765">
        <v>0</v>
      </c>
      <c r="N765">
        <v>0</v>
      </c>
      <c r="O765" t="s">
        <v>80</v>
      </c>
    </row>
    <row r="766" spans="1:15" x14ac:dyDescent="0.25">
      <c r="A766" t="s">
        <v>235</v>
      </c>
      <c r="B766" t="s">
        <v>236</v>
      </c>
      <c r="D766">
        <v>21</v>
      </c>
      <c r="E766" t="s">
        <v>237</v>
      </c>
      <c r="F766" t="s">
        <v>85</v>
      </c>
      <c r="G766" t="s">
        <v>241</v>
      </c>
      <c r="H766" t="s">
        <v>244</v>
      </c>
      <c r="I766" t="s">
        <v>245</v>
      </c>
      <c r="J766">
        <v>0</v>
      </c>
      <c r="K766">
        <v>0</v>
      </c>
      <c r="L766">
        <v>0</v>
      </c>
      <c r="M766">
        <v>0</v>
      </c>
      <c r="N766">
        <v>0</v>
      </c>
      <c r="O766" t="s">
        <v>80</v>
      </c>
    </row>
    <row r="767" spans="1:15" x14ac:dyDescent="0.25">
      <c r="A767" t="s">
        <v>235</v>
      </c>
      <c r="B767" t="s">
        <v>236</v>
      </c>
      <c r="D767">
        <v>21</v>
      </c>
      <c r="E767" t="s">
        <v>237</v>
      </c>
      <c r="F767" t="s">
        <v>85</v>
      </c>
      <c r="G767" t="s">
        <v>241</v>
      </c>
      <c r="H767" t="s">
        <v>246</v>
      </c>
      <c r="I767" t="s">
        <v>247</v>
      </c>
      <c r="J767">
        <v>0</v>
      </c>
      <c r="K767">
        <v>0</v>
      </c>
      <c r="L767">
        <v>0</v>
      </c>
      <c r="M767">
        <v>0</v>
      </c>
      <c r="N767">
        <v>0</v>
      </c>
      <c r="O767" t="s">
        <v>80</v>
      </c>
    </row>
    <row r="768" spans="1:15" x14ac:dyDescent="0.25">
      <c r="A768" t="s">
        <v>235</v>
      </c>
      <c r="B768" t="s">
        <v>236</v>
      </c>
      <c r="D768">
        <v>21</v>
      </c>
      <c r="E768" t="s">
        <v>237</v>
      </c>
      <c r="F768" t="s">
        <v>85</v>
      </c>
      <c r="G768" t="s">
        <v>241</v>
      </c>
      <c r="H768" t="s">
        <v>248</v>
      </c>
      <c r="I768" t="s">
        <v>249</v>
      </c>
      <c r="J768">
        <v>0</v>
      </c>
      <c r="K768">
        <v>0</v>
      </c>
      <c r="L768">
        <v>0</v>
      </c>
      <c r="M768">
        <v>0</v>
      </c>
      <c r="N768">
        <v>0</v>
      </c>
      <c r="O768" t="s">
        <v>80</v>
      </c>
    </row>
    <row r="769" spans="1:15" x14ac:dyDescent="0.25">
      <c r="A769" t="s">
        <v>235</v>
      </c>
      <c r="B769" t="s">
        <v>236</v>
      </c>
      <c r="D769">
        <v>21</v>
      </c>
      <c r="E769" t="s">
        <v>237</v>
      </c>
      <c r="F769" t="s">
        <v>85</v>
      </c>
      <c r="G769" t="s">
        <v>241</v>
      </c>
      <c r="H769" t="s">
        <v>250</v>
      </c>
      <c r="I769" t="s">
        <v>251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80</v>
      </c>
    </row>
    <row r="770" spans="1:15" x14ac:dyDescent="0.25">
      <c r="A770" t="s">
        <v>235</v>
      </c>
      <c r="B770" t="s">
        <v>236</v>
      </c>
      <c r="D770">
        <v>21</v>
      </c>
      <c r="E770" t="s">
        <v>237</v>
      </c>
      <c r="F770" t="s">
        <v>85</v>
      </c>
      <c r="G770" t="s">
        <v>241</v>
      </c>
      <c r="H770" t="s">
        <v>252</v>
      </c>
      <c r="I770" t="s">
        <v>253</v>
      </c>
      <c r="J770">
        <v>0</v>
      </c>
      <c r="K770">
        <v>0</v>
      </c>
      <c r="L770">
        <v>0</v>
      </c>
      <c r="M770">
        <v>0</v>
      </c>
      <c r="N770">
        <v>0</v>
      </c>
      <c r="O770" t="s">
        <v>80</v>
      </c>
    </row>
    <row r="771" spans="1:15" x14ac:dyDescent="0.25">
      <c r="A771" t="s">
        <v>235</v>
      </c>
      <c r="B771" t="s">
        <v>236</v>
      </c>
      <c r="D771">
        <v>21</v>
      </c>
      <c r="E771" t="s">
        <v>237</v>
      </c>
      <c r="F771" t="s">
        <v>85</v>
      </c>
      <c r="G771" t="s">
        <v>241</v>
      </c>
      <c r="H771" t="s">
        <v>254</v>
      </c>
      <c r="I771" t="s">
        <v>255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80</v>
      </c>
    </row>
    <row r="772" spans="1:15" x14ac:dyDescent="0.25">
      <c r="A772" t="s">
        <v>235</v>
      </c>
      <c r="B772" t="s">
        <v>236</v>
      </c>
      <c r="D772">
        <v>21</v>
      </c>
      <c r="E772" t="s">
        <v>237</v>
      </c>
      <c r="F772" t="s">
        <v>85</v>
      </c>
      <c r="G772" t="s">
        <v>241</v>
      </c>
      <c r="H772" t="s">
        <v>256</v>
      </c>
      <c r="I772" t="s">
        <v>257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80</v>
      </c>
    </row>
    <row r="773" spans="1:15" x14ac:dyDescent="0.25">
      <c r="A773" t="s">
        <v>235</v>
      </c>
      <c r="B773" t="s">
        <v>236</v>
      </c>
      <c r="D773">
        <v>21</v>
      </c>
      <c r="E773" t="s">
        <v>237</v>
      </c>
      <c r="F773" t="s">
        <v>85</v>
      </c>
      <c r="G773" t="s">
        <v>241</v>
      </c>
      <c r="H773" t="s">
        <v>258</v>
      </c>
      <c r="I773" t="s">
        <v>259</v>
      </c>
      <c r="J773">
        <v>0</v>
      </c>
      <c r="K773">
        <v>0</v>
      </c>
      <c r="L773">
        <v>0</v>
      </c>
      <c r="M773">
        <v>0</v>
      </c>
      <c r="N773">
        <v>0</v>
      </c>
      <c r="O773" t="s">
        <v>80</v>
      </c>
    </row>
    <row r="774" spans="1:15" x14ac:dyDescent="0.25">
      <c r="A774" t="s">
        <v>235</v>
      </c>
      <c r="B774" t="s">
        <v>236</v>
      </c>
      <c r="D774">
        <v>21</v>
      </c>
      <c r="E774" t="s">
        <v>237</v>
      </c>
      <c r="F774" t="s">
        <v>85</v>
      </c>
      <c r="G774" t="s">
        <v>241</v>
      </c>
      <c r="H774" t="s">
        <v>260</v>
      </c>
      <c r="I774" t="s">
        <v>261</v>
      </c>
      <c r="J774">
        <v>0</v>
      </c>
      <c r="K774">
        <v>0</v>
      </c>
      <c r="L774">
        <v>0</v>
      </c>
      <c r="M774">
        <v>0</v>
      </c>
      <c r="N774">
        <v>0</v>
      </c>
      <c r="O774" t="s">
        <v>80</v>
      </c>
    </row>
    <row r="775" spans="1:15" x14ac:dyDescent="0.25">
      <c r="A775" t="s">
        <v>235</v>
      </c>
      <c r="B775" t="s">
        <v>236</v>
      </c>
      <c r="D775">
        <v>21</v>
      </c>
      <c r="E775" t="s">
        <v>237</v>
      </c>
      <c r="F775" t="s">
        <v>85</v>
      </c>
      <c r="G775" t="s">
        <v>241</v>
      </c>
      <c r="H775" t="s">
        <v>262</v>
      </c>
      <c r="I775" t="s">
        <v>263</v>
      </c>
      <c r="J775">
        <v>0</v>
      </c>
      <c r="K775">
        <v>0</v>
      </c>
      <c r="L775">
        <v>0</v>
      </c>
      <c r="M775">
        <v>0</v>
      </c>
      <c r="N775">
        <v>0</v>
      </c>
      <c r="O775" t="s">
        <v>80</v>
      </c>
    </row>
    <row r="776" spans="1:15" x14ac:dyDescent="0.25">
      <c r="A776" t="s">
        <v>235</v>
      </c>
      <c r="B776" t="s">
        <v>236</v>
      </c>
      <c r="D776">
        <v>21</v>
      </c>
      <c r="E776" t="s">
        <v>237</v>
      </c>
      <c r="F776" t="s">
        <v>85</v>
      </c>
      <c r="G776" t="s">
        <v>241</v>
      </c>
      <c r="H776" t="s">
        <v>264</v>
      </c>
      <c r="I776" t="s">
        <v>265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80</v>
      </c>
    </row>
    <row r="777" spans="1:15" x14ac:dyDescent="0.25">
      <c r="A777" t="s">
        <v>235</v>
      </c>
      <c r="B777" t="s">
        <v>236</v>
      </c>
      <c r="D777">
        <v>21</v>
      </c>
      <c r="E777" t="s">
        <v>237</v>
      </c>
      <c r="F777" t="s">
        <v>85</v>
      </c>
      <c r="G777" t="s">
        <v>241</v>
      </c>
      <c r="H777" t="s">
        <v>266</v>
      </c>
      <c r="I777" t="s">
        <v>267</v>
      </c>
      <c r="J777">
        <v>0</v>
      </c>
      <c r="K777">
        <v>0</v>
      </c>
      <c r="L777">
        <v>0</v>
      </c>
      <c r="M777">
        <v>0</v>
      </c>
      <c r="N777">
        <v>0</v>
      </c>
      <c r="O777" t="s">
        <v>80</v>
      </c>
    </row>
    <row r="778" spans="1:15" x14ac:dyDescent="0.25">
      <c r="A778" t="s">
        <v>235</v>
      </c>
      <c r="B778" t="s">
        <v>236</v>
      </c>
      <c r="D778">
        <v>21</v>
      </c>
      <c r="E778" t="s">
        <v>237</v>
      </c>
      <c r="F778" t="s">
        <v>85</v>
      </c>
      <c r="G778" t="s">
        <v>241</v>
      </c>
      <c r="H778" t="s">
        <v>268</v>
      </c>
      <c r="I778" t="s">
        <v>269</v>
      </c>
      <c r="J778">
        <v>0</v>
      </c>
      <c r="K778">
        <v>0</v>
      </c>
      <c r="L778">
        <v>0</v>
      </c>
      <c r="M778">
        <v>0</v>
      </c>
      <c r="N778">
        <v>0</v>
      </c>
      <c r="O778" t="s">
        <v>80</v>
      </c>
    </row>
    <row r="779" spans="1:15" x14ac:dyDescent="0.25">
      <c r="A779" t="s">
        <v>235</v>
      </c>
      <c r="B779" t="s">
        <v>236</v>
      </c>
      <c r="D779">
        <v>21</v>
      </c>
      <c r="E779" t="s">
        <v>237</v>
      </c>
      <c r="F779" t="s">
        <v>85</v>
      </c>
      <c r="G779" t="s">
        <v>241</v>
      </c>
      <c r="H779" t="s">
        <v>270</v>
      </c>
      <c r="I779" t="s">
        <v>271</v>
      </c>
      <c r="J779">
        <v>0</v>
      </c>
      <c r="K779">
        <v>0</v>
      </c>
      <c r="L779">
        <v>0</v>
      </c>
      <c r="M779">
        <v>0</v>
      </c>
      <c r="N779">
        <v>0</v>
      </c>
      <c r="O779" t="s">
        <v>80</v>
      </c>
    </row>
    <row r="780" spans="1:15" x14ac:dyDescent="0.25">
      <c r="A780" t="s">
        <v>235</v>
      </c>
      <c r="B780" t="s">
        <v>236</v>
      </c>
      <c r="D780">
        <v>21</v>
      </c>
      <c r="E780" t="s">
        <v>237</v>
      </c>
      <c r="F780" t="s">
        <v>85</v>
      </c>
      <c r="G780" t="s">
        <v>241</v>
      </c>
      <c r="H780" t="s">
        <v>272</v>
      </c>
      <c r="I780" t="s">
        <v>273</v>
      </c>
      <c r="J780">
        <v>0</v>
      </c>
      <c r="K780">
        <v>0</v>
      </c>
      <c r="L780">
        <v>0</v>
      </c>
      <c r="M780">
        <v>0</v>
      </c>
      <c r="N780">
        <v>0</v>
      </c>
      <c r="O780" t="s">
        <v>80</v>
      </c>
    </row>
    <row r="781" spans="1:15" x14ac:dyDescent="0.25">
      <c r="A781" t="s">
        <v>235</v>
      </c>
      <c r="B781" t="s">
        <v>236</v>
      </c>
      <c r="D781">
        <v>21</v>
      </c>
      <c r="E781" t="s">
        <v>237</v>
      </c>
      <c r="F781" t="s">
        <v>85</v>
      </c>
      <c r="G781" t="s">
        <v>241</v>
      </c>
      <c r="H781" t="s">
        <v>274</v>
      </c>
      <c r="I781" t="s">
        <v>275</v>
      </c>
      <c r="J781">
        <v>0</v>
      </c>
      <c r="K781">
        <v>0</v>
      </c>
      <c r="L781">
        <v>0</v>
      </c>
      <c r="M781">
        <v>0</v>
      </c>
      <c r="N781">
        <v>0</v>
      </c>
      <c r="O781" t="s">
        <v>80</v>
      </c>
    </row>
    <row r="782" spans="1:15" x14ac:dyDescent="0.25">
      <c r="A782" t="s">
        <v>235</v>
      </c>
      <c r="B782" t="s">
        <v>236</v>
      </c>
      <c r="D782">
        <v>21</v>
      </c>
      <c r="E782" t="s">
        <v>237</v>
      </c>
      <c r="F782" t="s">
        <v>85</v>
      </c>
      <c r="G782" t="s">
        <v>241</v>
      </c>
      <c r="H782" t="s">
        <v>276</v>
      </c>
      <c r="I782" t="s">
        <v>277</v>
      </c>
      <c r="J782">
        <v>0</v>
      </c>
      <c r="K782">
        <v>0</v>
      </c>
      <c r="L782">
        <v>0</v>
      </c>
      <c r="M782">
        <v>0</v>
      </c>
      <c r="N782">
        <v>0</v>
      </c>
      <c r="O782" t="s">
        <v>80</v>
      </c>
    </row>
    <row r="783" spans="1:15" x14ac:dyDescent="0.25">
      <c r="A783" t="s">
        <v>235</v>
      </c>
      <c r="B783" t="s">
        <v>236</v>
      </c>
      <c r="D783">
        <v>21</v>
      </c>
      <c r="E783" t="s">
        <v>237</v>
      </c>
      <c r="F783" t="s">
        <v>85</v>
      </c>
      <c r="G783" t="s">
        <v>241</v>
      </c>
      <c r="H783" t="s">
        <v>278</v>
      </c>
      <c r="I783" t="s">
        <v>279</v>
      </c>
      <c r="J783">
        <v>0</v>
      </c>
      <c r="K783">
        <v>0</v>
      </c>
      <c r="L783">
        <v>0</v>
      </c>
      <c r="M783">
        <v>0</v>
      </c>
      <c r="N783">
        <v>0</v>
      </c>
      <c r="O783" t="s">
        <v>80</v>
      </c>
    </row>
    <row r="784" spans="1:15" x14ac:dyDescent="0.25">
      <c r="A784" t="s">
        <v>235</v>
      </c>
      <c r="B784" t="s">
        <v>236</v>
      </c>
      <c r="D784">
        <v>21</v>
      </c>
      <c r="E784" t="s">
        <v>237</v>
      </c>
      <c r="F784" t="s">
        <v>85</v>
      </c>
      <c r="G784" t="s">
        <v>241</v>
      </c>
      <c r="H784" t="s">
        <v>280</v>
      </c>
      <c r="I784" t="s">
        <v>281</v>
      </c>
      <c r="J784">
        <v>0</v>
      </c>
      <c r="K784">
        <v>0</v>
      </c>
      <c r="L784">
        <v>0</v>
      </c>
      <c r="M784">
        <v>0</v>
      </c>
      <c r="N784">
        <v>0</v>
      </c>
      <c r="O784" t="s">
        <v>80</v>
      </c>
    </row>
    <row r="785" spans="1:15" x14ac:dyDescent="0.25">
      <c r="A785" t="s">
        <v>235</v>
      </c>
      <c r="B785" t="s">
        <v>236</v>
      </c>
      <c r="D785">
        <v>21</v>
      </c>
      <c r="E785" t="s">
        <v>237</v>
      </c>
      <c r="F785" t="s">
        <v>85</v>
      </c>
      <c r="G785" t="s">
        <v>241</v>
      </c>
      <c r="H785" t="s">
        <v>282</v>
      </c>
      <c r="I785" t="s">
        <v>283</v>
      </c>
      <c r="J785">
        <v>0</v>
      </c>
      <c r="K785">
        <v>0</v>
      </c>
      <c r="L785">
        <v>0</v>
      </c>
      <c r="M785">
        <v>0</v>
      </c>
      <c r="N785">
        <v>0</v>
      </c>
      <c r="O785" t="s">
        <v>80</v>
      </c>
    </row>
    <row r="786" spans="1:15" x14ac:dyDescent="0.25">
      <c r="A786" t="s">
        <v>235</v>
      </c>
      <c r="B786" t="s">
        <v>236</v>
      </c>
      <c r="D786">
        <v>21</v>
      </c>
      <c r="E786" t="s">
        <v>237</v>
      </c>
      <c r="F786" t="s">
        <v>85</v>
      </c>
      <c r="G786" t="s">
        <v>241</v>
      </c>
      <c r="H786" t="s">
        <v>284</v>
      </c>
      <c r="I786" t="s">
        <v>285</v>
      </c>
      <c r="J786">
        <v>0</v>
      </c>
      <c r="K786">
        <v>0</v>
      </c>
      <c r="L786">
        <v>0</v>
      </c>
      <c r="M786">
        <v>0</v>
      </c>
      <c r="N786">
        <v>0</v>
      </c>
      <c r="O786" t="s">
        <v>80</v>
      </c>
    </row>
    <row r="787" spans="1:15" x14ac:dyDescent="0.25">
      <c r="A787" t="s">
        <v>235</v>
      </c>
      <c r="B787" t="s">
        <v>236</v>
      </c>
      <c r="D787">
        <v>21</v>
      </c>
      <c r="E787" t="s">
        <v>237</v>
      </c>
      <c r="F787" t="s">
        <v>85</v>
      </c>
      <c r="G787" t="s">
        <v>241</v>
      </c>
      <c r="H787" t="s">
        <v>286</v>
      </c>
      <c r="I787" t="s">
        <v>287</v>
      </c>
      <c r="J787">
        <v>0</v>
      </c>
      <c r="K787">
        <v>0</v>
      </c>
      <c r="L787">
        <v>0</v>
      </c>
      <c r="M787">
        <v>0</v>
      </c>
      <c r="N787">
        <v>0</v>
      </c>
      <c r="O787" t="s">
        <v>80</v>
      </c>
    </row>
    <row r="788" spans="1:15" x14ac:dyDescent="0.25">
      <c r="A788" t="s">
        <v>235</v>
      </c>
      <c r="B788" t="s">
        <v>236</v>
      </c>
      <c r="D788">
        <v>21</v>
      </c>
      <c r="E788" t="s">
        <v>237</v>
      </c>
      <c r="F788" t="s">
        <v>85</v>
      </c>
      <c r="G788" t="s">
        <v>241</v>
      </c>
      <c r="H788" t="s">
        <v>288</v>
      </c>
      <c r="I788" t="s">
        <v>289</v>
      </c>
      <c r="J788">
        <v>700</v>
      </c>
      <c r="K788">
        <v>0</v>
      </c>
      <c r="L788">
        <v>0</v>
      </c>
      <c r="M788">
        <v>0</v>
      </c>
      <c r="N788">
        <v>0</v>
      </c>
      <c r="O788" t="s">
        <v>80</v>
      </c>
    </row>
    <row r="789" spans="1:15" x14ac:dyDescent="0.25">
      <c r="A789" t="s">
        <v>235</v>
      </c>
      <c r="B789" t="s">
        <v>236</v>
      </c>
      <c r="D789">
        <v>21</v>
      </c>
      <c r="E789" t="s">
        <v>237</v>
      </c>
      <c r="F789" t="s">
        <v>85</v>
      </c>
      <c r="G789" t="s">
        <v>241</v>
      </c>
      <c r="H789" t="s">
        <v>290</v>
      </c>
      <c r="I789" t="s">
        <v>291</v>
      </c>
      <c r="J789">
        <v>0</v>
      </c>
      <c r="K789">
        <v>0</v>
      </c>
      <c r="L789">
        <v>0</v>
      </c>
      <c r="M789">
        <v>0</v>
      </c>
      <c r="N789">
        <v>0</v>
      </c>
      <c r="O789" t="s">
        <v>80</v>
      </c>
    </row>
    <row r="790" spans="1:15" x14ac:dyDescent="0.25">
      <c r="A790" t="s">
        <v>235</v>
      </c>
      <c r="B790" t="s">
        <v>236</v>
      </c>
      <c r="D790">
        <v>21</v>
      </c>
      <c r="E790" t="s">
        <v>237</v>
      </c>
      <c r="F790" t="s">
        <v>85</v>
      </c>
      <c r="G790" t="s">
        <v>241</v>
      </c>
      <c r="H790" t="s">
        <v>292</v>
      </c>
      <c r="I790" t="s">
        <v>293</v>
      </c>
      <c r="J790">
        <v>0</v>
      </c>
      <c r="K790">
        <v>0</v>
      </c>
      <c r="L790">
        <v>0</v>
      </c>
      <c r="M790">
        <v>0</v>
      </c>
      <c r="N790">
        <v>0</v>
      </c>
      <c r="O790" t="s">
        <v>80</v>
      </c>
    </row>
    <row r="791" spans="1:15" x14ac:dyDescent="0.25">
      <c r="A791" t="s">
        <v>235</v>
      </c>
      <c r="B791" t="s">
        <v>236</v>
      </c>
      <c r="D791">
        <v>21</v>
      </c>
      <c r="E791" t="s">
        <v>237</v>
      </c>
      <c r="F791" t="s">
        <v>85</v>
      </c>
      <c r="G791" t="s">
        <v>241</v>
      </c>
      <c r="H791" t="s">
        <v>294</v>
      </c>
      <c r="I791" t="s">
        <v>295</v>
      </c>
      <c r="J791">
        <v>0</v>
      </c>
      <c r="K791">
        <v>0</v>
      </c>
      <c r="L791">
        <v>0</v>
      </c>
      <c r="M791">
        <v>0</v>
      </c>
      <c r="N791">
        <v>0</v>
      </c>
      <c r="O791" t="s">
        <v>80</v>
      </c>
    </row>
    <row r="792" spans="1:15" x14ac:dyDescent="0.25">
      <c r="A792" t="s">
        <v>235</v>
      </c>
      <c r="B792" t="s">
        <v>236</v>
      </c>
      <c r="D792">
        <v>21</v>
      </c>
      <c r="E792" t="s">
        <v>237</v>
      </c>
      <c r="F792" t="s">
        <v>85</v>
      </c>
      <c r="G792" t="s">
        <v>241</v>
      </c>
      <c r="H792" t="s">
        <v>296</v>
      </c>
      <c r="I792" t="s">
        <v>297</v>
      </c>
      <c r="J792">
        <v>0</v>
      </c>
      <c r="K792">
        <v>0</v>
      </c>
      <c r="L792">
        <v>0</v>
      </c>
      <c r="M792">
        <v>0</v>
      </c>
      <c r="N792">
        <v>0</v>
      </c>
      <c r="O792" t="s">
        <v>80</v>
      </c>
    </row>
    <row r="793" spans="1:15" x14ac:dyDescent="0.25">
      <c r="A793" t="s">
        <v>235</v>
      </c>
      <c r="B793" t="s">
        <v>236</v>
      </c>
      <c r="D793">
        <v>21</v>
      </c>
      <c r="E793" t="s">
        <v>237</v>
      </c>
      <c r="F793" t="s">
        <v>85</v>
      </c>
      <c r="G793" t="s">
        <v>241</v>
      </c>
      <c r="H793" t="s">
        <v>298</v>
      </c>
      <c r="I793" t="s">
        <v>299</v>
      </c>
      <c r="J793">
        <v>0</v>
      </c>
      <c r="K793">
        <v>0</v>
      </c>
      <c r="L793">
        <v>0</v>
      </c>
      <c r="M793">
        <v>0</v>
      </c>
      <c r="N793">
        <v>0</v>
      </c>
      <c r="O793" t="s">
        <v>80</v>
      </c>
    </row>
    <row r="794" spans="1:15" x14ac:dyDescent="0.25">
      <c r="A794" t="s">
        <v>235</v>
      </c>
      <c r="B794" t="s">
        <v>236</v>
      </c>
      <c r="D794">
        <v>21</v>
      </c>
      <c r="E794" t="s">
        <v>237</v>
      </c>
      <c r="F794" t="s">
        <v>85</v>
      </c>
      <c r="G794" t="s">
        <v>241</v>
      </c>
      <c r="H794" t="s">
        <v>300</v>
      </c>
      <c r="I794" t="s">
        <v>301</v>
      </c>
      <c r="J794">
        <v>0</v>
      </c>
      <c r="K794">
        <v>0</v>
      </c>
      <c r="L794">
        <v>0</v>
      </c>
      <c r="M794">
        <v>0</v>
      </c>
      <c r="N794">
        <v>0</v>
      </c>
      <c r="O794" t="s">
        <v>80</v>
      </c>
    </row>
    <row r="795" spans="1:15" x14ac:dyDescent="0.25">
      <c r="A795" t="s">
        <v>235</v>
      </c>
      <c r="B795" t="s">
        <v>236</v>
      </c>
      <c r="D795">
        <v>21</v>
      </c>
      <c r="E795" t="s">
        <v>237</v>
      </c>
      <c r="F795" t="s">
        <v>85</v>
      </c>
      <c r="G795" t="s">
        <v>241</v>
      </c>
      <c r="H795" t="s">
        <v>302</v>
      </c>
      <c r="I795" t="s">
        <v>303</v>
      </c>
      <c r="J795">
        <v>0</v>
      </c>
      <c r="K795">
        <v>0</v>
      </c>
      <c r="L795">
        <v>0</v>
      </c>
      <c r="M795">
        <v>0</v>
      </c>
      <c r="N795">
        <v>0</v>
      </c>
      <c r="O795" t="s">
        <v>80</v>
      </c>
    </row>
    <row r="796" spans="1:15" x14ac:dyDescent="0.25">
      <c r="A796" t="s">
        <v>235</v>
      </c>
      <c r="B796" t="s">
        <v>236</v>
      </c>
      <c r="D796">
        <v>21</v>
      </c>
      <c r="E796" t="s">
        <v>237</v>
      </c>
      <c r="F796" t="s">
        <v>85</v>
      </c>
      <c r="G796" t="s">
        <v>241</v>
      </c>
      <c r="H796" t="s">
        <v>304</v>
      </c>
      <c r="I796" t="s">
        <v>305</v>
      </c>
      <c r="J796">
        <v>0</v>
      </c>
      <c r="K796">
        <v>0</v>
      </c>
      <c r="L796">
        <v>0</v>
      </c>
      <c r="M796">
        <v>0</v>
      </c>
      <c r="N796">
        <v>0</v>
      </c>
      <c r="O796" t="s">
        <v>80</v>
      </c>
    </row>
    <row r="797" spans="1:15" x14ac:dyDescent="0.25">
      <c r="A797" t="s">
        <v>235</v>
      </c>
      <c r="B797" t="s">
        <v>236</v>
      </c>
      <c r="D797">
        <v>21</v>
      </c>
      <c r="E797" t="s">
        <v>237</v>
      </c>
      <c r="F797" t="s">
        <v>85</v>
      </c>
      <c r="G797" t="s">
        <v>241</v>
      </c>
      <c r="H797" t="s">
        <v>306</v>
      </c>
      <c r="I797" t="s">
        <v>307</v>
      </c>
      <c r="J797">
        <v>0</v>
      </c>
      <c r="K797">
        <v>0</v>
      </c>
      <c r="L797">
        <v>0</v>
      </c>
      <c r="M797">
        <v>0</v>
      </c>
      <c r="N797">
        <v>0</v>
      </c>
      <c r="O797" t="s">
        <v>80</v>
      </c>
    </row>
    <row r="798" spans="1:15" x14ac:dyDescent="0.25">
      <c r="A798" t="s">
        <v>235</v>
      </c>
      <c r="B798" t="s">
        <v>236</v>
      </c>
      <c r="D798">
        <v>21</v>
      </c>
      <c r="E798" t="s">
        <v>237</v>
      </c>
      <c r="F798" t="s">
        <v>85</v>
      </c>
      <c r="G798" t="s">
        <v>241</v>
      </c>
      <c r="H798" t="s">
        <v>308</v>
      </c>
      <c r="I798" t="s">
        <v>309</v>
      </c>
      <c r="J798">
        <v>0</v>
      </c>
      <c r="K798">
        <v>0</v>
      </c>
      <c r="L798">
        <v>0</v>
      </c>
      <c r="M798">
        <v>0</v>
      </c>
      <c r="N798">
        <v>0</v>
      </c>
      <c r="O798" t="s">
        <v>80</v>
      </c>
    </row>
    <row r="799" spans="1:15" x14ac:dyDescent="0.25">
      <c r="A799" t="s">
        <v>235</v>
      </c>
      <c r="B799" t="s">
        <v>236</v>
      </c>
      <c r="D799">
        <v>21</v>
      </c>
      <c r="E799" t="s">
        <v>237</v>
      </c>
      <c r="F799" t="s">
        <v>85</v>
      </c>
      <c r="G799" t="s">
        <v>241</v>
      </c>
      <c r="H799" t="s">
        <v>310</v>
      </c>
      <c r="I799" t="s">
        <v>311</v>
      </c>
      <c r="J799">
        <v>0</v>
      </c>
      <c r="K799">
        <v>0</v>
      </c>
      <c r="L799">
        <v>0</v>
      </c>
      <c r="M799">
        <v>0</v>
      </c>
      <c r="N799">
        <v>0</v>
      </c>
      <c r="O799" t="s">
        <v>80</v>
      </c>
    </row>
    <row r="800" spans="1:15" x14ac:dyDescent="0.25">
      <c r="A800" t="s">
        <v>235</v>
      </c>
      <c r="B800" t="s">
        <v>236</v>
      </c>
      <c r="D800">
        <v>21</v>
      </c>
      <c r="E800" t="s">
        <v>237</v>
      </c>
      <c r="F800" t="s">
        <v>85</v>
      </c>
      <c r="G800" t="s">
        <v>241</v>
      </c>
      <c r="H800" t="s">
        <v>312</v>
      </c>
      <c r="I800" t="s">
        <v>313</v>
      </c>
      <c r="J800">
        <v>0</v>
      </c>
      <c r="K800">
        <v>0</v>
      </c>
      <c r="L800">
        <v>0</v>
      </c>
      <c r="M800">
        <v>0</v>
      </c>
      <c r="N800">
        <v>0</v>
      </c>
      <c r="O800" t="s">
        <v>80</v>
      </c>
    </row>
    <row r="801" spans="1:15" x14ac:dyDescent="0.25">
      <c r="A801" t="s">
        <v>235</v>
      </c>
      <c r="B801" t="s">
        <v>236</v>
      </c>
      <c r="D801">
        <v>21</v>
      </c>
      <c r="E801" t="s">
        <v>237</v>
      </c>
      <c r="F801" t="s">
        <v>85</v>
      </c>
      <c r="G801" t="s">
        <v>241</v>
      </c>
      <c r="H801" t="s">
        <v>314</v>
      </c>
      <c r="I801" t="s">
        <v>315</v>
      </c>
      <c r="J801">
        <v>0</v>
      </c>
      <c r="K801">
        <v>0</v>
      </c>
      <c r="L801">
        <v>0</v>
      </c>
      <c r="M801">
        <v>0</v>
      </c>
      <c r="N801">
        <v>0</v>
      </c>
      <c r="O801" t="s">
        <v>80</v>
      </c>
    </row>
    <row r="802" spans="1:15" x14ac:dyDescent="0.25">
      <c r="A802" t="s">
        <v>235</v>
      </c>
      <c r="B802" t="s">
        <v>236</v>
      </c>
      <c r="D802">
        <v>21</v>
      </c>
      <c r="E802" t="s">
        <v>237</v>
      </c>
      <c r="F802" t="s">
        <v>85</v>
      </c>
      <c r="G802" t="s">
        <v>241</v>
      </c>
      <c r="H802" t="s">
        <v>314</v>
      </c>
      <c r="I802" t="s">
        <v>316</v>
      </c>
      <c r="J802">
        <v>0</v>
      </c>
      <c r="K802">
        <v>0</v>
      </c>
      <c r="L802">
        <v>0</v>
      </c>
      <c r="M802">
        <v>0</v>
      </c>
      <c r="N802">
        <v>0</v>
      </c>
      <c r="O802" t="s">
        <v>80</v>
      </c>
    </row>
    <row r="803" spans="1:15" x14ac:dyDescent="0.25">
      <c r="A803" t="s">
        <v>235</v>
      </c>
      <c r="B803" t="s">
        <v>236</v>
      </c>
      <c r="D803">
        <v>21</v>
      </c>
      <c r="E803" t="s">
        <v>237</v>
      </c>
      <c r="F803" t="s">
        <v>85</v>
      </c>
      <c r="G803" t="s">
        <v>241</v>
      </c>
      <c r="H803" t="s">
        <v>317</v>
      </c>
      <c r="I803" t="s">
        <v>318</v>
      </c>
      <c r="J803">
        <v>0</v>
      </c>
      <c r="K803">
        <v>0</v>
      </c>
      <c r="L803">
        <v>0</v>
      </c>
      <c r="M803">
        <v>0</v>
      </c>
      <c r="N803">
        <v>0</v>
      </c>
      <c r="O803" t="s">
        <v>80</v>
      </c>
    </row>
    <row r="804" spans="1:15" x14ac:dyDescent="0.25">
      <c r="A804" t="s">
        <v>235</v>
      </c>
      <c r="B804" t="s">
        <v>236</v>
      </c>
      <c r="D804">
        <v>21</v>
      </c>
      <c r="E804" t="s">
        <v>237</v>
      </c>
      <c r="F804" t="s">
        <v>85</v>
      </c>
      <c r="G804" t="s">
        <v>241</v>
      </c>
      <c r="H804" t="s">
        <v>319</v>
      </c>
      <c r="I804" t="s">
        <v>320</v>
      </c>
      <c r="J804">
        <v>0</v>
      </c>
      <c r="K804">
        <v>0</v>
      </c>
      <c r="L804">
        <v>0</v>
      </c>
      <c r="M804">
        <v>0</v>
      </c>
      <c r="N804">
        <v>0</v>
      </c>
      <c r="O804" t="s">
        <v>80</v>
      </c>
    </row>
    <row r="805" spans="1:15" x14ac:dyDescent="0.25">
      <c r="A805" t="s">
        <v>235</v>
      </c>
      <c r="B805" t="s">
        <v>236</v>
      </c>
      <c r="D805">
        <v>21</v>
      </c>
      <c r="E805" t="s">
        <v>237</v>
      </c>
      <c r="F805" t="s">
        <v>85</v>
      </c>
      <c r="G805" t="s">
        <v>241</v>
      </c>
      <c r="H805" t="s">
        <v>321</v>
      </c>
      <c r="I805" t="s">
        <v>322</v>
      </c>
      <c r="J805">
        <v>0</v>
      </c>
      <c r="K805">
        <v>0</v>
      </c>
      <c r="L805">
        <v>0</v>
      </c>
      <c r="M805">
        <v>0</v>
      </c>
      <c r="N805">
        <v>0</v>
      </c>
      <c r="O805" t="s">
        <v>80</v>
      </c>
    </row>
    <row r="806" spans="1:15" x14ac:dyDescent="0.25">
      <c r="A806" t="s">
        <v>235</v>
      </c>
      <c r="B806" t="s">
        <v>236</v>
      </c>
      <c r="D806">
        <v>21</v>
      </c>
      <c r="E806" t="s">
        <v>237</v>
      </c>
      <c r="F806" t="s">
        <v>85</v>
      </c>
      <c r="G806" t="s">
        <v>241</v>
      </c>
      <c r="H806" t="s">
        <v>323</v>
      </c>
      <c r="I806" t="s">
        <v>324</v>
      </c>
      <c r="J806">
        <v>0</v>
      </c>
      <c r="K806">
        <v>0</v>
      </c>
      <c r="L806">
        <v>0</v>
      </c>
      <c r="M806">
        <v>0</v>
      </c>
      <c r="N806">
        <v>0</v>
      </c>
      <c r="O806" t="s">
        <v>80</v>
      </c>
    </row>
    <row r="807" spans="1:15" x14ac:dyDescent="0.25">
      <c r="A807" t="s">
        <v>235</v>
      </c>
      <c r="B807" t="s">
        <v>236</v>
      </c>
      <c r="D807">
        <v>21</v>
      </c>
      <c r="E807" t="s">
        <v>237</v>
      </c>
      <c r="F807" t="s">
        <v>85</v>
      </c>
      <c r="G807" t="s">
        <v>241</v>
      </c>
      <c r="H807" t="s">
        <v>325</v>
      </c>
      <c r="I807" t="s">
        <v>326</v>
      </c>
      <c r="J807">
        <v>0</v>
      </c>
      <c r="K807">
        <v>0</v>
      </c>
      <c r="L807">
        <v>0</v>
      </c>
      <c r="M807">
        <v>0</v>
      </c>
      <c r="N807">
        <v>0</v>
      </c>
      <c r="O807" t="s">
        <v>80</v>
      </c>
    </row>
    <row r="808" spans="1:15" x14ac:dyDescent="0.25">
      <c r="A808" t="s">
        <v>235</v>
      </c>
      <c r="B808" t="s">
        <v>236</v>
      </c>
      <c r="D808">
        <v>21</v>
      </c>
      <c r="E808" t="s">
        <v>237</v>
      </c>
      <c r="F808" t="s">
        <v>85</v>
      </c>
      <c r="G808" t="s">
        <v>241</v>
      </c>
      <c r="H808" t="s">
        <v>327</v>
      </c>
      <c r="I808" t="s">
        <v>328</v>
      </c>
      <c r="J808">
        <v>0</v>
      </c>
      <c r="K808">
        <v>0</v>
      </c>
      <c r="L808">
        <v>0</v>
      </c>
      <c r="M808">
        <v>0</v>
      </c>
      <c r="N808">
        <v>0</v>
      </c>
      <c r="O808" t="s">
        <v>80</v>
      </c>
    </row>
    <row r="809" spans="1:15" x14ac:dyDescent="0.25">
      <c r="A809" t="s">
        <v>235</v>
      </c>
      <c r="B809" t="s">
        <v>236</v>
      </c>
      <c r="D809">
        <v>21</v>
      </c>
      <c r="E809" t="s">
        <v>237</v>
      </c>
      <c r="F809" t="s">
        <v>85</v>
      </c>
      <c r="G809" t="s">
        <v>241</v>
      </c>
      <c r="H809" t="s">
        <v>329</v>
      </c>
      <c r="I809" t="s">
        <v>330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80</v>
      </c>
    </row>
    <row r="810" spans="1:15" x14ac:dyDescent="0.25">
      <c r="A810" t="s">
        <v>235</v>
      </c>
      <c r="B810" t="s">
        <v>236</v>
      </c>
      <c r="D810">
        <v>21</v>
      </c>
      <c r="E810" t="s">
        <v>237</v>
      </c>
      <c r="F810" t="s">
        <v>85</v>
      </c>
      <c r="G810" t="s">
        <v>241</v>
      </c>
      <c r="H810" t="s">
        <v>331</v>
      </c>
      <c r="I810" t="s">
        <v>332</v>
      </c>
      <c r="J810">
        <v>0</v>
      </c>
      <c r="K810">
        <v>0</v>
      </c>
      <c r="L810">
        <v>0</v>
      </c>
      <c r="M810">
        <v>0</v>
      </c>
      <c r="N810">
        <v>0</v>
      </c>
      <c r="O810" t="s">
        <v>80</v>
      </c>
    </row>
    <row r="811" spans="1:15" x14ac:dyDescent="0.25">
      <c r="A811" t="s">
        <v>235</v>
      </c>
      <c r="B811" t="s">
        <v>236</v>
      </c>
      <c r="D811">
        <v>21</v>
      </c>
      <c r="E811" t="s">
        <v>237</v>
      </c>
      <c r="F811" t="s">
        <v>85</v>
      </c>
      <c r="G811" t="s">
        <v>241</v>
      </c>
      <c r="H811" t="s">
        <v>333</v>
      </c>
      <c r="I811" t="s">
        <v>334</v>
      </c>
      <c r="J811">
        <v>0</v>
      </c>
      <c r="K811">
        <v>0</v>
      </c>
      <c r="L811">
        <v>0</v>
      </c>
      <c r="M811">
        <v>0</v>
      </c>
      <c r="N811">
        <v>0</v>
      </c>
      <c r="O811" t="s">
        <v>80</v>
      </c>
    </row>
    <row r="812" spans="1:15" x14ac:dyDescent="0.25">
      <c r="A812" t="s">
        <v>235</v>
      </c>
      <c r="B812" t="s">
        <v>236</v>
      </c>
      <c r="D812">
        <v>21</v>
      </c>
      <c r="E812" t="s">
        <v>237</v>
      </c>
      <c r="F812" t="s">
        <v>85</v>
      </c>
      <c r="G812" t="s">
        <v>241</v>
      </c>
      <c r="H812" t="s">
        <v>335</v>
      </c>
      <c r="I812" t="s">
        <v>336</v>
      </c>
      <c r="J812">
        <v>0</v>
      </c>
      <c r="K812">
        <v>0</v>
      </c>
      <c r="L812">
        <v>0</v>
      </c>
      <c r="M812">
        <v>0</v>
      </c>
      <c r="N812">
        <v>0</v>
      </c>
      <c r="O812" t="s">
        <v>80</v>
      </c>
    </row>
    <row r="813" spans="1:15" x14ac:dyDescent="0.25">
      <c r="A813" t="s">
        <v>235</v>
      </c>
      <c r="B813" t="s">
        <v>236</v>
      </c>
      <c r="D813">
        <v>21</v>
      </c>
      <c r="E813" t="s">
        <v>237</v>
      </c>
      <c r="F813" t="s">
        <v>85</v>
      </c>
      <c r="G813" t="s">
        <v>241</v>
      </c>
      <c r="H813" t="s">
        <v>337</v>
      </c>
      <c r="I813" t="s">
        <v>338</v>
      </c>
      <c r="J813">
        <v>0</v>
      </c>
      <c r="K813">
        <v>0</v>
      </c>
      <c r="L813">
        <v>0</v>
      </c>
      <c r="M813">
        <v>0</v>
      </c>
      <c r="N813">
        <v>0</v>
      </c>
      <c r="O813" t="s">
        <v>80</v>
      </c>
    </row>
    <row r="814" spans="1:15" x14ac:dyDescent="0.25">
      <c r="A814" t="s">
        <v>235</v>
      </c>
      <c r="B814" t="s">
        <v>236</v>
      </c>
      <c r="D814">
        <v>21</v>
      </c>
      <c r="E814" t="s">
        <v>237</v>
      </c>
      <c r="F814" t="s">
        <v>85</v>
      </c>
      <c r="G814" t="s">
        <v>241</v>
      </c>
      <c r="H814" t="s">
        <v>339</v>
      </c>
      <c r="I814" t="s">
        <v>340</v>
      </c>
      <c r="J814">
        <v>0</v>
      </c>
      <c r="K814">
        <v>0</v>
      </c>
      <c r="L814">
        <v>0</v>
      </c>
      <c r="M814">
        <v>0</v>
      </c>
      <c r="N814">
        <v>0</v>
      </c>
      <c r="O814" t="s">
        <v>80</v>
      </c>
    </row>
    <row r="815" spans="1:15" x14ac:dyDescent="0.25">
      <c r="A815" t="s">
        <v>235</v>
      </c>
      <c r="B815" t="s">
        <v>236</v>
      </c>
      <c r="D815">
        <v>21</v>
      </c>
      <c r="E815" t="s">
        <v>237</v>
      </c>
      <c r="F815" t="s">
        <v>85</v>
      </c>
      <c r="G815" t="s">
        <v>241</v>
      </c>
      <c r="H815" t="s">
        <v>341</v>
      </c>
      <c r="I815" t="s">
        <v>342</v>
      </c>
      <c r="J815">
        <v>0</v>
      </c>
      <c r="K815">
        <v>0</v>
      </c>
      <c r="L815">
        <v>0</v>
      </c>
      <c r="M815">
        <v>0</v>
      </c>
      <c r="N815">
        <v>0</v>
      </c>
      <c r="O815" t="s">
        <v>80</v>
      </c>
    </row>
    <row r="816" spans="1:15" x14ac:dyDescent="0.25">
      <c r="A816" t="s">
        <v>235</v>
      </c>
      <c r="B816" t="s">
        <v>236</v>
      </c>
      <c r="D816">
        <v>21</v>
      </c>
      <c r="E816" t="s">
        <v>237</v>
      </c>
      <c r="F816" t="s">
        <v>85</v>
      </c>
      <c r="G816" t="s">
        <v>241</v>
      </c>
      <c r="H816" t="s">
        <v>343</v>
      </c>
      <c r="I816" t="s">
        <v>344</v>
      </c>
      <c r="J816">
        <v>0</v>
      </c>
      <c r="K816">
        <v>0</v>
      </c>
      <c r="L816">
        <v>0</v>
      </c>
      <c r="M816">
        <v>0</v>
      </c>
      <c r="N816">
        <v>0</v>
      </c>
      <c r="O816" t="s">
        <v>80</v>
      </c>
    </row>
    <row r="817" spans="1:15" x14ac:dyDescent="0.25">
      <c r="A817" t="s">
        <v>235</v>
      </c>
      <c r="B817" t="s">
        <v>236</v>
      </c>
      <c r="D817">
        <v>21</v>
      </c>
      <c r="E817" t="s">
        <v>237</v>
      </c>
      <c r="F817" t="s">
        <v>85</v>
      </c>
      <c r="G817" t="s">
        <v>241</v>
      </c>
      <c r="H817" t="s">
        <v>345</v>
      </c>
      <c r="I817" t="s">
        <v>346</v>
      </c>
      <c r="J817">
        <v>0</v>
      </c>
      <c r="K817">
        <v>0</v>
      </c>
      <c r="L817">
        <v>0</v>
      </c>
      <c r="M817">
        <v>0</v>
      </c>
      <c r="N817">
        <v>0</v>
      </c>
      <c r="O817" t="s">
        <v>80</v>
      </c>
    </row>
    <row r="818" spans="1:15" x14ac:dyDescent="0.25">
      <c r="A818" t="s">
        <v>235</v>
      </c>
      <c r="B818" t="s">
        <v>236</v>
      </c>
      <c r="D818">
        <v>21</v>
      </c>
      <c r="E818" t="s">
        <v>237</v>
      </c>
      <c r="F818" t="s">
        <v>85</v>
      </c>
      <c r="G818" t="s">
        <v>241</v>
      </c>
      <c r="H818" t="s">
        <v>347</v>
      </c>
      <c r="I818" t="s">
        <v>348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80</v>
      </c>
    </row>
    <row r="819" spans="1:15" x14ac:dyDescent="0.25">
      <c r="A819" t="s">
        <v>235</v>
      </c>
      <c r="B819" t="s">
        <v>236</v>
      </c>
      <c r="D819">
        <v>21</v>
      </c>
      <c r="E819" t="s">
        <v>237</v>
      </c>
      <c r="F819" t="s">
        <v>85</v>
      </c>
      <c r="G819" t="s">
        <v>241</v>
      </c>
      <c r="H819" t="s">
        <v>349</v>
      </c>
      <c r="I819" t="s">
        <v>350</v>
      </c>
      <c r="J819">
        <v>0</v>
      </c>
      <c r="K819">
        <v>0</v>
      </c>
      <c r="L819">
        <v>0</v>
      </c>
      <c r="M819">
        <v>0</v>
      </c>
      <c r="N819">
        <v>0</v>
      </c>
      <c r="O819" t="s">
        <v>80</v>
      </c>
    </row>
    <row r="820" spans="1:15" x14ac:dyDescent="0.25">
      <c r="A820" t="s">
        <v>235</v>
      </c>
      <c r="B820" t="s">
        <v>236</v>
      </c>
      <c r="D820">
        <v>21</v>
      </c>
      <c r="E820" t="s">
        <v>237</v>
      </c>
      <c r="F820" t="s">
        <v>85</v>
      </c>
      <c r="G820" t="s">
        <v>241</v>
      </c>
      <c r="H820" t="s">
        <v>351</v>
      </c>
      <c r="I820" t="s">
        <v>352</v>
      </c>
      <c r="J820">
        <v>0</v>
      </c>
      <c r="K820">
        <v>0</v>
      </c>
      <c r="L820">
        <v>0</v>
      </c>
      <c r="M820">
        <v>0</v>
      </c>
      <c r="N820">
        <v>0</v>
      </c>
      <c r="O820" t="s">
        <v>80</v>
      </c>
    </row>
    <row r="821" spans="1:15" x14ac:dyDescent="0.25">
      <c r="A821" t="s">
        <v>235</v>
      </c>
      <c r="B821" t="s">
        <v>236</v>
      </c>
      <c r="D821">
        <v>21</v>
      </c>
      <c r="E821" t="s">
        <v>237</v>
      </c>
      <c r="F821" t="s">
        <v>85</v>
      </c>
      <c r="G821" t="s">
        <v>241</v>
      </c>
      <c r="H821" t="s">
        <v>353</v>
      </c>
      <c r="I821" t="s">
        <v>354</v>
      </c>
      <c r="J821">
        <v>0</v>
      </c>
      <c r="K821">
        <v>0</v>
      </c>
      <c r="L821">
        <v>0</v>
      </c>
      <c r="M821">
        <v>0</v>
      </c>
      <c r="N821">
        <v>0</v>
      </c>
      <c r="O821" t="s">
        <v>80</v>
      </c>
    </row>
    <row r="822" spans="1:15" x14ac:dyDescent="0.25">
      <c r="A822" t="s">
        <v>235</v>
      </c>
      <c r="B822" t="s">
        <v>236</v>
      </c>
      <c r="D822">
        <v>21</v>
      </c>
      <c r="E822" t="s">
        <v>237</v>
      </c>
      <c r="F822" t="s">
        <v>85</v>
      </c>
      <c r="G822" t="s">
        <v>241</v>
      </c>
      <c r="H822" t="s">
        <v>355</v>
      </c>
      <c r="I822" t="s">
        <v>356</v>
      </c>
      <c r="J822">
        <v>0</v>
      </c>
      <c r="K822">
        <v>0</v>
      </c>
      <c r="L822">
        <v>0</v>
      </c>
      <c r="M822">
        <v>0</v>
      </c>
      <c r="N822">
        <v>0</v>
      </c>
      <c r="O822" t="s">
        <v>80</v>
      </c>
    </row>
    <row r="823" spans="1:15" x14ac:dyDescent="0.25">
      <c r="A823" t="s">
        <v>235</v>
      </c>
      <c r="B823" t="s">
        <v>236</v>
      </c>
      <c r="D823">
        <v>21</v>
      </c>
      <c r="E823" t="s">
        <v>237</v>
      </c>
      <c r="F823" t="s">
        <v>85</v>
      </c>
      <c r="G823" t="s">
        <v>241</v>
      </c>
      <c r="H823" t="s">
        <v>357</v>
      </c>
      <c r="I823" t="s">
        <v>358</v>
      </c>
      <c r="J823">
        <v>0</v>
      </c>
      <c r="K823">
        <v>0</v>
      </c>
      <c r="L823">
        <v>0</v>
      </c>
      <c r="M823">
        <v>0</v>
      </c>
      <c r="N823">
        <v>0</v>
      </c>
      <c r="O823" t="s">
        <v>80</v>
      </c>
    </row>
    <row r="824" spans="1:15" x14ac:dyDescent="0.25">
      <c r="A824" t="s">
        <v>235</v>
      </c>
      <c r="B824" t="s">
        <v>236</v>
      </c>
      <c r="D824">
        <v>21</v>
      </c>
      <c r="E824" t="s">
        <v>237</v>
      </c>
      <c r="F824" t="s">
        <v>85</v>
      </c>
      <c r="G824" t="s">
        <v>241</v>
      </c>
      <c r="H824" t="s">
        <v>359</v>
      </c>
      <c r="I824" t="s">
        <v>360</v>
      </c>
      <c r="J824">
        <v>0</v>
      </c>
      <c r="K824">
        <v>0</v>
      </c>
      <c r="L824">
        <v>0</v>
      </c>
      <c r="M824">
        <v>0</v>
      </c>
      <c r="N824">
        <v>0</v>
      </c>
      <c r="O824" t="s">
        <v>80</v>
      </c>
    </row>
    <row r="825" spans="1:15" x14ac:dyDescent="0.25">
      <c r="A825" t="s">
        <v>235</v>
      </c>
      <c r="B825" t="s">
        <v>236</v>
      </c>
      <c r="D825">
        <v>21</v>
      </c>
      <c r="E825" t="s">
        <v>237</v>
      </c>
      <c r="F825" t="s">
        <v>85</v>
      </c>
      <c r="G825" t="s">
        <v>241</v>
      </c>
      <c r="H825" t="s">
        <v>361</v>
      </c>
      <c r="I825" t="s">
        <v>362</v>
      </c>
      <c r="J825">
        <v>0</v>
      </c>
      <c r="K825">
        <v>0</v>
      </c>
      <c r="L825">
        <v>0</v>
      </c>
      <c r="M825">
        <v>0</v>
      </c>
      <c r="N825">
        <v>0</v>
      </c>
      <c r="O825" t="s">
        <v>80</v>
      </c>
    </row>
    <row r="826" spans="1:15" x14ac:dyDescent="0.25">
      <c r="A826" t="s">
        <v>235</v>
      </c>
      <c r="B826" t="s">
        <v>236</v>
      </c>
      <c r="D826">
        <v>21</v>
      </c>
      <c r="E826" t="s">
        <v>237</v>
      </c>
      <c r="F826" t="s">
        <v>85</v>
      </c>
      <c r="G826" t="s">
        <v>241</v>
      </c>
      <c r="H826" t="s">
        <v>363</v>
      </c>
      <c r="I826" t="s">
        <v>364</v>
      </c>
      <c r="J826">
        <v>0</v>
      </c>
      <c r="K826">
        <v>0</v>
      </c>
      <c r="L826">
        <v>0</v>
      </c>
      <c r="M826">
        <v>0</v>
      </c>
      <c r="N826">
        <v>0</v>
      </c>
      <c r="O826" t="s">
        <v>80</v>
      </c>
    </row>
    <row r="827" spans="1:15" x14ac:dyDescent="0.25">
      <c r="A827" t="s">
        <v>235</v>
      </c>
      <c r="B827" t="s">
        <v>236</v>
      </c>
      <c r="D827">
        <v>21</v>
      </c>
      <c r="E827" t="s">
        <v>237</v>
      </c>
      <c r="F827" t="s">
        <v>85</v>
      </c>
      <c r="G827" t="s">
        <v>241</v>
      </c>
      <c r="H827" t="s">
        <v>365</v>
      </c>
      <c r="I827" t="s">
        <v>366</v>
      </c>
      <c r="J827">
        <v>0</v>
      </c>
      <c r="K827">
        <v>0</v>
      </c>
      <c r="L827">
        <v>0</v>
      </c>
      <c r="M827">
        <v>0</v>
      </c>
      <c r="N827">
        <v>0</v>
      </c>
      <c r="O827" t="s">
        <v>80</v>
      </c>
    </row>
    <row r="828" spans="1:15" x14ac:dyDescent="0.25">
      <c r="A828" t="s">
        <v>235</v>
      </c>
      <c r="B828" t="s">
        <v>236</v>
      </c>
      <c r="D828">
        <v>21</v>
      </c>
      <c r="E828" t="s">
        <v>237</v>
      </c>
      <c r="F828" t="s">
        <v>85</v>
      </c>
      <c r="G828" t="s">
        <v>241</v>
      </c>
      <c r="H828" t="s">
        <v>367</v>
      </c>
      <c r="I828" t="s">
        <v>368</v>
      </c>
      <c r="J828">
        <v>0</v>
      </c>
      <c r="K828">
        <v>0</v>
      </c>
      <c r="L828">
        <v>0</v>
      </c>
      <c r="M828">
        <v>0</v>
      </c>
      <c r="N828">
        <v>0</v>
      </c>
      <c r="O828" t="s">
        <v>80</v>
      </c>
    </row>
    <row r="829" spans="1:15" x14ac:dyDescent="0.25">
      <c r="A829" t="s">
        <v>235</v>
      </c>
      <c r="B829" t="s">
        <v>236</v>
      </c>
      <c r="D829">
        <v>21</v>
      </c>
      <c r="E829" t="s">
        <v>237</v>
      </c>
      <c r="F829" t="s">
        <v>85</v>
      </c>
      <c r="G829" t="s">
        <v>241</v>
      </c>
      <c r="H829" t="s">
        <v>369</v>
      </c>
      <c r="I829" t="s">
        <v>370</v>
      </c>
      <c r="J829">
        <v>0</v>
      </c>
      <c r="K829">
        <v>0</v>
      </c>
      <c r="L829">
        <v>0</v>
      </c>
      <c r="M829">
        <v>0</v>
      </c>
      <c r="N829">
        <v>0</v>
      </c>
      <c r="O829" t="s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353"/>
  <sheetViews>
    <sheetView topLeftCell="A2312" zoomScale="70" zoomScaleNormal="70" workbookViewId="0">
      <selection activeCell="G2" sqref="G2:G2353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5" x14ac:dyDescent="0.25">
      <c r="A1" t="s">
        <v>63</v>
      </c>
      <c r="B1" s="13" t="s">
        <v>54</v>
      </c>
      <c r="C1" s="13" t="s">
        <v>64</v>
      </c>
      <c r="D1" t="s">
        <v>65</v>
      </c>
    </row>
    <row r="2" spans="1:5" x14ac:dyDescent="0.25">
      <c r="A2" t="s">
        <v>378</v>
      </c>
      <c r="B2" t="s">
        <v>379</v>
      </c>
      <c r="C2" s="13">
        <v>42937</v>
      </c>
      <c r="D2" s="219">
        <v>0</v>
      </c>
      <c r="E2" t="s">
        <v>80</v>
      </c>
    </row>
    <row r="3" spans="1:5" x14ac:dyDescent="0.25">
      <c r="A3" t="s">
        <v>378</v>
      </c>
      <c r="B3" t="s">
        <v>379</v>
      </c>
      <c r="C3" s="13">
        <v>42944</v>
      </c>
      <c r="D3" s="219">
        <v>0</v>
      </c>
      <c r="E3" t="s">
        <v>80</v>
      </c>
    </row>
    <row r="4" spans="1:5" x14ac:dyDescent="0.25">
      <c r="A4" t="s">
        <v>378</v>
      </c>
      <c r="B4" t="s">
        <v>379</v>
      </c>
      <c r="C4" s="13">
        <v>42951</v>
      </c>
      <c r="D4" s="219">
        <v>0</v>
      </c>
      <c r="E4" t="s">
        <v>80</v>
      </c>
    </row>
    <row r="5" spans="1:5" x14ac:dyDescent="0.25">
      <c r="A5" t="s">
        <v>378</v>
      </c>
      <c r="B5" t="s">
        <v>379</v>
      </c>
      <c r="C5" s="13">
        <v>42958</v>
      </c>
      <c r="D5" s="219">
        <v>0</v>
      </c>
      <c r="E5" t="s">
        <v>80</v>
      </c>
    </row>
    <row r="6" spans="1:5" x14ac:dyDescent="0.25">
      <c r="A6" t="s">
        <v>378</v>
      </c>
      <c r="B6" t="s">
        <v>379</v>
      </c>
      <c r="C6" s="13">
        <v>42965</v>
      </c>
      <c r="D6" s="219">
        <v>0</v>
      </c>
      <c r="E6" t="s">
        <v>80</v>
      </c>
    </row>
    <row r="7" spans="1:5" x14ac:dyDescent="0.25">
      <c r="A7" t="s">
        <v>378</v>
      </c>
      <c r="B7" t="s">
        <v>379</v>
      </c>
      <c r="C7" s="13">
        <v>42972</v>
      </c>
      <c r="D7" s="219">
        <v>0</v>
      </c>
      <c r="E7" t="s">
        <v>80</v>
      </c>
    </row>
    <row r="8" spans="1:5" x14ac:dyDescent="0.25">
      <c r="A8" t="s">
        <v>378</v>
      </c>
      <c r="B8" t="s">
        <v>379</v>
      </c>
      <c r="C8" s="13">
        <v>42979</v>
      </c>
      <c r="D8" s="219">
        <v>0</v>
      </c>
      <c r="E8" t="s">
        <v>80</v>
      </c>
    </row>
    <row r="9" spans="1:5" x14ac:dyDescent="0.25">
      <c r="A9" t="s">
        <v>378</v>
      </c>
      <c r="B9" t="s">
        <v>379</v>
      </c>
      <c r="C9" s="13">
        <v>42986</v>
      </c>
      <c r="D9" s="219">
        <v>0</v>
      </c>
      <c r="E9" t="s">
        <v>80</v>
      </c>
    </row>
    <row r="10" spans="1:5" x14ac:dyDescent="0.25">
      <c r="A10" t="s">
        <v>378</v>
      </c>
      <c r="B10" t="s">
        <v>379</v>
      </c>
      <c r="C10" s="13">
        <v>42993</v>
      </c>
      <c r="D10" s="219">
        <v>0</v>
      </c>
      <c r="E10" t="s">
        <v>80</v>
      </c>
    </row>
    <row r="11" spans="1:5" x14ac:dyDescent="0.25">
      <c r="A11" t="s">
        <v>378</v>
      </c>
      <c r="B11" t="s">
        <v>379</v>
      </c>
      <c r="C11" s="13">
        <v>43000</v>
      </c>
      <c r="D11" s="219">
        <v>0</v>
      </c>
      <c r="E11" t="s">
        <v>80</v>
      </c>
    </row>
    <row r="12" spans="1:5" x14ac:dyDescent="0.25">
      <c r="A12" t="s">
        <v>378</v>
      </c>
      <c r="B12" t="s">
        <v>379</v>
      </c>
      <c r="C12" s="13">
        <v>43007</v>
      </c>
      <c r="D12" s="219">
        <v>0</v>
      </c>
      <c r="E12" t="s">
        <v>80</v>
      </c>
    </row>
    <row r="13" spans="1:5" x14ac:dyDescent="0.25">
      <c r="A13" t="s">
        <v>378</v>
      </c>
      <c r="B13" t="s">
        <v>379</v>
      </c>
      <c r="C13" s="13">
        <v>43014</v>
      </c>
      <c r="D13" s="219">
        <v>0</v>
      </c>
      <c r="E13" t="s">
        <v>80</v>
      </c>
    </row>
    <row r="14" spans="1:5" x14ac:dyDescent="0.25">
      <c r="A14" t="s">
        <v>378</v>
      </c>
      <c r="B14" t="s">
        <v>379</v>
      </c>
      <c r="C14" s="13">
        <v>43021</v>
      </c>
      <c r="D14" s="219">
        <v>0</v>
      </c>
      <c r="E14" t="s">
        <v>80</v>
      </c>
    </row>
    <row r="15" spans="1:5" x14ac:dyDescent="0.25">
      <c r="A15" t="s">
        <v>378</v>
      </c>
      <c r="B15" t="s">
        <v>379</v>
      </c>
      <c r="C15" s="13">
        <v>43028</v>
      </c>
      <c r="D15" s="219">
        <v>0</v>
      </c>
      <c r="E15" t="s">
        <v>80</v>
      </c>
    </row>
    <row r="16" spans="1:5" x14ac:dyDescent="0.25">
      <c r="A16" t="s">
        <v>378</v>
      </c>
      <c r="B16" t="s">
        <v>379</v>
      </c>
      <c r="C16" s="13">
        <v>43035</v>
      </c>
      <c r="D16" s="219">
        <v>0</v>
      </c>
      <c r="E16" t="s">
        <v>80</v>
      </c>
    </row>
    <row r="17" spans="1:5" x14ac:dyDescent="0.25">
      <c r="A17" t="s">
        <v>378</v>
      </c>
      <c r="B17" t="s">
        <v>379</v>
      </c>
      <c r="C17" s="13">
        <v>43042</v>
      </c>
      <c r="D17" s="219">
        <v>0</v>
      </c>
      <c r="E17" t="s">
        <v>80</v>
      </c>
    </row>
    <row r="18" spans="1:5" x14ac:dyDescent="0.25">
      <c r="A18" t="s">
        <v>378</v>
      </c>
      <c r="B18" t="s">
        <v>379</v>
      </c>
      <c r="C18" s="13">
        <v>43049</v>
      </c>
      <c r="D18" s="219">
        <v>0</v>
      </c>
      <c r="E18" t="s">
        <v>80</v>
      </c>
    </row>
    <row r="19" spans="1:5" x14ac:dyDescent="0.25">
      <c r="A19" t="s">
        <v>378</v>
      </c>
      <c r="B19" t="s">
        <v>379</v>
      </c>
      <c r="C19" s="13">
        <v>43056</v>
      </c>
      <c r="D19" s="219">
        <v>0</v>
      </c>
      <c r="E19" t="s">
        <v>80</v>
      </c>
    </row>
    <row r="20" spans="1:5" x14ac:dyDescent="0.25">
      <c r="A20" t="s">
        <v>378</v>
      </c>
      <c r="B20" t="s">
        <v>379</v>
      </c>
      <c r="C20" s="13">
        <v>43063</v>
      </c>
      <c r="D20" s="219">
        <v>0</v>
      </c>
      <c r="E20" t="s">
        <v>80</v>
      </c>
    </row>
    <row r="21" spans="1:5" x14ac:dyDescent="0.25">
      <c r="A21" t="s">
        <v>378</v>
      </c>
      <c r="B21" t="s">
        <v>379</v>
      </c>
      <c r="C21" s="13">
        <v>43070</v>
      </c>
      <c r="D21" s="219">
        <v>0</v>
      </c>
      <c r="E21" t="s">
        <v>80</v>
      </c>
    </row>
    <row r="22" spans="1:5" x14ac:dyDescent="0.25">
      <c r="A22" t="s">
        <v>378</v>
      </c>
      <c r="B22" t="s">
        <v>379</v>
      </c>
      <c r="C22" s="13">
        <v>43077</v>
      </c>
      <c r="D22" s="219">
        <v>0</v>
      </c>
      <c r="E22" t="s">
        <v>80</v>
      </c>
    </row>
    <row r="23" spans="1:5" x14ac:dyDescent="0.25">
      <c r="A23" t="s">
        <v>378</v>
      </c>
      <c r="B23" t="s">
        <v>379</v>
      </c>
      <c r="C23" s="13">
        <v>43084</v>
      </c>
      <c r="D23" s="219">
        <v>0</v>
      </c>
      <c r="E23" t="s">
        <v>80</v>
      </c>
    </row>
    <row r="24" spans="1:5" x14ac:dyDescent="0.25">
      <c r="A24" t="s">
        <v>378</v>
      </c>
      <c r="B24" t="s">
        <v>379</v>
      </c>
      <c r="C24" s="13">
        <v>43091</v>
      </c>
      <c r="D24" s="219">
        <v>0</v>
      </c>
      <c r="E24" t="s">
        <v>80</v>
      </c>
    </row>
    <row r="25" spans="1:5" x14ac:dyDescent="0.25">
      <c r="A25" t="s">
        <v>378</v>
      </c>
      <c r="B25" t="s">
        <v>379</v>
      </c>
      <c r="C25" s="13">
        <v>43098</v>
      </c>
      <c r="D25" s="219">
        <v>0</v>
      </c>
      <c r="E25" t="s">
        <v>80</v>
      </c>
    </row>
    <row r="26" spans="1:5" x14ac:dyDescent="0.25">
      <c r="A26" t="s">
        <v>378</v>
      </c>
      <c r="B26" t="s">
        <v>379</v>
      </c>
      <c r="C26" s="13">
        <v>43105</v>
      </c>
      <c r="D26" s="219">
        <v>0</v>
      </c>
      <c r="E26" t="s">
        <v>80</v>
      </c>
    </row>
    <row r="27" spans="1:5" x14ac:dyDescent="0.25">
      <c r="A27" t="s">
        <v>378</v>
      </c>
      <c r="B27" t="s">
        <v>379</v>
      </c>
      <c r="C27" s="13">
        <v>43112</v>
      </c>
      <c r="D27" s="219">
        <v>0</v>
      </c>
      <c r="E27" t="s">
        <v>80</v>
      </c>
    </row>
    <row r="28" spans="1:5" x14ac:dyDescent="0.25">
      <c r="A28" t="s">
        <v>378</v>
      </c>
      <c r="B28" t="s">
        <v>379</v>
      </c>
      <c r="C28" s="13">
        <v>43119</v>
      </c>
      <c r="D28" s="219">
        <v>0</v>
      </c>
      <c r="E28" t="s">
        <v>80</v>
      </c>
    </row>
    <row r="29" spans="1:5" x14ac:dyDescent="0.25">
      <c r="A29" t="s">
        <v>378</v>
      </c>
      <c r="B29" t="s">
        <v>379</v>
      </c>
      <c r="C29" s="13">
        <v>43126</v>
      </c>
      <c r="D29" s="219">
        <v>0</v>
      </c>
      <c r="E29" t="s">
        <v>80</v>
      </c>
    </row>
    <row r="30" spans="1:5" x14ac:dyDescent="0.25">
      <c r="A30" t="s">
        <v>378</v>
      </c>
      <c r="B30" t="s">
        <v>379</v>
      </c>
      <c r="C30" s="13">
        <v>43133</v>
      </c>
      <c r="D30" s="219">
        <v>0</v>
      </c>
      <c r="E30" t="s">
        <v>80</v>
      </c>
    </row>
    <row r="31" spans="1:5" x14ac:dyDescent="0.25">
      <c r="A31" t="s">
        <v>378</v>
      </c>
      <c r="B31" t="s">
        <v>379</v>
      </c>
      <c r="C31" s="13">
        <v>43140</v>
      </c>
      <c r="D31" s="219">
        <v>0</v>
      </c>
      <c r="E31" t="s">
        <v>80</v>
      </c>
    </row>
    <row r="32" spans="1:5" x14ac:dyDescent="0.25">
      <c r="A32" t="s">
        <v>378</v>
      </c>
      <c r="B32" t="s">
        <v>379</v>
      </c>
      <c r="C32" s="13">
        <v>43147</v>
      </c>
      <c r="D32" s="219">
        <v>0</v>
      </c>
      <c r="E32" t="s">
        <v>80</v>
      </c>
    </row>
    <row r="33" spans="1:5" x14ac:dyDescent="0.25">
      <c r="A33" t="s">
        <v>378</v>
      </c>
      <c r="B33" t="s">
        <v>379</v>
      </c>
      <c r="C33" s="13">
        <v>43154</v>
      </c>
      <c r="D33" s="219">
        <v>0</v>
      </c>
      <c r="E33" t="s">
        <v>80</v>
      </c>
    </row>
    <row r="34" spans="1:5" x14ac:dyDescent="0.25">
      <c r="A34" t="s">
        <v>378</v>
      </c>
      <c r="B34" t="s">
        <v>379</v>
      </c>
      <c r="C34" s="13">
        <v>43161</v>
      </c>
      <c r="D34" s="219">
        <v>0</v>
      </c>
      <c r="E34" t="s">
        <v>80</v>
      </c>
    </row>
    <row r="35" spans="1:5" x14ac:dyDescent="0.25">
      <c r="A35" t="s">
        <v>378</v>
      </c>
      <c r="B35" t="s">
        <v>379</v>
      </c>
      <c r="C35" s="13">
        <v>43168</v>
      </c>
      <c r="D35" s="219">
        <v>0</v>
      </c>
      <c r="E35" t="s">
        <v>80</v>
      </c>
    </row>
    <row r="36" spans="1:5" x14ac:dyDescent="0.25">
      <c r="A36" t="s">
        <v>378</v>
      </c>
      <c r="B36" t="s">
        <v>379</v>
      </c>
      <c r="C36" s="13">
        <v>43175</v>
      </c>
      <c r="D36" s="219">
        <v>0</v>
      </c>
      <c r="E36" t="s">
        <v>80</v>
      </c>
    </row>
    <row r="37" spans="1:5" x14ac:dyDescent="0.25">
      <c r="A37" t="s">
        <v>378</v>
      </c>
      <c r="B37" t="s">
        <v>379</v>
      </c>
      <c r="C37" s="13">
        <v>43182</v>
      </c>
      <c r="D37" s="219">
        <v>0</v>
      </c>
      <c r="E37" t="s">
        <v>80</v>
      </c>
    </row>
    <row r="38" spans="1:5" x14ac:dyDescent="0.25">
      <c r="A38" t="s">
        <v>378</v>
      </c>
      <c r="B38" t="s">
        <v>379</v>
      </c>
      <c r="C38" s="13">
        <v>43189</v>
      </c>
      <c r="D38" s="219">
        <v>0</v>
      </c>
      <c r="E38" t="s">
        <v>80</v>
      </c>
    </row>
    <row r="39" spans="1:5" x14ac:dyDescent="0.25">
      <c r="A39" t="s">
        <v>380</v>
      </c>
      <c r="B39" t="s">
        <v>381</v>
      </c>
      <c r="C39" s="13">
        <v>42937</v>
      </c>
      <c r="D39" s="219">
        <v>0</v>
      </c>
      <c r="E39" t="s">
        <v>80</v>
      </c>
    </row>
    <row r="40" spans="1:5" x14ac:dyDescent="0.25">
      <c r="A40" t="s">
        <v>380</v>
      </c>
      <c r="B40" t="s">
        <v>381</v>
      </c>
      <c r="C40" s="13">
        <v>42944</v>
      </c>
      <c r="D40" s="219">
        <v>0</v>
      </c>
      <c r="E40" t="s">
        <v>80</v>
      </c>
    </row>
    <row r="41" spans="1:5" x14ac:dyDescent="0.25">
      <c r="A41" t="s">
        <v>380</v>
      </c>
      <c r="B41" t="s">
        <v>381</v>
      </c>
      <c r="C41" s="13">
        <v>42951</v>
      </c>
      <c r="D41" s="219">
        <v>0</v>
      </c>
      <c r="E41" t="s">
        <v>80</v>
      </c>
    </row>
    <row r="42" spans="1:5" x14ac:dyDescent="0.25">
      <c r="A42" t="s">
        <v>380</v>
      </c>
      <c r="B42" t="s">
        <v>381</v>
      </c>
      <c r="C42" s="13">
        <v>42958</v>
      </c>
      <c r="D42" s="219">
        <v>0</v>
      </c>
      <c r="E42" t="s">
        <v>80</v>
      </c>
    </row>
    <row r="43" spans="1:5" x14ac:dyDescent="0.25">
      <c r="A43" t="s">
        <v>380</v>
      </c>
      <c r="B43" t="s">
        <v>381</v>
      </c>
      <c r="C43" s="13">
        <v>42965</v>
      </c>
      <c r="D43" s="219">
        <v>0</v>
      </c>
      <c r="E43" t="s">
        <v>80</v>
      </c>
    </row>
    <row r="44" spans="1:5" x14ac:dyDescent="0.25">
      <c r="A44" t="s">
        <v>380</v>
      </c>
      <c r="B44" t="s">
        <v>381</v>
      </c>
      <c r="C44" s="13">
        <v>42972</v>
      </c>
      <c r="D44" s="219">
        <v>0</v>
      </c>
      <c r="E44" t="s">
        <v>80</v>
      </c>
    </row>
    <row r="45" spans="1:5" x14ac:dyDescent="0.25">
      <c r="A45" t="s">
        <v>380</v>
      </c>
      <c r="B45" t="s">
        <v>381</v>
      </c>
      <c r="C45" s="13">
        <v>42979</v>
      </c>
      <c r="D45" s="219">
        <v>0</v>
      </c>
      <c r="E45" t="s">
        <v>80</v>
      </c>
    </row>
    <row r="46" spans="1:5" x14ac:dyDescent="0.25">
      <c r="A46" t="s">
        <v>380</v>
      </c>
      <c r="B46" t="s">
        <v>381</v>
      </c>
      <c r="C46" s="13">
        <v>42986</v>
      </c>
      <c r="D46" s="219">
        <v>0</v>
      </c>
      <c r="E46" t="s">
        <v>80</v>
      </c>
    </row>
    <row r="47" spans="1:5" x14ac:dyDescent="0.25">
      <c r="A47" t="s">
        <v>380</v>
      </c>
      <c r="B47" t="s">
        <v>381</v>
      </c>
      <c r="C47" s="13">
        <v>42993</v>
      </c>
      <c r="D47" s="219">
        <v>0</v>
      </c>
      <c r="E47" t="s">
        <v>80</v>
      </c>
    </row>
    <row r="48" spans="1:5" x14ac:dyDescent="0.25">
      <c r="A48" t="s">
        <v>380</v>
      </c>
      <c r="B48" t="s">
        <v>381</v>
      </c>
      <c r="C48" s="13">
        <v>43000</v>
      </c>
      <c r="D48" s="219">
        <v>0</v>
      </c>
      <c r="E48" t="s">
        <v>80</v>
      </c>
    </row>
    <row r="49" spans="1:5" x14ac:dyDescent="0.25">
      <c r="A49" t="s">
        <v>380</v>
      </c>
      <c r="B49" t="s">
        <v>381</v>
      </c>
      <c r="C49" s="13">
        <v>43007</v>
      </c>
      <c r="D49" s="219">
        <v>0</v>
      </c>
      <c r="E49" t="s">
        <v>80</v>
      </c>
    </row>
    <row r="50" spans="1:5" x14ac:dyDescent="0.25">
      <c r="A50" t="s">
        <v>380</v>
      </c>
      <c r="B50" t="s">
        <v>381</v>
      </c>
      <c r="C50" s="13">
        <v>43014</v>
      </c>
      <c r="D50" s="219">
        <v>0</v>
      </c>
      <c r="E50" t="s">
        <v>80</v>
      </c>
    </row>
    <row r="51" spans="1:5" x14ac:dyDescent="0.25">
      <c r="A51" t="s">
        <v>380</v>
      </c>
      <c r="B51" t="s">
        <v>381</v>
      </c>
      <c r="C51" s="13">
        <v>43021</v>
      </c>
      <c r="D51" s="219">
        <v>0</v>
      </c>
      <c r="E51" t="s">
        <v>80</v>
      </c>
    </row>
    <row r="52" spans="1:5" x14ac:dyDescent="0.25">
      <c r="A52" t="s">
        <v>380</v>
      </c>
      <c r="B52" t="s">
        <v>381</v>
      </c>
      <c r="C52" s="13">
        <v>43028</v>
      </c>
      <c r="D52" s="219">
        <v>0</v>
      </c>
      <c r="E52" t="s">
        <v>80</v>
      </c>
    </row>
    <row r="53" spans="1:5" x14ac:dyDescent="0.25">
      <c r="A53" t="s">
        <v>380</v>
      </c>
      <c r="B53" t="s">
        <v>381</v>
      </c>
      <c r="C53" s="13">
        <v>43035</v>
      </c>
      <c r="D53" s="219">
        <v>0</v>
      </c>
      <c r="E53" t="s">
        <v>80</v>
      </c>
    </row>
    <row r="54" spans="1:5" x14ac:dyDescent="0.25">
      <c r="A54" t="s">
        <v>380</v>
      </c>
      <c r="B54" t="s">
        <v>381</v>
      </c>
      <c r="C54" s="13">
        <v>43042</v>
      </c>
      <c r="D54" s="219">
        <v>0</v>
      </c>
      <c r="E54" t="s">
        <v>80</v>
      </c>
    </row>
    <row r="55" spans="1:5" x14ac:dyDescent="0.25">
      <c r="A55" t="s">
        <v>380</v>
      </c>
      <c r="B55" t="s">
        <v>381</v>
      </c>
      <c r="C55" s="13">
        <v>43049</v>
      </c>
      <c r="D55" s="219">
        <v>0</v>
      </c>
      <c r="E55" t="s">
        <v>80</v>
      </c>
    </row>
    <row r="56" spans="1:5" x14ac:dyDescent="0.25">
      <c r="A56" t="s">
        <v>380</v>
      </c>
      <c r="B56" t="s">
        <v>381</v>
      </c>
      <c r="C56" s="13">
        <v>43056</v>
      </c>
      <c r="D56" s="219">
        <v>0</v>
      </c>
      <c r="E56" t="s">
        <v>80</v>
      </c>
    </row>
    <row r="57" spans="1:5" x14ac:dyDescent="0.25">
      <c r="A57" t="s">
        <v>380</v>
      </c>
      <c r="B57" t="s">
        <v>381</v>
      </c>
      <c r="C57" s="13">
        <v>43063</v>
      </c>
      <c r="D57" s="219">
        <v>0</v>
      </c>
      <c r="E57" t="s">
        <v>80</v>
      </c>
    </row>
    <row r="58" spans="1:5" x14ac:dyDescent="0.25">
      <c r="A58" t="s">
        <v>380</v>
      </c>
      <c r="B58" t="s">
        <v>381</v>
      </c>
      <c r="C58" s="13">
        <v>43070</v>
      </c>
      <c r="D58" s="219">
        <v>0</v>
      </c>
      <c r="E58" t="s">
        <v>80</v>
      </c>
    </row>
    <row r="59" spans="1:5" x14ac:dyDescent="0.25">
      <c r="A59" t="s">
        <v>380</v>
      </c>
      <c r="B59" t="s">
        <v>381</v>
      </c>
      <c r="C59" s="13">
        <v>43077</v>
      </c>
      <c r="D59" s="219">
        <v>0</v>
      </c>
      <c r="E59" t="s">
        <v>80</v>
      </c>
    </row>
    <row r="60" spans="1:5" x14ac:dyDescent="0.25">
      <c r="A60" t="s">
        <v>380</v>
      </c>
      <c r="B60" t="s">
        <v>381</v>
      </c>
      <c r="C60" s="13">
        <v>43084</v>
      </c>
      <c r="D60" s="219">
        <v>0</v>
      </c>
      <c r="E60" t="s">
        <v>80</v>
      </c>
    </row>
    <row r="61" spans="1:5" x14ac:dyDescent="0.25">
      <c r="A61" t="s">
        <v>380</v>
      </c>
      <c r="B61" t="s">
        <v>381</v>
      </c>
      <c r="C61" s="13">
        <v>43091</v>
      </c>
      <c r="D61" s="219">
        <v>0</v>
      </c>
      <c r="E61" t="s">
        <v>80</v>
      </c>
    </row>
    <row r="62" spans="1:5" x14ac:dyDescent="0.25">
      <c r="A62" t="s">
        <v>380</v>
      </c>
      <c r="B62" t="s">
        <v>381</v>
      </c>
      <c r="C62" s="13">
        <v>43098</v>
      </c>
      <c r="D62" s="219">
        <v>0</v>
      </c>
      <c r="E62" t="s">
        <v>80</v>
      </c>
    </row>
    <row r="63" spans="1:5" x14ac:dyDescent="0.25">
      <c r="A63" t="s">
        <v>380</v>
      </c>
      <c r="B63" t="s">
        <v>381</v>
      </c>
      <c r="C63" s="13">
        <v>43105</v>
      </c>
      <c r="D63" s="219">
        <v>0</v>
      </c>
      <c r="E63" t="s">
        <v>80</v>
      </c>
    </row>
    <row r="64" spans="1:5" x14ac:dyDescent="0.25">
      <c r="A64" t="s">
        <v>380</v>
      </c>
      <c r="B64" t="s">
        <v>381</v>
      </c>
      <c r="C64" s="13">
        <v>43112</v>
      </c>
      <c r="D64" s="219">
        <v>0</v>
      </c>
      <c r="E64" t="s">
        <v>80</v>
      </c>
    </row>
    <row r="65" spans="1:5" x14ac:dyDescent="0.25">
      <c r="A65" t="s">
        <v>380</v>
      </c>
      <c r="B65" t="s">
        <v>381</v>
      </c>
      <c r="C65" s="13">
        <v>43119</v>
      </c>
      <c r="D65" s="219">
        <v>0</v>
      </c>
      <c r="E65" t="s">
        <v>80</v>
      </c>
    </row>
    <row r="66" spans="1:5" x14ac:dyDescent="0.25">
      <c r="A66" t="s">
        <v>380</v>
      </c>
      <c r="B66" t="s">
        <v>381</v>
      </c>
      <c r="C66" s="13">
        <v>43126</v>
      </c>
      <c r="D66" s="219">
        <v>0</v>
      </c>
      <c r="E66" t="s">
        <v>80</v>
      </c>
    </row>
    <row r="67" spans="1:5" x14ac:dyDescent="0.25">
      <c r="A67" t="s">
        <v>380</v>
      </c>
      <c r="B67" t="s">
        <v>381</v>
      </c>
      <c r="C67" s="13">
        <v>43133</v>
      </c>
      <c r="D67" s="219">
        <v>0</v>
      </c>
      <c r="E67" t="s">
        <v>80</v>
      </c>
    </row>
    <row r="68" spans="1:5" x14ac:dyDescent="0.25">
      <c r="A68" t="s">
        <v>380</v>
      </c>
      <c r="B68" t="s">
        <v>381</v>
      </c>
      <c r="C68" s="13">
        <v>43140</v>
      </c>
      <c r="D68" s="219">
        <v>0</v>
      </c>
      <c r="E68" t="s">
        <v>80</v>
      </c>
    </row>
    <row r="69" spans="1:5" x14ac:dyDescent="0.25">
      <c r="A69" t="s">
        <v>380</v>
      </c>
      <c r="B69" t="s">
        <v>381</v>
      </c>
      <c r="C69" s="13">
        <v>43147</v>
      </c>
      <c r="D69" s="219">
        <v>0</v>
      </c>
      <c r="E69" t="s">
        <v>80</v>
      </c>
    </row>
    <row r="70" spans="1:5" x14ac:dyDescent="0.25">
      <c r="A70" t="s">
        <v>380</v>
      </c>
      <c r="B70" t="s">
        <v>381</v>
      </c>
      <c r="C70" s="13">
        <v>43154</v>
      </c>
      <c r="D70" s="219">
        <v>0</v>
      </c>
      <c r="E70" t="s">
        <v>80</v>
      </c>
    </row>
    <row r="71" spans="1:5" x14ac:dyDescent="0.25">
      <c r="A71" t="s">
        <v>380</v>
      </c>
      <c r="B71" t="s">
        <v>381</v>
      </c>
      <c r="C71" s="13">
        <v>43161</v>
      </c>
      <c r="D71" s="219">
        <v>0</v>
      </c>
      <c r="E71" t="s">
        <v>80</v>
      </c>
    </row>
    <row r="72" spans="1:5" x14ac:dyDescent="0.25">
      <c r="A72" t="s">
        <v>380</v>
      </c>
      <c r="B72" t="s">
        <v>381</v>
      </c>
      <c r="C72" s="13">
        <v>43168</v>
      </c>
      <c r="D72" s="219">
        <v>0</v>
      </c>
      <c r="E72" t="s">
        <v>80</v>
      </c>
    </row>
    <row r="73" spans="1:5" x14ac:dyDescent="0.25">
      <c r="A73" t="s">
        <v>380</v>
      </c>
      <c r="B73" t="s">
        <v>381</v>
      </c>
      <c r="C73" s="13">
        <v>43175</v>
      </c>
      <c r="D73" s="219">
        <v>0</v>
      </c>
      <c r="E73" t="s">
        <v>80</v>
      </c>
    </row>
    <row r="74" spans="1:5" x14ac:dyDescent="0.25">
      <c r="A74" t="s">
        <v>380</v>
      </c>
      <c r="B74" t="s">
        <v>381</v>
      </c>
      <c r="C74" s="13">
        <v>43182</v>
      </c>
      <c r="D74" s="219">
        <v>0</v>
      </c>
      <c r="E74" t="s">
        <v>80</v>
      </c>
    </row>
    <row r="75" spans="1:5" x14ac:dyDescent="0.25">
      <c r="A75" t="s">
        <v>380</v>
      </c>
      <c r="B75" t="s">
        <v>381</v>
      </c>
      <c r="C75" s="13">
        <v>43189</v>
      </c>
      <c r="D75" s="219">
        <v>0</v>
      </c>
      <c r="E75" t="s">
        <v>80</v>
      </c>
    </row>
    <row r="76" spans="1:5" x14ac:dyDescent="0.25">
      <c r="A76" t="s">
        <v>382</v>
      </c>
      <c r="B76" t="s">
        <v>383</v>
      </c>
      <c r="C76" s="13">
        <v>42937</v>
      </c>
      <c r="D76" s="219">
        <v>0</v>
      </c>
      <c r="E76" t="s">
        <v>80</v>
      </c>
    </row>
    <row r="77" spans="1:5" x14ac:dyDescent="0.25">
      <c r="A77" t="s">
        <v>382</v>
      </c>
      <c r="B77" t="s">
        <v>383</v>
      </c>
      <c r="C77" s="13">
        <v>42944</v>
      </c>
      <c r="D77" s="219">
        <v>0</v>
      </c>
      <c r="E77" t="s">
        <v>80</v>
      </c>
    </row>
    <row r="78" spans="1:5" x14ac:dyDescent="0.25">
      <c r="A78" t="s">
        <v>382</v>
      </c>
      <c r="B78" t="s">
        <v>383</v>
      </c>
      <c r="C78" s="13">
        <v>42951</v>
      </c>
      <c r="D78" s="219">
        <v>0</v>
      </c>
      <c r="E78" t="s">
        <v>80</v>
      </c>
    </row>
    <row r="79" spans="1:5" x14ac:dyDescent="0.25">
      <c r="A79" t="s">
        <v>382</v>
      </c>
      <c r="B79" t="s">
        <v>383</v>
      </c>
      <c r="C79" s="13">
        <v>42958</v>
      </c>
      <c r="D79" s="219">
        <v>0</v>
      </c>
      <c r="E79" t="s">
        <v>80</v>
      </c>
    </row>
    <row r="80" spans="1:5" x14ac:dyDescent="0.25">
      <c r="A80" t="s">
        <v>382</v>
      </c>
      <c r="B80" t="s">
        <v>383</v>
      </c>
      <c r="C80" s="13">
        <v>42965</v>
      </c>
      <c r="D80" s="219">
        <v>0</v>
      </c>
      <c r="E80" t="s">
        <v>80</v>
      </c>
    </row>
    <row r="81" spans="1:5" x14ac:dyDescent="0.25">
      <c r="A81" t="s">
        <v>382</v>
      </c>
      <c r="B81" t="s">
        <v>383</v>
      </c>
      <c r="C81" s="13">
        <v>42972</v>
      </c>
      <c r="D81" s="219">
        <v>0</v>
      </c>
      <c r="E81" t="s">
        <v>80</v>
      </c>
    </row>
    <row r="82" spans="1:5" x14ac:dyDescent="0.25">
      <c r="A82" t="s">
        <v>382</v>
      </c>
      <c r="B82" t="s">
        <v>383</v>
      </c>
      <c r="C82" s="13">
        <v>42979</v>
      </c>
      <c r="D82" s="219">
        <v>0</v>
      </c>
      <c r="E82" t="s">
        <v>80</v>
      </c>
    </row>
    <row r="83" spans="1:5" x14ac:dyDescent="0.25">
      <c r="A83" t="s">
        <v>382</v>
      </c>
      <c r="B83" t="s">
        <v>383</v>
      </c>
      <c r="C83" s="13">
        <v>42986</v>
      </c>
      <c r="D83" s="219">
        <v>0</v>
      </c>
      <c r="E83" t="s">
        <v>80</v>
      </c>
    </row>
    <row r="84" spans="1:5" x14ac:dyDescent="0.25">
      <c r="A84" t="s">
        <v>382</v>
      </c>
      <c r="B84" t="s">
        <v>383</v>
      </c>
      <c r="C84" s="13">
        <v>42993</v>
      </c>
      <c r="D84" s="219">
        <v>0</v>
      </c>
      <c r="E84" t="s">
        <v>80</v>
      </c>
    </row>
    <row r="85" spans="1:5" x14ac:dyDescent="0.25">
      <c r="A85" t="s">
        <v>382</v>
      </c>
      <c r="B85" t="s">
        <v>383</v>
      </c>
      <c r="C85" s="13">
        <v>43000</v>
      </c>
      <c r="D85" s="219">
        <v>0</v>
      </c>
      <c r="E85" t="s">
        <v>80</v>
      </c>
    </row>
    <row r="86" spans="1:5" x14ac:dyDescent="0.25">
      <c r="A86" t="s">
        <v>382</v>
      </c>
      <c r="B86" t="s">
        <v>383</v>
      </c>
      <c r="C86" s="13">
        <v>43007</v>
      </c>
      <c r="D86" s="219">
        <v>0</v>
      </c>
      <c r="E86" t="s">
        <v>80</v>
      </c>
    </row>
    <row r="87" spans="1:5" x14ac:dyDescent="0.25">
      <c r="A87" t="s">
        <v>382</v>
      </c>
      <c r="B87" t="s">
        <v>383</v>
      </c>
      <c r="C87" s="13">
        <v>43014</v>
      </c>
      <c r="D87" s="219">
        <v>0</v>
      </c>
      <c r="E87" t="s">
        <v>80</v>
      </c>
    </row>
    <row r="88" spans="1:5" x14ac:dyDescent="0.25">
      <c r="A88" t="s">
        <v>382</v>
      </c>
      <c r="B88" t="s">
        <v>383</v>
      </c>
      <c r="C88" s="13">
        <v>43021</v>
      </c>
      <c r="D88" s="219">
        <v>0</v>
      </c>
      <c r="E88" t="s">
        <v>80</v>
      </c>
    </row>
    <row r="89" spans="1:5" x14ac:dyDescent="0.25">
      <c r="A89" t="s">
        <v>382</v>
      </c>
      <c r="B89" t="s">
        <v>383</v>
      </c>
      <c r="C89" s="13">
        <v>43028</v>
      </c>
      <c r="D89" s="219">
        <v>0</v>
      </c>
      <c r="E89" t="s">
        <v>80</v>
      </c>
    </row>
    <row r="90" spans="1:5" x14ac:dyDescent="0.25">
      <c r="A90" t="s">
        <v>382</v>
      </c>
      <c r="B90" t="s">
        <v>383</v>
      </c>
      <c r="C90" s="13">
        <v>43035</v>
      </c>
      <c r="D90" s="219">
        <v>0</v>
      </c>
      <c r="E90" t="s">
        <v>80</v>
      </c>
    </row>
    <row r="91" spans="1:5" x14ac:dyDescent="0.25">
      <c r="A91" t="s">
        <v>382</v>
      </c>
      <c r="B91" t="s">
        <v>383</v>
      </c>
      <c r="C91" s="13">
        <v>43042</v>
      </c>
      <c r="D91" s="219">
        <v>0</v>
      </c>
      <c r="E91" t="s">
        <v>80</v>
      </c>
    </row>
    <row r="92" spans="1:5" x14ac:dyDescent="0.25">
      <c r="A92" t="s">
        <v>382</v>
      </c>
      <c r="B92" t="s">
        <v>383</v>
      </c>
      <c r="C92" s="13">
        <v>43049</v>
      </c>
      <c r="D92" s="219">
        <v>0</v>
      </c>
      <c r="E92" t="s">
        <v>80</v>
      </c>
    </row>
    <row r="93" spans="1:5" x14ac:dyDescent="0.25">
      <c r="A93" t="s">
        <v>382</v>
      </c>
      <c r="B93" t="s">
        <v>383</v>
      </c>
      <c r="C93" s="13">
        <v>43056</v>
      </c>
      <c r="D93" s="219">
        <v>0</v>
      </c>
      <c r="E93" t="s">
        <v>80</v>
      </c>
    </row>
    <row r="94" spans="1:5" x14ac:dyDescent="0.25">
      <c r="A94" t="s">
        <v>382</v>
      </c>
      <c r="B94" t="s">
        <v>383</v>
      </c>
      <c r="C94" s="13">
        <v>43063</v>
      </c>
      <c r="D94" s="219">
        <v>0</v>
      </c>
      <c r="E94" t="s">
        <v>80</v>
      </c>
    </row>
    <row r="95" spans="1:5" x14ac:dyDescent="0.25">
      <c r="A95" t="s">
        <v>382</v>
      </c>
      <c r="B95" t="s">
        <v>383</v>
      </c>
      <c r="C95" s="13">
        <v>43070</v>
      </c>
      <c r="D95" s="219">
        <v>0</v>
      </c>
      <c r="E95" t="s">
        <v>80</v>
      </c>
    </row>
    <row r="96" spans="1:5" x14ac:dyDescent="0.25">
      <c r="A96" t="s">
        <v>382</v>
      </c>
      <c r="B96" t="s">
        <v>383</v>
      </c>
      <c r="C96" s="13">
        <v>43077</v>
      </c>
      <c r="D96" s="219">
        <v>0</v>
      </c>
      <c r="E96" t="s">
        <v>80</v>
      </c>
    </row>
    <row r="97" spans="1:5" x14ac:dyDescent="0.25">
      <c r="A97" t="s">
        <v>382</v>
      </c>
      <c r="B97" t="s">
        <v>383</v>
      </c>
      <c r="C97" s="13">
        <v>43084</v>
      </c>
      <c r="D97" s="219">
        <v>0</v>
      </c>
      <c r="E97" t="s">
        <v>80</v>
      </c>
    </row>
    <row r="98" spans="1:5" x14ac:dyDescent="0.25">
      <c r="A98" t="s">
        <v>382</v>
      </c>
      <c r="B98" t="s">
        <v>383</v>
      </c>
      <c r="C98" s="13">
        <v>43091</v>
      </c>
      <c r="D98" s="219">
        <v>0</v>
      </c>
      <c r="E98" t="s">
        <v>80</v>
      </c>
    </row>
    <row r="99" spans="1:5" x14ac:dyDescent="0.25">
      <c r="A99" t="s">
        <v>382</v>
      </c>
      <c r="B99" t="s">
        <v>383</v>
      </c>
      <c r="C99" s="13">
        <v>43098</v>
      </c>
      <c r="D99" s="219">
        <v>0</v>
      </c>
      <c r="E99" t="s">
        <v>80</v>
      </c>
    </row>
    <row r="100" spans="1:5" x14ac:dyDescent="0.25">
      <c r="A100" t="s">
        <v>382</v>
      </c>
      <c r="B100" t="s">
        <v>383</v>
      </c>
      <c r="C100" s="13">
        <v>43105</v>
      </c>
      <c r="D100" s="219">
        <v>0</v>
      </c>
      <c r="E100" t="s">
        <v>80</v>
      </c>
    </row>
    <row r="101" spans="1:5" x14ac:dyDescent="0.25">
      <c r="A101" t="s">
        <v>382</v>
      </c>
      <c r="B101" t="s">
        <v>383</v>
      </c>
      <c r="C101" s="13">
        <v>43112</v>
      </c>
      <c r="D101" s="219">
        <v>0</v>
      </c>
      <c r="E101" t="s">
        <v>80</v>
      </c>
    </row>
    <row r="102" spans="1:5" x14ac:dyDescent="0.25">
      <c r="A102" t="s">
        <v>382</v>
      </c>
      <c r="B102" t="s">
        <v>383</v>
      </c>
      <c r="C102" s="13">
        <v>43119</v>
      </c>
      <c r="D102" s="219">
        <v>0</v>
      </c>
      <c r="E102" t="s">
        <v>80</v>
      </c>
    </row>
    <row r="103" spans="1:5" x14ac:dyDescent="0.25">
      <c r="A103" t="s">
        <v>382</v>
      </c>
      <c r="B103" t="s">
        <v>383</v>
      </c>
      <c r="C103" s="13">
        <v>43126</v>
      </c>
      <c r="D103" s="219">
        <v>0</v>
      </c>
      <c r="E103" t="s">
        <v>80</v>
      </c>
    </row>
    <row r="104" spans="1:5" x14ac:dyDescent="0.25">
      <c r="A104" t="s">
        <v>382</v>
      </c>
      <c r="B104" t="s">
        <v>383</v>
      </c>
      <c r="C104" s="13">
        <v>43133</v>
      </c>
      <c r="D104" s="219">
        <v>0</v>
      </c>
      <c r="E104" t="s">
        <v>80</v>
      </c>
    </row>
    <row r="105" spans="1:5" x14ac:dyDescent="0.25">
      <c r="A105" t="s">
        <v>382</v>
      </c>
      <c r="B105" t="s">
        <v>383</v>
      </c>
      <c r="C105" s="13">
        <v>43140</v>
      </c>
      <c r="D105" s="219">
        <v>0</v>
      </c>
      <c r="E105" t="s">
        <v>80</v>
      </c>
    </row>
    <row r="106" spans="1:5" x14ac:dyDescent="0.25">
      <c r="A106" t="s">
        <v>382</v>
      </c>
      <c r="B106" t="s">
        <v>383</v>
      </c>
      <c r="C106" s="13">
        <v>43147</v>
      </c>
      <c r="D106" s="219">
        <v>0</v>
      </c>
      <c r="E106" t="s">
        <v>80</v>
      </c>
    </row>
    <row r="107" spans="1:5" x14ac:dyDescent="0.25">
      <c r="A107" t="s">
        <v>382</v>
      </c>
      <c r="B107" t="s">
        <v>383</v>
      </c>
      <c r="C107" s="13">
        <v>43154</v>
      </c>
      <c r="D107" s="219">
        <v>0</v>
      </c>
      <c r="E107" t="s">
        <v>80</v>
      </c>
    </row>
    <row r="108" spans="1:5" x14ac:dyDescent="0.25">
      <c r="A108" t="s">
        <v>382</v>
      </c>
      <c r="B108" t="s">
        <v>383</v>
      </c>
      <c r="C108" s="13">
        <v>43161</v>
      </c>
      <c r="D108" s="219">
        <v>0</v>
      </c>
      <c r="E108" t="s">
        <v>80</v>
      </c>
    </row>
    <row r="109" spans="1:5" x14ac:dyDescent="0.25">
      <c r="A109" t="s">
        <v>382</v>
      </c>
      <c r="B109" t="s">
        <v>383</v>
      </c>
      <c r="C109" s="13">
        <v>43168</v>
      </c>
      <c r="D109" s="219">
        <v>0</v>
      </c>
      <c r="E109" t="s">
        <v>80</v>
      </c>
    </row>
    <row r="110" spans="1:5" x14ac:dyDescent="0.25">
      <c r="A110" t="s">
        <v>382</v>
      </c>
      <c r="B110" t="s">
        <v>383</v>
      </c>
      <c r="C110" s="13">
        <v>43175</v>
      </c>
      <c r="D110" s="219">
        <v>0</v>
      </c>
      <c r="E110" t="s">
        <v>80</v>
      </c>
    </row>
    <row r="111" spans="1:5" x14ac:dyDescent="0.25">
      <c r="A111" t="s">
        <v>382</v>
      </c>
      <c r="B111" t="s">
        <v>383</v>
      </c>
      <c r="C111" s="13">
        <v>43182</v>
      </c>
      <c r="D111" s="219">
        <v>0</v>
      </c>
      <c r="E111" t="s">
        <v>80</v>
      </c>
    </row>
    <row r="112" spans="1:5" x14ac:dyDescent="0.25">
      <c r="A112" t="s">
        <v>382</v>
      </c>
      <c r="B112" t="s">
        <v>383</v>
      </c>
      <c r="C112" s="13">
        <v>43189</v>
      </c>
      <c r="D112" s="219">
        <v>0</v>
      </c>
      <c r="E112" t="s">
        <v>80</v>
      </c>
    </row>
    <row r="113" spans="1:5" x14ac:dyDescent="0.25">
      <c r="A113" t="s">
        <v>384</v>
      </c>
      <c r="B113" t="s">
        <v>385</v>
      </c>
      <c r="C113" s="13">
        <v>42937</v>
      </c>
      <c r="D113" s="219">
        <v>0</v>
      </c>
      <c r="E113" t="s">
        <v>80</v>
      </c>
    </row>
    <row r="114" spans="1:5" x14ac:dyDescent="0.25">
      <c r="A114" t="s">
        <v>384</v>
      </c>
      <c r="B114" t="s">
        <v>385</v>
      </c>
      <c r="C114" s="13">
        <v>42944</v>
      </c>
      <c r="D114" s="219">
        <v>0</v>
      </c>
      <c r="E114" t="s">
        <v>80</v>
      </c>
    </row>
    <row r="115" spans="1:5" x14ac:dyDescent="0.25">
      <c r="A115" t="s">
        <v>384</v>
      </c>
      <c r="B115" t="s">
        <v>385</v>
      </c>
      <c r="C115" s="13">
        <v>42951</v>
      </c>
      <c r="D115" s="219">
        <v>0</v>
      </c>
      <c r="E115" t="s">
        <v>80</v>
      </c>
    </row>
    <row r="116" spans="1:5" x14ac:dyDescent="0.25">
      <c r="A116" t="s">
        <v>384</v>
      </c>
      <c r="B116" t="s">
        <v>385</v>
      </c>
      <c r="C116" s="13">
        <v>42958</v>
      </c>
      <c r="D116" s="219">
        <v>0</v>
      </c>
      <c r="E116" t="s">
        <v>80</v>
      </c>
    </row>
    <row r="117" spans="1:5" x14ac:dyDescent="0.25">
      <c r="A117" t="s">
        <v>384</v>
      </c>
      <c r="B117" t="s">
        <v>385</v>
      </c>
      <c r="C117" s="13">
        <v>42965</v>
      </c>
      <c r="D117" s="219">
        <v>0</v>
      </c>
      <c r="E117" t="s">
        <v>80</v>
      </c>
    </row>
    <row r="118" spans="1:5" x14ac:dyDescent="0.25">
      <c r="A118" t="s">
        <v>384</v>
      </c>
      <c r="B118" t="s">
        <v>385</v>
      </c>
      <c r="C118" s="13">
        <v>42972</v>
      </c>
      <c r="D118" s="219">
        <v>0</v>
      </c>
      <c r="E118" t="s">
        <v>80</v>
      </c>
    </row>
    <row r="119" spans="1:5" x14ac:dyDescent="0.25">
      <c r="A119" t="s">
        <v>384</v>
      </c>
      <c r="B119" t="s">
        <v>385</v>
      </c>
      <c r="C119" s="13">
        <v>42979</v>
      </c>
      <c r="D119" s="219">
        <v>0</v>
      </c>
      <c r="E119" t="s">
        <v>80</v>
      </c>
    </row>
    <row r="120" spans="1:5" x14ac:dyDescent="0.25">
      <c r="A120" t="s">
        <v>384</v>
      </c>
      <c r="B120" t="s">
        <v>385</v>
      </c>
      <c r="C120" s="13">
        <v>42986</v>
      </c>
      <c r="D120" s="219">
        <v>0</v>
      </c>
      <c r="E120" t="s">
        <v>80</v>
      </c>
    </row>
    <row r="121" spans="1:5" x14ac:dyDescent="0.25">
      <c r="A121" t="s">
        <v>384</v>
      </c>
      <c r="B121" t="s">
        <v>385</v>
      </c>
      <c r="C121" s="13">
        <v>42993</v>
      </c>
      <c r="D121" s="219">
        <v>0</v>
      </c>
      <c r="E121" t="s">
        <v>80</v>
      </c>
    </row>
    <row r="122" spans="1:5" x14ac:dyDescent="0.25">
      <c r="A122" t="s">
        <v>384</v>
      </c>
      <c r="B122" t="s">
        <v>385</v>
      </c>
      <c r="C122" s="13">
        <v>43000</v>
      </c>
      <c r="D122" s="219">
        <v>0</v>
      </c>
      <c r="E122" t="s">
        <v>80</v>
      </c>
    </row>
    <row r="123" spans="1:5" x14ac:dyDescent="0.25">
      <c r="A123" t="s">
        <v>384</v>
      </c>
      <c r="B123" t="s">
        <v>385</v>
      </c>
      <c r="C123" s="13">
        <v>43007</v>
      </c>
      <c r="D123" s="219">
        <v>0</v>
      </c>
      <c r="E123" t="s">
        <v>80</v>
      </c>
    </row>
    <row r="124" spans="1:5" x14ac:dyDescent="0.25">
      <c r="A124" t="s">
        <v>384</v>
      </c>
      <c r="B124" t="s">
        <v>385</v>
      </c>
      <c r="C124" s="13">
        <v>43014</v>
      </c>
      <c r="D124" s="219">
        <v>0</v>
      </c>
      <c r="E124" t="s">
        <v>80</v>
      </c>
    </row>
    <row r="125" spans="1:5" x14ac:dyDescent="0.25">
      <c r="A125" t="s">
        <v>384</v>
      </c>
      <c r="B125" t="s">
        <v>385</v>
      </c>
      <c r="C125" s="13">
        <v>43021</v>
      </c>
      <c r="D125" s="219">
        <v>0</v>
      </c>
      <c r="E125" t="s">
        <v>80</v>
      </c>
    </row>
    <row r="126" spans="1:5" x14ac:dyDescent="0.25">
      <c r="A126" t="s">
        <v>384</v>
      </c>
      <c r="B126" t="s">
        <v>385</v>
      </c>
      <c r="C126" s="13">
        <v>43028</v>
      </c>
      <c r="D126" s="219">
        <v>0</v>
      </c>
      <c r="E126" t="s">
        <v>80</v>
      </c>
    </row>
    <row r="127" spans="1:5" x14ac:dyDescent="0.25">
      <c r="A127" t="s">
        <v>384</v>
      </c>
      <c r="B127" t="s">
        <v>385</v>
      </c>
      <c r="C127" s="13">
        <v>43035</v>
      </c>
      <c r="D127" s="219">
        <v>0</v>
      </c>
      <c r="E127" t="s">
        <v>80</v>
      </c>
    </row>
    <row r="128" spans="1:5" x14ac:dyDescent="0.25">
      <c r="A128" t="s">
        <v>384</v>
      </c>
      <c r="B128" t="s">
        <v>385</v>
      </c>
      <c r="C128" s="13">
        <v>43042</v>
      </c>
      <c r="D128" s="219">
        <v>0</v>
      </c>
      <c r="E128" t="s">
        <v>80</v>
      </c>
    </row>
    <row r="129" spans="1:5" x14ac:dyDescent="0.25">
      <c r="A129" t="s">
        <v>384</v>
      </c>
      <c r="B129" t="s">
        <v>385</v>
      </c>
      <c r="C129" s="13">
        <v>43049</v>
      </c>
      <c r="D129" s="219">
        <v>0</v>
      </c>
      <c r="E129" t="s">
        <v>80</v>
      </c>
    </row>
    <row r="130" spans="1:5" x14ac:dyDescent="0.25">
      <c r="A130" t="s">
        <v>384</v>
      </c>
      <c r="B130" t="s">
        <v>385</v>
      </c>
      <c r="C130" s="13">
        <v>43056</v>
      </c>
      <c r="D130" s="219">
        <v>0</v>
      </c>
      <c r="E130" t="s">
        <v>80</v>
      </c>
    </row>
    <row r="131" spans="1:5" x14ac:dyDescent="0.25">
      <c r="A131" t="s">
        <v>384</v>
      </c>
      <c r="B131" t="s">
        <v>385</v>
      </c>
      <c r="C131" s="13">
        <v>43063</v>
      </c>
      <c r="D131" s="219">
        <v>0</v>
      </c>
      <c r="E131" t="s">
        <v>80</v>
      </c>
    </row>
    <row r="132" spans="1:5" x14ac:dyDescent="0.25">
      <c r="A132" t="s">
        <v>384</v>
      </c>
      <c r="B132" t="s">
        <v>385</v>
      </c>
      <c r="C132" s="13">
        <v>43070</v>
      </c>
      <c r="D132" s="219">
        <v>0</v>
      </c>
      <c r="E132" t="s">
        <v>80</v>
      </c>
    </row>
    <row r="133" spans="1:5" x14ac:dyDescent="0.25">
      <c r="A133" t="s">
        <v>384</v>
      </c>
      <c r="B133" t="s">
        <v>385</v>
      </c>
      <c r="C133" s="13">
        <v>43077</v>
      </c>
      <c r="D133" s="219">
        <v>0</v>
      </c>
      <c r="E133" t="s">
        <v>80</v>
      </c>
    </row>
    <row r="134" spans="1:5" x14ac:dyDescent="0.25">
      <c r="A134" t="s">
        <v>384</v>
      </c>
      <c r="B134" t="s">
        <v>385</v>
      </c>
      <c r="C134" s="13">
        <v>43084</v>
      </c>
      <c r="D134" s="219">
        <v>0</v>
      </c>
      <c r="E134" t="s">
        <v>80</v>
      </c>
    </row>
    <row r="135" spans="1:5" x14ac:dyDescent="0.25">
      <c r="A135" t="s">
        <v>384</v>
      </c>
      <c r="B135" t="s">
        <v>385</v>
      </c>
      <c r="C135" s="13">
        <v>43091</v>
      </c>
      <c r="D135" s="219">
        <v>0</v>
      </c>
      <c r="E135" t="s">
        <v>80</v>
      </c>
    </row>
    <row r="136" spans="1:5" x14ac:dyDescent="0.25">
      <c r="A136" t="s">
        <v>384</v>
      </c>
      <c r="B136" t="s">
        <v>385</v>
      </c>
      <c r="C136" s="13">
        <v>43098</v>
      </c>
      <c r="D136" s="219">
        <v>0</v>
      </c>
      <c r="E136" t="s">
        <v>80</v>
      </c>
    </row>
    <row r="137" spans="1:5" x14ac:dyDescent="0.25">
      <c r="A137" t="s">
        <v>384</v>
      </c>
      <c r="B137" t="s">
        <v>385</v>
      </c>
      <c r="C137" s="13">
        <v>43105</v>
      </c>
      <c r="D137" s="219">
        <v>0</v>
      </c>
      <c r="E137" t="s">
        <v>80</v>
      </c>
    </row>
    <row r="138" spans="1:5" x14ac:dyDescent="0.25">
      <c r="A138" t="s">
        <v>384</v>
      </c>
      <c r="B138" t="s">
        <v>385</v>
      </c>
      <c r="C138" s="13">
        <v>43112</v>
      </c>
      <c r="D138" s="219">
        <v>0</v>
      </c>
      <c r="E138" t="s">
        <v>80</v>
      </c>
    </row>
    <row r="139" spans="1:5" x14ac:dyDescent="0.25">
      <c r="A139" t="s">
        <v>384</v>
      </c>
      <c r="B139" t="s">
        <v>385</v>
      </c>
      <c r="C139" s="13">
        <v>43119</v>
      </c>
      <c r="D139" s="219">
        <v>0</v>
      </c>
      <c r="E139" t="s">
        <v>80</v>
      </c>
    </row>
    <row r="140" spans="1:5" x14ac:dyDescent="0.25">
      <c r="A140" t="s">
        <v>384</v>
      </c>
      <c r="B140" t="s">
        <v>385</v>
      </c>
      <c r="C140" s="13">
        <v>43126</v>
      </c>
      <c r="D140" s="219">
        <v>0</v>
      </c>
      <c r="E140" t="s">
        <v>80</v>
      </c>
    </row>
    <row r="141" spans="1:5" x14ac:dyDescent="0.25">
      <c r="A141" t="s">
        <v>384</v>
      </c>
      <c r="B141" t="s">
        <v>385</v>
      </c>
      <c r="C141" s="13">
        <v>43133</v>
      </c>
      <c r="D141" s="219">
        <v>0</v>
      </c>
      <c r="E141" t="s">
        <v>80</v>
      </c>
    </row>
    <row r="142" spans="1:5" x14ac:dyDescent="0.25">
      <c r="A142" t="s">
        <v>384</v>
      </c>
      <c r="B142" t="s">
        <v>385</v>
      </c>
      <c r="C142" s="13">
        <v>43140</v>
      </c>
      <c r="D142" s="219">
        <v>0</v>
      </c>
      <c r="E142" t="s">
        <v>80</v>
      </c>
    </row>
    <row r="143" spans="1:5" x14ac:dyDescent="0.25">
      <c r="A143" t="s">
        <v>384</v>
      </c>
      <c r="B143" t="s">
        <v>385</v>
      </c>
      <c r="C143" s="13">
        <v>43147</v>
      </c>
      <c r="D143" s="219">
        <v>0</v>
      </c>
      <c r="E143" t="s">
        <v>80</v>
      </c>
    </row>
    <row r="144" spans="1:5" x14ac:dyDescent="0.25">
      <c r="A144" t="s">
        <v>384</v>
      </c>
      <c r="B144" t="s">
        <v>385</v>
      </c>
      <c r="C144" s="13">
        <v>43154</v>
      </c>
      <c r="D144" s="219">
        <v>0</v>
      </c>
      <c r="E144" t="s">
        <v>80</v>
      </c>
    </row>
    <row r="145" spans="1:5" x14ac:dyDescent="0.25">
      <c r="A145" t="s">
        <v>384</v>
      </c>
      <c r="B145" t="s">
        <v>385</v>
      </c>
      <c r="C145" s="13">
        <v>43161</v>
      </c>
      <c r="D145" s="219">
        <v>0</v>
      </c>
      <c r="E145" t="s">
        <v>80</v>
      </c>
    </row>
    <row r="146" spans="1:5" x14ac:dyDescent="0.25">
      <c r="A146" t="s">
        <v>384</v>
      </c>
      <c r="B146" t="s">
        <v>385</v>
      </c>
      <c r="C146" s="13">
        <v>43168</v>
      </c>
      <c r="D146" s="219">
        <v>0</v>
      </c>
      <c r="E146" t="s">
        <v>80</v>
      </c>
    </row>
    <row r="147" spans="1:5" x14ac:dyDescent="0.25">
      <c r="A147" t="s">
        <v>384</v>
      </c>
      <c r="B147" t="s">
        <v>385</v>
      </c>
      <c r="C147" s="13">
        <v>43175</v>
      </c>
      <c r="D147" s="219">
        <v>0</v>
      </c>
      <c r="E147" t="s">
        <v>80</v>
      </c>
    </row>
    <row r="148" spans="1:5" x14ac:dyDescent="0.25">
      <c r="A148" t="s">
        <v>384</v>
      </c>
      <c r="B148" t="s">
        <v>385</v>
      </c>
      <c r="C148" s="13">
        <v>43182</v>
      </c>
      <c r="D148" s="219">
        <v>0</v>
      </c>
      <c r="E148" t="s">
        <v>80</v>
      </c>
    </row>
    <row r="149" spans="1:5" x14ac:dyDescent="0.25">
      <c r="A149" t="s">
        <v>384</v>
      </c>
      <c r="B149" t="s">
        <v>385</v>
      </c>
      <c r="C149" s="13">
        <v>43189</v>
      </c>
      <c r="D149" s="219">
        <v>0</v>
      </c>
      <c r="E149" t="s">
        <v>80</v>
      </c>
    </row>
    <row r="150" spans="1:5" x14ac:dyDescent="0.25">
      <c r="A150" t="s">
        <v>386</v>
      </c>
      <c r="B150" t="s">
        <v>387</v>
      </c>
      <c r="C150" s="13">
        <v>42937</v>
      </c>
      <c r="D150" s="219">
        <v>0</v>
      </c>
      <c r="E150" t="s">
        <v>80</v>
      </c>
    </row>
    <row r="151" spans="1:5" x14ac:dyDescent="0.25">
      <c r="A151" t="s">
        <v>386</v>
      </c>
      <c r="B151" t="s">
        <v>387</v>
      </c>
      <c r="C151" s="13">
        <v>42944</v>
      </c>
      <c r="D151" s="219">
        <v>0</v>
      </c>
      <c r="E151" t="s">
        <v>80</v>
      </c>
    </row>
    <row r="152" spans="1:5" x14ac:dyDescent="0.25">
      <c r="A152" t="s">
        <v>386</v>
      </c>
      <c r="B152" t="s">
        <v>387</v>
      </c>
      <c r="C152" s="13">
        <v>42951</v>
      </c>
      <c r="D152" s="219">
        <v>0</v>
      </c>
      <c r="E152" t="s">
        <v>80</v>
      </c>
    </row>
    <row r="153" spans="1:5" x14ac:dyDescent="0.25">
      <c r="A153" t="s">
        <v>386</v>
      </c>
      <c r="B153" t="s">
        <v>387</v>
      </c>
      <c r="C153" s="13">
        <v>42958</v>
      </c>
      <c r="D153" s="219">
        <v>0</v>
      </c>
      <c r="E153" t="s">
        <v>80</v>
      </c>
    </row>
    <row r="154" spans="1:5" x14ac:dyDescent="0.25">
      <c r="A154" t="s">
        <v>386</v>
      </c>
      <c r="B154" t="s">
        <v>387</v>
      </c>
      <c r="C154" s="13">
        <v>42965</v>
      </c>
      <c r="D154" s="219">
        <v>0</v>
      </c>
      <c r="E154" t="s">
        <v>80</v>
      </c>
    </row>
    <row r="155" spans="1:5" x14ac:dyDescent="0.25">
      <c r="A155" t="s">
        <v>386</v>
      </c>
      <c r="B155" t="s">
        <v>387</v>
      </c>
      <c r="C155" s="13">
        <v>42972</v>
      </c>
      <c r="D155" s="219">
        <v>0</v>
      </c>
      <c r="E155" t="s">
        <v>80</v>
      </c>
    </row>
    <row r="156" spans="1:5" x14ac:dyDescent="0.25">
      <c r="A156" t="s">
        <v>386</v>
      </c>
      <c r="B156" t="s">
        <v>387</v>
      </c>
      <c r="C156" s="13">
        <v>42979</v>
      </c>
      <c r="D156" s="219">
        <v>0</v>
      </c>
      <c r="E156" t="s">
        <v>80</v>
      </c>
    </row>
    <row r="157" spans="1:5" x14ac:dyDescent="0.25">
      <c r="A157" t="s">
        <v>386</v>
      </c>
      <c r="B157" t="s">
        <v>387</v>
      </c>
      <c r="C157" s="13">
        <v>42986</v>
      </c>
      <c r="D157" s="219">
        <v>0</v>
      </c>
      <c r="E157" t="s">
        <v>80</v>
      </c>
    </row>
    <row r="158" spans="1:5" x14ac:dyDescent="0.25">
      <c r="A158" t="s">
        <v>386</v>
      </c>
      <c r="B158" t="s">
        <v>387</v>
      </c>
      <c r="C158" s="13">
        <v>42993</v>
      </c>
      <c r="D158" s="219">
        <v>0</v>
      </c>
      <c r="E158" t="s">
        <v>80</v>
      </c>
    </row>
    <row r="159" spans="1:5" x14ac:dyDescent="0.25">
      <c r="A159" t="s">
        <v>386</v>
      </c>
      <c r="B159" t="s">
        <v>387</v>
      </c>
      <c r="C159" s="13">
        <v>43000</v>
      </c>
      <c r="D159" s="219">
        <v>0</v>
      </c>
      <c r="E159" t="s">
        <v>80</v>
      </c>
    </row>
    <row r="160" spans="1:5" x14ac:dyDescent="0.25">
      <c r="A160" t="s">
        <v>386</v>
      </c>
      <c r="B160" t="s">
        <v>387</v>
      </c>
      <c r="C160" s="13">
        <v>43007</v>
      </c>
      <c r="D160" s="219">
        <v>0</v>
      </c>
      <c r="E160" t="s">
        <v>80</v>
      </c>
    </row>
    <row r="161" spans="1:5" x14ac:dyDescent="0.25">
      <c r="A161" t="s">
        <v>386</v>
      </c>
      <c r="B161" t="s">
        <v>387</v>
      </c>
      <c r="C161" s="13">
        <v>43014</v>
      </c>
      <c r="D161" s="219">
        <v>0</v>
      </c>
      <c r="E161" t="s">
        <v>80</v>
      </c>
    </row>
    <row r="162" spans="1:5" x14ac:dyDescent="0.25">
      <c r="A162" t="s">
        <v>386</v>
      </c>
      <c r="B162" t="s">
        <v>387</v>
      </c>
      <c r="C162" s="13">
        <v>43021</v>
      </c>
      <c r="D162" s="219">
        <v>0</v>
      </c>
      <c r="E162" t="s">
        <v>80</v>
      </c>
    </row>
    <row r="163" spans="1:5" x14ac:dyDescent="0.25">
      <c r="A163" t="s">
        <v>386</v>
      </c>
      <c r="B163" t="s">
        <v>387</v>
      </c>
      <c r="C163" s="13">
        <v>43028</v>
      </c>
      <c r="D163" s="219">
        <v>0</v>
      </c>
      <c r="E163" t="s">
        <v>80</v>
      </c>
    </row>
    <row r="164" spans="1:5" x14ac:dyDescent="0.25">
      <c r="A164" t="s">
        <v>386</v>
      </c>
      <c r="B164" t="s">
        <v>387</v>
      </c>
      <c r="C164" s="13">
        <v>43035</v>
      </c>
      <c r="D164" s="219">
        <v>0</v>
      </c>
      <c r="E164" t="s">
        <v>80</v>
      </c>
    </row>
    <row r="165" spans="1:5" x14ac:dyDescent="0.25">
      <c r="A165" t="s">
        <v>386</v>
      </c>
      <c r="B165" t="s">
        <v>387</v>
      </c>
      <c r="C165" s="13">
        <v>43042</v>
      </c>
      <c r="D165" s="219">
        <v>0</v>
      </c>
      <c r="E165" t="s">
        <v>80</v>
      </c>
    </row>
    <row r="166" spans="1:5" x14ac:dyDescent="0.25">
      <c r="A166" t="s">
        <v>386</v>
      </c>
      <c r="B166" t="s">
        <v>387</v>
      </c>
      <c r="C166" s="13">
        <v>43049</v>
      </c>
      <c r="D166" s="219">
        <v>0</v>
      </c>
      <c r="E166" t="s">
        <v>80</v>
      </c>
    </row>
    <row r="167" spans="1:5" x14ac:dyDescent="0.25">
      <c r="A167" t="s">
        <v>386</v>
      </c>
      <c r="B167" t="s">
        <v>387</v>
      </c>
      <c r="C167" s="13">
        <v>43056</v>
      </c>
      <c r="D167" s="219">
        <v>0</v>
      </c>
      <c r="E167" t="s">
        <v>80</v>
      </c>
    </row>
    <row r="168" spans="1:5" x14ac:dyDescent="0.25">
      <c r="A168" t="s">
        <v>386</v>
      </c>
      <c r="B168" t="s">
        <v>387</v>
      </c>
      <c r="C168" s="13">
        <v>43063</v>
      </c>
      <c r="D168" s="219">
        <v>0</v>
      </c>
      <c r="E168" t="s">
        <v>80</v>
      </c>
    </row>
    <row r="169" spans="1:5" x14ac:dyDescent="0.25">
      <c r="A169" t="s">
        <v>386</v>
      </c>
      <c r="B169" t="s">
        <v>387</v>
      </c>
      <c r="C169" s="13">
        <v>43070</v>
      </c>
      <c r="D169" s="219">
        <v>0</v>
      </c>
      <c r="E169" t="s">
        <v>80</v>
      </c>
    </row>
    <row r="170" spans="1:5" x14ac:dyDescent="0.25">
      <c r="A170" t="s">
        <v>386</v>
      </c>
      <c r="B170" t="s">
        <v>387</v>
      </c>
      <c r="C170" s="13">
        <v>43077</v>
      </c>
      <c r="D170" s="219">
        <v>0</v>
      </c>
      <c r="E170" t="s">
        <v>80</v>
      </c>
    </row>
    <row r="171" spans="1:5" x14ac:dyDescent="0.25">
      <c r="A171" t="s">
        <v>386</v>
      </c>
      <c r="B171" t="s">
        <v>387</v>
      </c>
      <c r="C171" s="13">
        <v>43084</v>
      </c>
      <c r="D171" s="219">
        <v>0</v>
      </c>
      <c r="E171" t="s">
        <v>80</v>
      </c>
    </row>
    <row r="172" spans="1:5" x14ac:dyDescent="0.25">
      <c r="A172" t="s">
        <v>386</v>
      </c>
      <c r="B172" t="s">
        <v>387</v>
      </c>
      <c r="C172" s="13">
        <v>43091</v>
      </c>
      <c r="D172" s="219">
        <v>0</v>
      </c>
      <c r="E172" t="s">
        <v>80</v>
      </c>
    </row>
    <row r="173" spans="1:5" x14ac:dyDescent="0.25">
      <c r="A173" t="s">
        <v>386</v>
      </c>
      <c r="B173" t="s">
        <v>387</v>
      </c>
      <c r="C173" s="13">
        <v>43098</v>
      </c>
      <c r="D173" s="219">
        <v>0</v>
      </c>
      <c r="E173" t="s">
        <v>80</v>
      </c>
    </row>
    <row r="174" spans="1:5" x14ac:dyDescent="0.25">
      <c r="A174" t="s">
        <v>386</v>
      </c>
      <c r="B174" t="s">
        <v>387</v>
      </c>
      <c r="C174" s="13">
        <v>43105</v>
      </c>
      <c r="D174" s="219">
        <v>0</v>
      </c>
      <c r="E174" t="s">
        <v>80</v>
      </c>
    </row>
    <row r="175" spans="1:5" x14ac:dyDescent="0.25">
      <c r="A175" t="s">
        <v>386</v>
      </c>
      <c r="B175" t="s">
        <v>387</v>
      </c>
      <c r="C175" s="13">
        <v>43112</v>
      </c>
      <c r="D175" s="219">
        <v>0</v>
      </c>
      <c r="E175" t="s">
        <v>80</v>
      </c>
    </row>
    <row r="176" spans="1:5" x14ac:dyDescent="0.25">
      <c r="A176" t="s">
        <v>386</v>
      </c>
      <c r="B176" t="s">
        <v>387</v>
      </c>
      <c r="C176" s="13">
        <v>43119</v>
      </c>
      <c r="D176" s="219">
        <v>0</v>
      </c>
      <c r="E176" t="s">
        <v>80</v>
      </c>
    </row>
    <row r="177" spans="1:5" x14ac:dyDescent="0.25">
      <c r="A177" t="s">
        <v>386</v>
      </c>
      <c r="B177" t="s">
        <v>387</v>
      </c>
      <c r="C177" s="13">
        <v>43126</v>
      </c>
      <c r="D177" s="219">
        <v>0</v>
      </c>
      <c r="E177" t="s">
        <v>80</v>
      </c>
    </row>
    <row r="178" spans="1:5" x14ac:dyDescent="0.25">
      <c r="A178" t="s">
        <v>386</v>
      </c>
      <c r="B178" t="s">
        <v>387</v>
      </c>
      <c r="C178" s="13">
        <v>43133</v>
      </c>
      <c r="D178" s="219">
        <v>0</v>
      </c>
      <c r="E178" t="s">
        <v>80</v>
      </c>
    </row>
    <row r="179" spans="1:5" x14ac:dyDescent="0.25">
      <c r="A179" t="s">
        <v>386</v>
      </c>
      <c r="B179" t="s">
        <v>387</v>
      </c>
      <c r="C179" s="13">
        <v>43140</v>
      </c>
      <c r="D179" s="219">
        <v>0</v>
      </c>
      <c r="E179" t="s">
        <v>80</v>
      </c>
    </row>
    <row r="180" spans="1:5" x14ac:dyDescent="0.25">
      <c r="A180" t="s">
        <v>386</v>
      </c>
      <c r="B180" t="s">
        <v>387</v>
      </c>
      <c r="C180" s="13">
        <v>43147</v>
      </c>
      <c r="D180" s="219">
        <v>0</v>
      </c>
      <c r="E180" t="s">
        <v>80</v>
      </c>
    </row>
    <row r="181" spans="1:5" x14ac:dyDescent="0.25">
      <c r="A181" t="s">
        <v>386</v>
      </c>
      <c r="B181" t="s">
        <v>387</v>
      </c>
      <c r="C181" s="13">
        <v>43154</v>
      </c>
      <c r="D181" s="219">
        <v>0</v>
      </c>
      <c r="E181" t="s">
        <v>80</v>
      </c>
    </row>
    <row r="182" spans="1:5" x14ac:dyDescent="0.25">
      <c r="A182" t="s">
        <v>386</v>
      </c>
      <c r="B182" t="s">
        <v>387</v>
      </c>
      <c r="C182" s="13">
        <v>43161</v>
      </c>
      <c r="D182" s="219">
        <v>0</v>
      </c>
      <c r="E182" t="s">
        <v>80</v>
      </c>
    </row>
    <row r="183" spans="1:5" x14ac:dyDescent="0.25">
      <c r="A183" t="s">
        <v>386</v>
      </c>
      <c r="B183" t="s">
        <v>387</v>
      </c>
      <c r="C183" s="13">
        <v>43168</v>
      </c>
      <c r="D183" s="219">
        <v>0</v>
      </c>
      <c r="E183" t="s">
        <v>80</v>
      </c>
    </row>
    <row r="184" spans="1:5" x14ac:dyDescent="0.25">
      <c r="A184" t="s">
        <v>386</v>
      </c>
      <c r="B184" t="s">
        <v>387</v>
      </c>
      <c r="C184" s="13">
        <v>43175</v>
      </c>
      <c r="D184" s="219">
        <v>0</v>
      </c>
      <c r="E184" t="s">
        <v>80</v>
      </c>
    </row>
    <row r="185" spans="1:5" x14ac:dyDescent="0.25">
      <c r="A185" t="s">
        <v>386</v>
      </c>
      <c r="B185" t="s">
        <v>387</v>
      </c>
      <c r="C185" s="13">
        <v>43182</v>
      </c>
      <c r="D185" s="219">
        <v>0</v>
      </c>
      <c r="E185" t="s">
        <v>80</v>
      </c>
    </row>
    <row r="186" spans="1:5" x14ac:dyDescent="0.25">
      <c r="A186" t="s">
        <v>386</v>
      </c>
      <c r="B186" t="s">
        <v>387</v>
      </c>
      <c r="C186" s="13">
        <v>43189</v>
      </c>
      <c r="D186" s="219">
        <v>0</v>
      </c>
      <c r="E186" t="s">
        <v>80</v>
      </c>
    </row>
    <row r="187" spans="1:5" x14ac:dyDescent="0.25">
      <c r="A187" t="s">
        <v>388</v>
      </c>
      <c r="B187" t="s">
        <v>389</v>
      </c>
      <c r="C187" s="13">
        <v>42937</v>
      </c>
      <c r="D187" s="219">
        <v>0</v>
      </c>
      <c r="E187" t="s">
        <v>80</v>
      </c>
    </row>
    <row r="188" spans="1:5" x14ac:dyDescent="0.25">
      <c r="A188" t="s">
        <v>388</v>
      </c>
      <c r="B188" t="s">
        <v>389</v>
      </c>
      <c r="C188" s="13">
        <v>42944</v>
      </c>
      <c r="D188" s="219">
        <v>0</v>
      </c>
      <c r="E188" t="s">
        <v>80</v>
      </c>
    </row>
    <row r="189" spans="1:5" x14ac:dyDescent="0.25">
      <c r="A189" t="s">
        <v>388</v>
      </c>
      <c r="B189" t="s">
        <v>389</v>
      </c>
      <c r="C189" s="13">
        <v>42951</v>
      </c>
      <c r="D189" s="219">
        <v>0</v>
      </c>
      <c r="E189" t="s">
        <v>80</v>
      </c>
    </row>
    <row r="190" spans="1:5" x14ac:dyDescent="0.25">
      <c r="A190" t="s">
        <v>388</v>
      </c>
      <c r="B190" t="s">
        <v>389</v>
      </c>
      <c r="C190" s="13">
        <v>42958</v>
      </c>
      <c r="D190" s="219">
        <v>0</v>
      </c>
      <c r="E190" t="s">
        <v>80</v>
      </c>
    </row>
    <row r="191" spans="1:5" x14ac:dyDescent="0.25">
      <c r="A191" t="s">
        <v>388</v>
      </c>
      <c r="B191" t="s">
        <v>389</v>
      </c>
      <c r="C191" s="13">
        <v>42965</v>
      </c>
      <c r="D191" s="219">
        <v>0</v>
      </c>
      <c r="E191" t="s">
        <v>80</v>
      </c>
    </row>
    <row r="192" spans="1:5" x14ac:dyDescent="0.25">
      <c r="A192" t="s">
        <v>388</v>
      </c>
      <c r="B192" t="s">
        <v>389</v>
      </c>
      <c r="C192" s="13">
        <v>42972</v>
      </c>
      <c r="D192" s="219">
        <v>0</v>
      </c>
      <c r="E192" t="s">
        <v>80</v>
      </c>
    </row>
    <row r="193" spans="1:5" x14ac:dyDescent="0.25">
      <c r="A193" t="s">
        <v>388</v>
      </c>
      <c r="B193" t="s">
        <v>389</v>
      </c>
      <c r="C193" s="13">
        <v>42979</v>
      </c>
      <c r="D193" s="219">
        <v>0</v>
      </c>
      <c r="E193" t="s">
        <v>80</v>
      </c>
    </row>
    <row r="194" spans="1:5" x14ac:dyDescent="0.25">
      <c r="A194" t="s">
        <v>388</v>
      </c>
      <c r="B194" t="s">
        <v>389</v>
      </c>
      <c r="C194" s="13">
        <v>42986</v>
      </c>
      <c r="D194" s="219">
        <v>0</v>
      </c>
      <c r="E194" t="s">
        <v>80</v>
      </c>
    </row>
    <row r="195" spans="1:5" x14ac:dyDescent="0.25">
      <c r="A195" t="s">
        <v>388</v>
      </c>
      <c r="B195" t="s">
        <v>389</v>
      </c>
      <c r="C195" s="13">
        <v>42993</v>
      </c>
      <c r="D195" s="219">
        <v>0</v>
      </c>
      <c r="E195" t="s">
        <v>80</v>
      </c>
    </row>
    <row r="196" spans="1:5" x14ac:dyDescent="0.25">
      <c r="A196" t="s">
        <v>388</v>
      </c>
      <c r="B196" t="s">
        <v>389</v>
      </c>
      <c r="C196" s="13">
        <v>43000</v>
      </c>
      <c r="D196" s="219">
        <v>0</v>
      </c>
      <c r="E196" t="s">
        <v>80</v>
      </c>
    </row>
    <row r="197" spans="1:5" x14ac:dyDescent="0.25">
      <c r="A197" t="s">
        <v>388</v>
      </c>
      <c r="B197" t="s">
        <v>389</v>
      </c>
      <c r="C197" s="13">
        <v>43007</v>
      </c>
      <c r="D197" s="219">
        <v>0</v>
      </c>
      <c r="E197" t="s">
        <v>80</v>
      </c>
    </row>
    <row r="198" spans="1:5" x14ac:dyDescent="0.25">
      <c r="A198" t="s">
        <v>388</v>
      </c>
      <c r="B198" t="s">
        <v>389</v>
      </c>
      <c r="C198" s="13">
        <v>43014</v>
      </c>
      <c r="D198" s="219">
        <v>0</v>
      </c>
      <c r="E198" t="s">
        <v>80</v>
      </c>
    </row>
    <row r="199" spans="1:5" x14ac:dyDescent="0.25">
      <c r="A199" t="s">
        <v>388</v>
      </c>
      <c r="B199" t="s">
        <v>389</v>
      </c>
      <c r="C199" s="13">
        <v>43021</v>
      </c>
      <c r="D199" s="219">
        <v>0</v>
      </c>
      <c r="E199" t="s">
        <v>80</v>
      </c>
    </row>
    <row r="200" spans="1:5" x14ac:dyDescent="0.25">
      <c r="A200" t="s">
        <v>388</v>
      </c>
      <c r="B200" t="s">
        <v>389</v>
      </c>
      <c r="C200" s="13">
        <v>43028</v>
      </c>
      <c r="D200" s="219">
        <v>0</v>
      </c>
      <c r="E200" t="s">
        <v>80</v>
      </c>
    </row>
    <row r="201" spans="1:5" x14ac:dyDescent="0.25">
      <c r="A201" t="s">
        <v>388</v>
      </c>
      <c r="B201" t="s">
        <v>389</v>
      </c>
      <c r="C201" s="13">
        <v>43035</v>
      </c>
      <c r="D201" s="219">
        <v>0</v>
      </c>
      <c r="E201" t="s">
        <v>80</v>
      </c>
    </row>
    <row r="202" spans="1:5" x14ac:dyDescent="0.25">
      <c r="A202" t="s">
        <v>388</v>
      </c>
      <c r="B202" t="s">
        <v>389</v>
      </c>
      <c r="C202" s="13">
        <v>43042</v>
      </c>
      <c r="D202" s="219">
        <v>0</v>
      </c>
      <c r="E202" t="s">
        <v>80</v>
      </c>
    </row>
    <row r="203" spans="1:5" x14ac:dyDescent="0.25">
      <c r="A203" t="s">
        <v>388</v>
      </c>
      <c r="B203" t="s">
        <v>389</v>
      </c>
      <c r="C203" s="13">
        <v>43049</v>
      </c>
      <c r="D203" s="219">
        <v>0</v>
      </c>
      <c r="E203" t="s">
        <v>80</v>
      </c>
    </row>
    <row r="204" spans="1:5" x14ac:dyDescent="0.25">
      <c r="A204" t="s">
        <v>388</v>
      </c>
      <c r="B204" t="s">
        <v>389</v>
      </c>
      <c r="C204" s="13">
        <v>43056</v>
      </c>
      <c r="D204" s="219">
        <v>0</v>
      </c>
      <c r="E204" t="s">
        <v>80</v>
      </c>
    </row>
    <row r="205" spans="1:5" x14ac:dyDescent="0.25">
      <c r="A205" t="s">
        <v>388</v>
      </c>
      <c r="B205" t="s">
        <v>389</v>
      </c>
      <c r="C205" s="13">
        <v>43063</v>
      </c>
      <c r="D205" s="219">
        <v>0</v>
      </c>
      <c r="E205" t="s">
        <v>80</v>
      </c>
    </row>
    <row r="206" spans="1:5" x14ac:dyDescent="0.25">
      <c r="A206" t="s">
        <v>388</v>
      </c>
      <c r="B206" t="s">
        <v>389</v>
      </c>
      <c r="C206" s="13">
        <v>43070</v>
      </c>
      <c r="D206" s="219">
        <v>0</v>
      </c>
      <c r="E206" t="s">
        <v>80</v>
      </c>
    </row>
    <row r="207" spans="1:5" x14ac:dyDescent="0.25">
      <c r="A207" t="s">
        <v>388</v>
      </c>
      <c r="B207" t="s">
        <v>389</v>
      </c>
      <c r="C207" s="13">
        <v>43077</v>
      </c>
      <c r="D207" s="219">
        <v>0</v>
      </c>
      <c r="E207" t="s">
        <v>80</v>
      </c>
    </row>
    <row r="208" spans="1:5" x14ac:dyDescent="0.25">
      <c r="A208" t="s">
        <v>388</v>
      </c>
      <c r="B208" t="s">
        <v>389</v>
      </c>
      <c r="C208" s="13">
        <v>43084</v>
      </c>
      <c r="D208" s="219">
        <v>0</v>
      </c>
      <c r="E208" t="s">
        <v>80</v>
      </c>
    </row>
    <row r="209" spans="1:5" x14ac:dyDescent="0.25">
      <c r="A209" t="s">
        <v>388</v>
      </c>
      <c r="B209" t="s">
        <v>389</v>
      </c>
      <c r="C209" s="13">
        <v>43091</v>
      </c>
      <c r="D209" s="219">
        <v>0</v>
      </c>
      <c r="E209" t="s">
        <v>80</v>
      </c>
    </row>
    <row r="210" spans="1:5" x14ac:dyDescent="0.25">
      <c r="A210" t="s">
        <v>388</v>
      </c>
      <c r="B210" t="s">
        <v>389</v>
      </c>
      <c r="C210" s="13">
        <v>43098</v>
      </c>
      <c r="D210" s="219">
        <v>0</v>
      </c>
      <c r="E210" t="s">
        <v>80</v>
      </c>
    </row>
    <row r="211" spans="1:5" x14ac:dyDescent="0.25">
      <c r="A211" t="s">
        <v>388</v>
      </c>
      <c r="B211" t="s">
        <v>389</v>
      </c>
      <c r="C211" s="13">
        <v>43105</v>
      </c>
      <c r="D211" s="219">
        <v>0</v>
      </c>
      <c r="E211" t="s">
        <v>80</v>
      </c>
    </row>
    <row r="212" spans="1:5" x14ac:dyDescent="0.25">
      <c r="A212" t="s">
        <v>388</v>
      </c>
      <c r="B212" t="s">
        <v>389</v>
      </c>
      <c r="C212" s="13">
        <v>43112</v>
      </c>
      <c r="D212" s="219">
        <v>0</v>
      </c>
      <c r="E212" t="s">
        <v>80</v>
      </c>
    </row>
    <row r="213" spans="1:5" x14ac:dyDescent="0.25">
      <c r="A213" t="s">
        <v>388</v>
      </c>
      <c r="B213" t="s">
        <v>389</v>
      </c>
      <c r="C213" s="13">
        <v>43119</v>
      </c>
      <c r="D213" s="219">
        <v>0</v>
      </c>
      <c r="E213" t="s">
        <v>80</v>
      </c>
    </row>
    <row r="214" spans="1:5" x14ac:dyDescent="0.25">
      <c r="A214" t="s">
        <v>388</v>
      </c>
      <c r="B214" t="s">
        <v>389</v>
      </c>
      <c r="C214" s="13">
        <v>43126</v>
      </c>
      <c r="D214" s="219">
        <v>0</v>
      </c>
      <c r="E214" t="s">
        <v>80</v>
      </c>
    </row>
    <row r="215" spans="1:5" x14ac:dyDescent="0.25">
      <c r="A215" t="s">
        <v>388</v>
      </c>
      <c r="B215" t="s">
        <v>389</v>
      </c>
      <c r="C215" s="13">
        <v>43133</v>
      </c>
      <c r="D215" s="219">
        <v>0</v>
      </c>
      <c r="E215" t="s">
        <v>80</v>
      </c>
    </row>
    <row r="216" spans="1:5" x14ac:dyDescent="0.25">
      <c r="A216" t="s">
        <v>388</v>
      </c>
      <c r="B216" t="s">
        <v>389</v>
      </c>
      <c r="C216" s="13">
        <v>43140</v>
      </c>
      <c r="D216" s="219">
        <v>0</v>
      </c>
      <c r="E216" t="s">
        <v>80</v>
      </c>
    </row>
    <row r="217" spans="1:5" x14ac:dyDescent="0.25">
      <c r="A217" t="s">
        <v>388</v>
      </c>
      <c r="B217" t="s">
        <v>389</v>
      </c>
      <c r="C217" s="13">
        <v>43147</v>
      </c>
      <c r="D217" s="219">
        <v>0</v>
      </c>
      <c r="E217" t="s">
        <v>80</v>
      </c>
    </row>
    <row r="218" spans="1:5" x14ac:dyDescent="0.25">
      <c r="A218" t="s">
        <v>388</v>
      </c>
      <c r="B218" t="s">
        <v>389</v>
      </c>
      <c r="C218" s="13">
        <v>43154</v>
      </c>
      <c r="D218" s="219">
        <v>0</v>
      </c>
      <c r="E218" t="s">
        <v>80</v>
      </c>
    </row>
    <row r="219" spans="1:5" x14ac:dyDescent="0.25">
      <c r="A219" t="s">
        <v>388</v>
      </c>
      <c r="B219" t="s">
        <v>389</v>
      </c>
      <c r="C219" s="13">
        <v>43161</v>
      </c>
      <c r="D219" s="219">
        <v>0</v>
      </c>
      <c r="E219" t="s">
        <v>80</v>
      </c>
    </row>
    <row r="220" spans="1:5" x14ac:dyDescent="0.25">
      <c r="A220" t="s">
        <v>388</v>
      </c>
      <c r="B220" t="s">
        <v>389</v>
      </c>
      <c r="C220" s="13">
        <v>43168</v>
      </c>
      <c r="D220" s="219">
        <v>0</v>
      </c>
      <c r="E220" t="s">
        <v>80</v>
      </c>
    </row>
    <row r="221" spans="1:5" x14ac:dyDescent="0.25">
      <c r="A221" t="s">
        <v>388</v>
      </c>
      <c r="B221" t="s">
        <v>389</v>
      </c>
      <c r="C221" s="13">
        <v>43175</v>
      </c>
      <c r="D221" s="219">
        <v>0</v>
      </c>
      <c r="E221" t="s">
        <v>80</v>
      </c>
    </row>
    <row r="222" spans="1:5" x14ac:dyDescent="0.25">
      <c r="A222" t="s">
        <v>388</v>
      </c>
      <c r="B222" t="s">
        <v>389</v>
      </c>
      <c r="C222" s="13">
        <v>43182</v>
      </c>
      <c r="D222" s="219">
        <v>0</v>
      </c>
      <c r="E222" t="s">
        <v>80</v>
      </c>
    </row>
    <row r="223" spans="1:5" x14ac:dyDescent="0.25">
      <c r="A223" t="s">
        <v>388</v>
      </c>
      <c r="B223" t="s">
        <v>389</v>
      </c>
      <c r="C223" s="13">
        <v>43189</v>
      </c>
      <c r="D223" s="219">
        <v>0</v>
      </c>
      <c r="E223" t="s">
        <v>80</v>
      </c>
    </row>
    <row r="224" spans="1:5" x14ac:dyDescent="0.25">
      <c r="A224" t="s">
        <v>390</v>
      </c>
      <c r="B224" t="s">
        <v>391</v>
      </c>
      <c r="C224" s="13">
        <v>42937</v>
      </c>
      <c r="D224" s="219">
        <v>0</v>
      </c>
      <c r="E224" t="s">
        <v>80</v>
      </c>
    </row>
    <row r="225" spans="1:5" x14ac:dyDescent="0.25">
      <c r="A225" t="s">
        <v>390</v>
      </c>
      <c r="B225" t="s">
        <v>391</v>
      </c>
      <c r="C225" s="13">
        <v>42944</v>
      </c>
      <c r="D225" s="219">
        <v>0</v>
      </c>
      <c r="E225" t="s">
        <v>80</v>
      </c>
    </row>
    <row r="226" spans="1:5" x14ac:dyDescent="0.25">
      <c r="A226" t="s">
        <v>390</v>
      </c>
      <c r="B226" t="s">
        <v>391</v>
      </c>
      <c r="C226" s="13">
        <v>42951</v>
      </c>
      <c r="D226" s="219">
        <v>0</v>
      </c>
      <c r="E226" t="s">
        <v>80</v>
      </c>
    </row>
    <row r="227" spans="1:5" x14ac:dyDescent="0.25">
      <c r="A227" t="s">
        <v>390</v>
      </c>
      <c r="B227" t="s">
        <v>391</v>
      </c>
      <c r="C227" s="13">
        <v>42958</v>
      </c>
      <c r="D227" s="219">
        <v>0</v>
      </c>
      <c r="E227" t="s">
        <v>80</v>
      </c>
    </row>
    <row r="228" spans="1:5" x14ac:dyDescent="0.25">
      <c r="A228" t="s">
        <v>390</v>
      </c>
      <c r="B228" t="s">
        <v>391</v>
      </c>
      <c r="C228" s="13">
        <v>42965</v>
      </c>
      <c r="D228" s="219">
        <v>0</v>
      </c>
      <c r="E228" t="s">
        <v>80</v>
      </c>
    </row>
    <row r="229" spans="1:5" x14ac:dyDescent="0.25">
      <c r="A229" t="s">
        <v>390</v>
      </c>
      <c r="B229" t="s">
        <v>391</v>
      </c>
      <c r="C229" s="13">
        <v>42972</v>
      </c>
      <c r="D229" s="219">
        <v>0</v>
      </c>
      <c r="E229" t="s">
        <v>80</v>
      </c>
    </row>
    <row r="230" spans="1:5" x14ac:dyDescent="0.25">
      <c r="A230" t="s">
        <v>390</v>
      </c>
      <c r="B230" t="s">
        <v>391</v>
      </c>
      <c r="C230" s="13">
        <v>42979</v>
      </c>
      <c r="D230" s="219">
        <v>0</v>
      </c>
      <c r="E230" t="s">
        <v>80</v>
      </c>
    </row>
    <row r="231" spans="1:5" x14ac:dyDescent="0.25">
      <c r="A231" t="s">
        <v>390</v>
      </c>
      <c r="B231" t="s">
        <v>391</v>
      </c>
      <c r="C231" s="13">
        <v>42986</v>
      </c>
      <c r="D231" s="219">
        <v>0</v>
      </c>
      <c r="E231" t="s">
        <v>80</v>
      </c>
    </row>
    <row r="232" spans="1:5" x14ac:dyDescent="0.25">
      <c r="A232" t="s">
        <v>390</v>
      </c>
      <c r="B232" t="s">
        <v>391</v>
      </c>
      <c r="C232" s="13">
        <v>42993</v>
      </c>
      <c r="D232" s="219">
        <v>0</v>
      </c>
      <c r="E232" t="s">
        <v>80</v>
      </c>
    </row>
    <row r="233" spans="1:5" x14ac:dyDescent="0.25">
      <c r="A233" t="s">
        <v>390</v>
      </c>
      <c r="B233" t="s">
        <v>391</v>
      </c>
      <c r="C233" s="13">
        <v>43000</v>
      </c>
      <c r="D233" s="219">
        <v>0</v>
      </c>
      <c r="E233" t="s">
        <v>80</v>
      </c>
    </row>
    <row r="234" spans="1:5" x14ac:dyDescent="0.25">
      <c r="A234" t="s">
        <v>390</v>
      </c>
      <c r="B234" t="s">
        <v>391</v>
      </c>
      <c r="C234" s="13">
        <v>43007</v>
      </c>
      <c r="D234" s="219">
        <v>0</v>
      </c>
      <c r="E234" t="s">
        <v>80</v>
      </c>
    </row>
    <row r="235" spans="1:5" x14ac:dyDescent="0.25">
      <c r="A235" t="s">
        <v>390</v>
      </c>
      <c r="B235" t="s">
        <v>391</v>
      </c>
      <c r="C235" s="13">
        <v>43014</v>
      </c>
      <c r="D235" s="219">
        <v>0</v>
      </c>
      <c r="E235" t="s">
        <v>80</v>
      </c>
    </row>
    <row r="236" spans="1:5" x14ac:dyDescent="0.25">
      <c r="A236" t="s">
        <v>390</v>
      </c>
      <c r="B236" t="s">
        <v>391</v>
      </c>
      <c r="C236" s="13">
        <v>43021</v>
      </c>
      <c r="D236" s="219">
        <v>0</v>
      </c>
      <c r="E236" t="s">
        <v>80</v>
      </c>
    </row>
    <row r="237" spans="1:5" x14ac:dyDescent="0.25">
      <c r="A237" t="s">
        <v>390</v>
      </c>
      <c r="B237" t="s">
        <v>391</v>
      </c>
      <c r="C237" s="13">
        <v>43028</v>
      </c>
      <c r="D237" s="219">
        <v>0</v>
      </c>
      <c r="E237" t="s">
        <v>80</v>
      </c>
    </row>
    <row r="238" spans="1:5" x14ac:dyDescent="0.25">
      <c r="A238" t="s">
        <v>390</v>
      </c>
      <c r="B238" t="s">
        <v>391</v>
      </c>
      <c r="C238" s="13">
        <v>43035</v>
      </c>
      <c r="D238" s="219">
        <v>0</v>
      </c>
      <c r="E238" t="s">
        <v>80</v>
      </c>
    </row>
    <row r="239" spans="1:5" x14ac:dyDescent="0.25">
      <c r="A239" t="s">
        <v>390</v>
      </c>
      <c r="B239" t="s">
        <v>391</v>
      </c>
      <c r="C239" s="13">
        <v>43042</v>
      </c>
      <c r="D239" s="219">
        <v>0</v>
      </c>
      <c r="E239" t="s">
        <v>80</v>
      </c>
    </row>
    <row r="240" spans="1:5" x14ac:dyDescent="0.25">
      <c r="A240" t="s">
        <v>390</v>
      </c>
      <c r="B240" t="s">
        <v>391</v>
      </c>
      <c r="C240" s="13">
        <v>43049</v>
      </c>
      <c r="D240" s="219">
        <v>0</v>
      </c>
      <c r="E240" t="s">
        <v>80</v>
      </c>
    </row>
    <row r="241" spans="1:5" x14ac:dyDescent="0.25">
      <c r="A241" t="s">
        <v>390</v>
      </c>
      <c r="B241" t="s">
        <v>391</v>
      </c>
      <c r="C241" s="13">
        <v>43056</v>
      </c>
      <c r="D241" s="219">
        <v>0</v>
      </c>
      <c r="E241" t="s">
        <v>80</v>
      </c>
    </row>
    <row r="242" spans="1:5" x14ac:dyDescent="0.25">
      <c r="A242" t="s">
        <v>390</v>
      </c>
      <c r="B242" t="s">
        <v>391</v>
      </c>
      <c r="C242" s="13">
        <v>43063</v>
      </c>
      <c r="D242" s="219">
        <v>0</v>
      </c>
      <c r="E242" t="s">
        <v>80</v>
      </c>
    </row>
    <row r="243" spans="1:5" x14ac:dyDescent="0.25">
      <c r="A243" t="s">
        <v>390</v>
      </c>
      <c r="B243" t="s">
        <v>391</v>
      </c>
      <c r="C243" s="13">
        <v>43070</v>
      </c>
      <c r="D243" s="219">
        <v>0</v>
      </c>
      <c r="E243" t="s">
        <v>80</v>
      </c>
    </row>
    <row r="244" spans="1:5" x14ac:dyDescent="0.25">
      <c r="A244" t="s">
        <v>390</v>
      </c>
      <c r="B244" t="s">
        <v>391</v>
      </c>
      <c r="C244" s="13">
        <v>43077</v>
      </c>
      <c r="D244" s="219">
        <v>0</v>
      </c>
      <c r="E244" t="s">
        <v>80</v>
      </c>
    </row>
    <row r="245" spans="1:5" x14ac:dyDescent="0.25">
      <c r="A245" t="s">
        <v>390</v>
      </c>
      <c r="B245" t="s">
        <v>391</v>
      </c>
      <c r="C245" s="13">
        <v>43084</v>
      </c>
      <c r="D245" s="219">
        <v>0</v>
      </c>
      <c r="E245" t="s">
        <v>80</v>
      </c>
    </row>
    <row r="246" spans="1:5" x14ac:dyDescent="0.25">
      <c r="A246" t="s">
        <v>390</v>
      </c>
      <c r="B246" t="s">
        <v>391</v>
      </c>
      <c r="C246" s="13">
        <v>43091</v>
      </c>
      <c r="D246" s="219">
        <v>0</v>
      </c>
      <c r="E246" t="s">
        <v>80</v>
      </c>
    </row>
    <row r="247" spans="1:5" x14ac:dyDescent="0.25">
      <c r="A247" t="s">
        <v>390</v>
      </c>
      <c r="B247" t="s">
        <v>391</v>
      </c>
      <c r="C247" s="13">
        <v>43098</v>
      </c>
      <c r="D247" s="219">
        <v>0</v>
      </c>
      <c r="E247" t="s">
        <v>80</v>
      </c>
    </row>
    <row r="248" spans="1:5" x14ac:dyDescent="0.25">
      <c r="A248" t="s">
        <v>390</v>
      </c>
      <c r="B248" t="s">
        <v>391</v>
      </c>
      <c r="C248" s="13">
        <v>43105</v>
      </c>
      <c r="D248" s="219">
        <v>0</v>
      </c>
      <c r="E248" t="s">
        <v>80</v>
      </c>
    </row>
    <row r="249" spans="1:5" x14ac:dyDescent="0.25">
      <c r="A249" t="s">
        <v>390</v>
      </c>
      <c r="B249" t="s">
        <v>391</v>
      </c>
      <c r="C249" s="13">
        <v>43112</v>
      </c>
      <c r="D249" s="219">
        <v>0</v>
      </c>
      <c r="E249" t="s">
        <v>80</v>
      </c>
    </row>
    <row r="250" spans="1:5" x14ac:dyDescent="0.25">
      <c r="A250" t="s">
        <v>390</v>
      </c>
      <c r="B250" t="s">
        <v>391</v>
      </c>
      <c r="C250" s="13">
        <v>43119</v>
      </c>
      <c r="D250" s="219">
        <v>0</v>
      </c>
      <c r="E250" t="s">
        <v>80</v>
      </c>
    </row>
    <row r="251" spans="1:5" x14ac:dyDescent="0.25">
      <c r="A251" t="s">
        <v>390</v>
      </c>
      <c r="B251" t="s">
        <v>391</v>
      </c>
      <c r="C251" s="13">
        <v>43126</v>
      </c>
      <c r="D251" s="219">
        <v>0</v>
      </c>
      <c r="E251" t="s">
        <v>80</v>
      </c>
    </row>
    <row r="252" spans="1:5" x14ac:dyDescent="0.25">
      <c r="A252" t="s">
        <v>390</v>
      </c>
      <c r="B252" t="s">
        <v>391</v>
      </c>
      <c r="C252" s="13">
        <v>43133</v>
      </c>
      <c r="D252" s="219">
        <v>0</v>
      </c>
      <c r="E252" t="s">
        <v>80</v>
      </c>
    </row>
    <row r="253" spans="1:5" x14ac:dyDescent="0.25">
      <c r="A253" t="s">
        <v>390</v>
      </c>
      <c r="B253" t="s">
        <v>391</v>
      </c>
      <c r="C253" s="13">
        <v>43140</v>
      </c>
      <c r="D253" s="219">
        <v>0</v>
      </c>
      <c r="E253" t="s">
        <v>80</v>
      </c>
    </row>
    <row r="254" spans="1:5" x14ac:dyDescent="0.25">
      <c r="A254" t="s">
        <v>390</v>
      </c>
      <c r="B254" t="s">
        <v>391</v>
      </c>
      <c r="C254" s="13">
        <v>43147</v>
      </c>
      <c r="D254" s="219">
        <v>0</v>
      </c>
      <c r="E254" t="s">
        <v>80</v>
      </c>
    </row>
    <row r="255" spans="1:5" x14ac:dyDescent="0.25">
      <c r="A255" t="s">
        <v>390</v>
      </c>
      <c r="B255" t="s">
        <v>391</v>
      </c>
      <c r="C255" s="13">
        <v>43154</v>
      </c>
      <c r="D255" s="219">
        <v>0</v>
      </c>
      <c r="E255" t="s">
        <v>80</v>
      </c>
    </row>
    <row r="256" spans="1:5" x14ac:dyDescent="0.25">
      <c r="A256" t="s">
        <v>390</v>
      </c>
      <c r="B256" t="s">
        <v>391</v>
      </c>
      <c r="C256" s="13">
        <v>43161</v>
      </c>
      <c r="D256" s="219">
        <v>0</v>
      </c>
      <c r="E256" t="s">
        <v>80</v>
      </c>
    </row>
    <row r="257" spans="1:5" x14ac:dyDescent="0.25">
      <c r="A257" t="s">
        <v>390</v>
      </c>
      <c r="B257" t="s">
        <v>391</v>
      </c>
      <c r="C257" s="13">
        <v>43168</v>
      </c>
      <c r="D257" s="219">
        <v>0</v>
      </c>
      <c r="E257" t="s">
        <v>80</v>
      </c>
    </row>
    <row r="258" spans="1:5" x14ac:dyDescent="0.25">
      <c r="A258" t="s">
        <v>390</v>
      </c>
      <c r="B258" t="s">
        <v>391</v>
      </c>
      <c r="C258" s="13">
        <v>43175</v>
      </c>
      <c r="D258" s="219">
        <v>0</v>
      </c>
      <c r="E258" t="s">
        <v>80</v>
      </c>
    </row>
    <row r="259" spans="1:5" x14ac:dyDescent="0.25">
      <c r="A259" t="s">
        <v>390</v>
      </c>
      <c r="B259" t="s">
        <v>391</v>
      </c>
      <c r="C259" s="13">
        <v>43182</v>
      </c>
      <c r="D259" s="219">
        <v>0</v>
      </c>
      <c r="E259" t="s">
        <v>80</v>
      </c>
    </row>
    <row r="260" spans="1:5" x14ac:dyDescent="0.25">
      <c r="A260" t="s">
        <v>390</v>
      </c>
      <c r="B260" t="s">
        <v>391</v>
      </c>
      <c r="C260" s="13">
        <v>43189</v>
      </c>
      <c r="D260" s="219">
        <v>0</v>
      </c>
      <c r="E260" t="s">
        <v>80</v>
      </c>
    </row>
    <row r="261" spans="1:5" x14ac:dyDescent="0.25">
      <c r="A261" t="s">
        <v>392</v>
      </c>
      <c r="B261" t="s">
        <v>393</v>
      </c>
      <c r="C261" s="13">
        <v>42937</v>
      </c>
      <c r="D261" s="219">
        <v>0</v>
      </c>
      <c r="E261" t="s">
        <v>80</v>
      </c>
    </row>
    <row r="262" spans="1:5" x14ac:dyDescent="0.25">
      <c r="A262" t="s">
        <v>392</v>
      </c>
      <c r="B262" t="s">
        <v>393</v>
      </c>
      <c r="C262" s="13">
        <v>42944</v>
      </c>
      <c r="D262" s="219">
        <v>0</v>
      </c>
      <c r="E262" t="s">
        <v>80</v>
      </c>
    </row>
    <row r="263" spans="1:5" x14ac:dyDescent="0.25">
      <c r="A263" t="s">
        <v>392</v>
      </c>
      <c r="B263" t="s">
        <v>393</v>
      </c>
      <c r="C263" s="13">
        <v>42951</v>
      </c>
      <c r="D263" s="219">
        <v>0</v>
      </c>
      <c r="E263" t="s">
        <v>80</v>
      </c>
    </row>
    <row r="264" spans="1:5" x14ac:dyDescent="0.25">
      <c r="A264" t="s">
        <v>392</v>
      </c>
      <c r="B264" t="s">
        <v>393</v>
      </c>
      <c r="C264" s="13">
        <v>42958</v>
      </c>
      <c r="D264" s="219">
        <v>0</v>
      </c>
      <c r="E264" t="s">
        <v>80</v>
      </c>
    </row>
    <row r="265" spans="1:5" x14ac:dyDescent="0.25">
      <c r="A265" t="s">
        <v>392</v>
      </c>
      <c r="B265" t="s">
        <v>393</v>
      </c>
      <c r="C265" s="13">
        <v>42965</v>
      </c>
      <c r="D265" s="219">
        <v>0</v>
      </c>
      <c r="E265" t="s">
        <v>80</v>
      </c>
    </row>
    <row r="266" spans="1:5" x14ac:dyDescent="0.25">
      <c r="A266" t="s">
        <v>392</v>
      </c>
      <c r="B266" t="s">
        <v>393</v>
      </c>
      <c r="C266" s="13">
        <v>42972</v>
      </c>
      <c r="D266" s="219">
        <v>0</v>
      </c>
      <c r="E266" t="s">
        <v>80</v>
      </c>
    </row>
    <row r="267" spans="1:5" x14ac:dyDescent="0.25">
      <c r="A267" t="s">
        <v>392</v>
      </c>
      <c r="B267" t="s">
        <v>393</v>
      </c>
      <c r="C267" s="13">
        <v>42979</v>
      </c>
      <c r="D267" s="219">
        <v>0</v>
      </c>
      <c r="E267" t="s">
        <v>80</v>
      </c>
    </row>
    <row r="268" spans="1:5" x14ac:dyDescent="0.25">
      <c r="A268" t="s">
        <v>392</v>
      </c>
      <c r="B268" t="s">
        <v>393</v>
      </c>
      <c r="C268" s="13">
        <v>42986</v>
      </c>
      <c r="D268" s="219">
        <v>0</v>
      </c>
      <c r="E268" t="s">
        <v>80</v>
      </c>
    </row>
    <row r="269" spans="1:5" x14ac:dyDescent="0.25">
      <c r="A269" t="s">
        <v>392</v>
      </c>
      <c r="B269" t="s">
        <v>393</v>
      </c>
      <c r="C269" s="13">
        <v>42993</v>
      </c>
      <c r="D269" s="219">
        <v>0</v>
      </c>
      <c r="E269" t="s">
        <v>80</v>
      </c>
    </row>
    <row r="270" spans="1:5" x14ac:dyDescent="0.25">
      <c r="A270" t="s">
        <v>392</v>
      </c>
      <c r="B270" t="s">
        <v>393</v>
      </c>
      <c r="C270" s="13">
        <v>43000</v>
      </c>
      <c r="D270" s="219">
        <v>0</v>
      </c>
      <c r="E270" t="s">
        <v>80</v>
      </c>
    </row>
    <row r="271" spans="1:5" x14ac:dyDescent="0.25">
      <c r="A271" t="s">
        <v>392</v>
      </c>
      <c r="B271" t="s">
        <v>393</v>
      </c>
      <c r="C271" s="13">
        <v>43007</v>
      </c>
      <c r="D271" s="219">
        <v>0</v>
      </c>
      <c r="E271" t="s">
        <v>80</v>
      </c>
    </row>
    <row r="272" spans="1:5" x14ac:dyDescent="0.25">
      <c r="A272" t="s">
        <v>392</v>
      </c>
      <c r="B272" t="s">
        <v>393</v>
      </c>
      <c r="C272" s="13">
        <v>43014</v>
      </c>
      <c r="D272" s="219">
        <v>0</v>
      </c>
      <c r="E272" t="s">
        <v>80</v>
      </c>
    </row>
    <row r="273" spans="1:5" x14ac:dyDescent="0.25">
      <c r="A273" t="s">
        <v>392</v>
      </c>
      <c r="B273" t="s">
        <v>393</v>
      </c>
      <c r="C273" s="13">
        <v>43021</v>
      </c>
      <c r="D273" s="219">
        <v>0</v>
      </c>
      <c r="E273" t="s">
        <v>80</v>
      </c>
    </row>
    <row r="274" spans="1:5" x14ac:dyDescent="0.25">
      <c r="A274" t="s">
        <v>392</v>
      </c>
      <c r="B274" t="s">
        <v>393</v>
      </c>
      <c r="C274" s="13">
        <v>43028</v>
      </c>
      <c r="D274" s="219">
        <v>0</v>
      </c>
      <c r="E274" t="s">
        <v>80</v>
      </c>
    </row>
    <row r="275" spans="1:5" x14ac:dyDescent="0.25">
      <c r="A275" t="s">
        <v>392</v>
      </c>
      <c r="B275" t="s">
        <v>393</v>
      </c>
      <c r="C275" s="13">
        <v>43035</v>
      </c>
      <c r="D275" s="219">
        <v>0</v>
      </c>
      <c r="E275" t="s">
        <v>80</v>
      </c>
    </row>
    <row r="276" spans="1:5" x14ac:dyDescent="0.25">
      <c r="A276" t="s">
        <v>392</v>
      </c>
      <c r="B276" t="s">
        <v>393</v>
      </c>
      <c r="C276" s="13">
        <v>43042</v>
      </c>
      <c r="D276" s="219">
        <v>0</v>
      </c>
      <c r="E276" t="s">
        <v>80</v>
      </c>
    </row>
    <row r="277" spans="1:5" x14ac:dyDescent="0.25">
      <c r="A277" t="s">
        <v>392</v>
      </c>
      <c r="B277" t="s">
        <v>393</v>
      </c>
      <c r="C277" s="13">
        <v>43049</v>
      </c>
      <c r="D277" s="219">
        <v>0</v>
      </c>
      <c r="E277" t="s">
        <v>80</v>
      </c>
    </row>
    <row r="278" spans="1:5" x14ac:dyDescent="0.25">
      <c r="A278" t="s">
        <v>392</v>
      </c>
      <c r="B278" t="s">
        <v>393</v>
      </c>
      <c r="C278" s="13">
        <v>43056</v>
      </c>
      <c r="D278" s="219">
        <v>0</v>
      </c>
      <c r="E278" t="s">
        <v>80</v>
      </c>
    </row>
    <row r="279" spans="1:5" x14ac:dyDescent="0.25">
      <c r="A279" t="s">
        <v>392</v>
      </c>
      <c r="B279" t="s">
        <v>393</v>
      </c>
      <c r="C279" s="13">
        <v>43063</v>
      </c>
      <c r="D279" s="219">
        <v>0</v>
      </c>
      <c r="E279" t="s">
        <v>80</v>
      </c>
    </row>
    <row r="280" spans="1:5" x14ac:dyDescent="0.25">
      <c r="A280" t="s">
        <v>392</v>
      </c>
      <c r="B280" t="s">
        <v>393</v>
      </c>
      <c r="C280" s="13">
        <v>43070</v>
      </c>
      <c r="D280" s="219">
        <v>0</v>
      </c>
      <c r="E280" t="s">
        <v>80</v>
      </c>
    </row>
    <row r="281" spans="1:5" x14ac:dyDescent="0.25">
      <c r="A281" t="s">
        <v>392</v>
      </c>
      <c r="B281" t="s">
        <v>393</v>
      </c>
      <c r="C281" s="13">
        <v>43077</v>
      </c>
      <c r="D281" s="219">
        <v>0</v>
      </c>
      <c r="E281" t="s">
        <v>80</v>
      </c>
    </row>
    <row r="282" spans="1:5" x14ac:dyDescent="0.25">
      <c r="A282" t="s">
        <v>392</v>
      </c>
      <c r="B282" t="s">
        <v>393</v>
      </c>
      <c r="C282" s="13">
        <v>43084</v>
      </c>
      <c r="D282" s="219">
        <v>0</v>
      </c>
      <c r="E282" t="s">
        <v>80</v>
      </c>
    </row>
    <row r="283" spans="1:5" x14ac:dyDescent="0.25">
      <c r="A283" t="s">
        <v>392</v>
      </c>
      <c r="B283" t="s">
        <v>393</v>
      </c>
      <c r="C283" s="13">
        <v>43091</v>
      </c>
      <c r="D283" s="219">
        <v>0</v>
      </c>
      <c r="E283" t="s">
        <v>80</v>
      </c>
    </row>
    <row r="284" spans="1:5" x14ac:dyDescent="0.25">
      <c r="A284" t="s">
        <v>392</v>
      </c>
      <c r="B284" t="s">
        <v>393</v>
      </c>
      <c r="C284" s="13">
        <v>43098</v>
      </c>
      <c r="D284" s="219">
        <v>0</v>
      </c>
      <c r="E284" t="s">
        <v>80</v>
      </c>
    </row>
    <row r="285" spans="1:5" x14ac:dyDescent="0.25">
      <c r="A285" t="s">
        <v>392</v>
      </c>
      <c r="B285" t="s">
        <v>393</v>
      </c>
      <c r="C285" s="13">
        <v>43105</v>
      </c>
      <c r="D285" s="219">
        <v>0</v>
      </c>
      <c r="E285" t="s">
        <v>80</v>
      </c>
    </row>
    <row r="286" spans="1:5" x14ac:dyDescent="0.25">
      <c r="A286" t="s">
        <v>392</v>
      </c>
      <c r="B286" t="s">
        <v>393</v>
      </c>
      <c r="C286" s="13">
        <v>43112</v>
      </c>
      <c r="D286" s="219">
        <v>0</v>
      </c>
      <c r="E286" t="s">
        <v>80</v>
      </c>
    </row>
    <row r="287" spans="1:5" x14ac:dyDescent="0.25">
      <c r="A287" t="s">
        <v>392</v>
      </c>
      <c r="B287" t="s">
        <v>393</v>
      </c>
      <c r="C287" s="13">
        <v>43119</v>
      </c>
      <c r="D287" s="219">
        <v>0</v>
      </c>
      <c r="E287" t="s">
        <v>80</v>
      </c>
    </row>
    <row r="288" spans="1:5" x14ac:dyDescent="0.25">
      <c r="A288" t="s">
        <v>392</v>
      </c>
      <c r="B288" t="s">
        <v>393</v>
      </c>
      <c r="C288" s="13">
        <v>43126</v>
      </c>
      <c r="D288" s="219">
        <v>0</v>
      </c>
      <c r="E288" t="s">
        <v>80</v>
      </c>
    </row>
    <row r="289" spans="1:5" x14ac:dyDescent="0.25">
      <c r="A289" t="s">
        <v>392</v>
      </c>
      <c r="B289" t="s">
        <v>393</v>
      </c>
      <c r="C289" s="13">
        <v>43133</v>
      </c>
      <c r="D289" s="219">
        <v>0</v>
      </c>
      <c r="E289" t="s">
        <v>80</v>
      </c>
    </row>
    <row r="290" spans="1:5" x14ac:dyDescent="0.25">
      <c r="A290" t="s">
        <v>392</v>
      </c>
      <c r="B290" t="s">
        <v>393</v>
      </c>
      <c r="C290" s="13">
        <v>43140</v>
      </c>
      <c r="D290" s="219">
        <v>0</v>
      </c>
      <c r="E290" t="s">
        <v>80</v>
      </c>
    </row>
    <row r="291" spans="1:5" x14ac:dyDescent="0.25">
      <c r="A291" t="s">
        <v>392</v>
      </c>
      <c r="B291" t="s">
        <v>393</v>
      </c>
      <c r="C291" s="13">
        <v>43147</v>
      </c>
      <c r="D291" s="219">
        <v>0</v>
      </c>
      <c r="E291" t="s">
        <v>80</v>
      </c>
    </row>
    <row r="292" spans="1:5" x14ac:dyDescent="0.25">
      <c r="A292" t="s">
        <v>392</v>
      </c>
      <c r="B292" t="s">
        <v>393</v>
      </c>
      <c r="C292" s="13">
        <v>43154</v>
      </c>
      <c r="D292" s="219">
        <v>0</v>
      </c>
      <c r="E292" t="s">
        <v>80</v>
      </c>
    </row>
    <row r="293" spans="1:5" x14ac:dyDescent="0.25">
      <c r="A293" t="s">
        <v>392</v>
      </c>
      <c r="B293" t="s">
        <v>393</v>
      </c>
      <c r="C293" s="13">
        <v>43161</v>
      </c>
      <c r="D293" s="219">
        <v>0</v>
      </c>
      <c r="E293" t="s">
        <v>80</v>
      </c>
    </row>
    <row r="294" spans="1:5" x14ac:dyDescent="0.25">
      <c r="A294" t="s">
        <v>392</v>
      </c>
      <c r="B294" t="s">
        <v>393</v>
      </c>
      <c r="C294" s="13">
        <v>43168</v>
      </c>
      <c r="D294" s="219">
        <v>0</v>
      </c>
      <c r="E294" t="s">
        <v>80</v>
      </c>
    </row>
    <row r="295" spans="1:5" x14ac:dyDescent="0.25">
      <c r="A295" t="s">
        <v>392</v>
      </c>
      <c r="B295" t="s">
        <v>393</v>
      </c>
      <c r="C295" s="13">
        <v>43175</v>
      </c>
      <c r="D295" s="219">
        <v>0</v>
      </c>
      <c r="E295" t="s">
        <v>80</v>
      </c>
    </row>
    <row r="296" spans="1:5" x14ac:dyDescent="0.25">
      <c r="A296" t="s">
        <v>392</v>
      </c>
      <c r="B296" t="s">
        <v>393</v>
      </c>
      <c r="C296" s="13">
        <v>43182</v>
      </c>
      <c r="D296" s="219">
        <v>0</v>
      </c>
      <c r="E296" t="s">
        <v>80</v>
      </c>
    </row>
    <row r="297" spans="1:5" x14ac:dyDescent="0.25">
      <c r="A297" t="s">
        <v>392</v>
      </c>
      <c r="B297" t="s">
        <v>393</v>
      </c>
      <c r="C297" s="13">
        <v>43189</v>
      </c>
      <c r="D297" s="219">
        <v>0</v>
      </c>
      <c r="E297" t="s">
        <v>80</v>
      </c>
    </row>
    <row r="298" spans="1:5" x14ac:dyDescent="0.25">
      <c r="A298" t="s">
        <v>394</v>
      </c>
      <c r="B298" t="s">
        <v>395</v>
      </c>
      <c r="C298" s="13">
        <v>42937</v>
      </c>
      <c r="D298" s="219">
        <v>0</v>
      </c>
      <c r="E298" t="s">
        <v>80</v>
      </c>
    </row>
    <row r="299" spans="1:5" x14ac:dyDescent="0.25">
      <c r="A299" t="s">
        <v>394</v>
      </c>
      <c r="B299" t="s">
        <v>395</v>
      </c>
      <c r="C299" s="13">
        <v>42944</v>
      </c>
      <c r="D299" s="219">
        <v>0</v>
      </c>
      <c r="E299" t="s">
        <v>80</v>
      </c>
    </row>
    <row r="300" spans="1:5" x14ac:dyDescent="0.25">
      <c r="A300" t="s">
        <v>394</v>
      </c>
      <c r="B300" t="s">
        <v>395</v>
      </c>
      <c r="C300" s="13">
        <v>42951</v>
      </c>
      <c r="D300" s="219">
        <v>0</v>
      </c>
      <c r="E300" t="s">
        <v>80</v>
      </c>
    </row>
    <row r="301" spans="1:5" x14ac:dyDescent="0.25">
      <c r="A301" t="s">
        <v>394</v>
      </c>
      <c r="B301" t="s">
        <v>395</v>
      </c>
      <c r="C301" s="13">
        <v>42958</v>
      </c>
      <c r="D301" s="219">
        <v>0</v>
      </c>
      <c r="E301" t="s">
        <v>80</v>
      </c>
    </row>
    <row r="302" spans="1:5" x14ac:dyDescent="0.25">
      <c r="A302" t="s">
        <v>394</v>
      </c>
      <c r="B302" t="s">
        <v>395</v>
      </c>
      <c r="C302" s="13">
        <v>42965</v>
      </c>
      <c r="D302" s="219">
        <v>0</v>
      </c>
      <c r="E302" t="s">
        <v>80</v>
      </c>
    </row>
    <row r="303" spans="1:5" x14ac:dyDescent="0.25">
      <c r="A303" t="s">
        <v>394</v>
      </c>
      <c r="B303" t="s">
        <v>395</v>
      </c>
      <c r="C303" s="13">
        <v>42972</v>
      </c>
      <c r="D303" s="219">
        <v>0</v>
      </c>
      <c r="E303" t="s">
        <v>80</v>
      </c>
    </row>
    <row r="304" spans="1:5" x14ac:dyDescent="0.25">
      <c r="A304" t="s">
        <v>394</v>
      </c>
      <c r="B304" t="s">
        <v>395</v>
      </c>
      <c r="C304" s="13">
        <v>42979</v>
      </c>
      <c r="D304" s="219">
        <v>0</v>
      </c>
      <c r="E304" t="s">
        <v>80</v>
      </c>
    </row>
    <row r="305" spans="1:5" x14ac:dyDescent="0.25">
      <c r="A305" t="s">
        <v>394</v>
      </c>
      <c r="B305" t="s">
        <v>395</v>
      </c>
      <c r="C305" s="13">
        <v>42986</v>
      </c>
      <c r="D305" s="219">
        <v>0</v>
      </c>
      <c r="E305" t="s">
        <v>80</v>
      </c>
    </row>
    <row r="306" spans="1:5" x14ac:dyDescent="0.25">
      <c r="A306" t="s">
        <v>394</v>
      </c>
      <c r="B306" t="s">
        <v>395</v>
      </c>
      <c r="C306" s="13">
        <v>42993</v>
      </c>
      <c r="D306" s="219">
        <v>0</v>
      </c>
      <c r="E306" t="s">
        <v>80</v>
      </c>
    </row>
    <row r="307" spans="1:5" x14ac:dyDescent="0.25">
      <c r="A307" t="s">
        <v>394</v>
      </c>
      <c r="B307" t="s">
        <v>395</v>
      </c>
      <c r="C307" s="13">
        <v>43000</v>
      </c>
      <c r="D307" s="219">
        <v>0</v>
      </c>
      <c r="E307" t="s">
        <v>80</v>
      </c>
    </row>
    <row r="308" spans="1:5" x14ac:dyDescent="0.25">
      <c r="A308" t="s">
        <v>394</v>
      </c>
      <c r="B308" t="s">
        <v>395</v>
      </c>
      <c r="C308" s="13">
        <v>43007</v>
      </c>
      <c r="D308" s="219">
        <v>0</v>
      </c>
      <c r="E308" t="s">
        <v>80</v>
      </c>
    </row>
    <row r="309" spans="1:5" x14ac:dyDescent="0.25">
      <c r="A309" t="s">
        <v>394</v>
      </c>
      <c r="B309" t="s">
        <v>395</v>
      </c>
      <c r="C309" s="13">
        <v>43014</v>
      </c>
      <c r="D309" s="219">
        <v>0</v>
      </c>
      <c r="E309" t="s">
        <v>80</v>
      </c>
    </row>
    <row r="310" spans="1:5" x14ac:dyDescent="0.25">
      <c r="A310" t="s">
        <v>394</v>
      </c>
      <c r="B310" t="s">
        <v>395</v>
      </c>
      <c r="C310" s="13">
        <v>43021</v>
      </c>
      <c r="D310" s="219">
        <v>0</v>
      </c>
      <c r="E310" t="s">
        <v>80</v>
      </c>
    </row>
    <row r="311" spans="1:5" x14ac:dyDescent="0.25">
      <c r="A311" t="s">
        <v>394</v>
      </c>
      <c r="B311" t="s">
        <v>395</v>
      </c>
      <c r="C311" s="13">
        <v>43028</v>
      </c>
      <c r="D311" s="219">
        <v>0</v>
      </c>
      <c r="E311" t="s">
        <v>80</v>
      </c>
    </row>
    <row r="312" spans="1:5" x14ac:dyDescent="0.25">
      <c r="A312" t="s">
        <v>394</v>
      </c>
      <c r="B312" t="s">
        <v>395</v>
      </c>
      <c r="C312" s="13">
        <v>43035</v>
      </c>
      <c r="D312" s="219">
        <v>0</v>
      </c>
      <c r="E312" t="s">
        <v>80</v>
      </c>
    </row>
    <row r="313" spans="1:5" x14ac:dyDescent="0.25">
      <c r="A313" t="s">
        <v>394</v>
      </c>
      <c r="B313" t="s">
        <v>395</v>
      </c>
      <c r="C313" s="13">
        <v>43042</v>
      </c>
      <c r="D313" s="219">
        <v>0</v>
      </c>
      <c r="E313" t="s">
        <v>80</v>
      </c>
    </row>
    <row r="314" spans="1:5" x14ac:dyDescent="0.25">
      <c r="A314" t="s">
        <v>394</v>
      </c>
      <c r="B314" t="s">
        <v>395</v>
      </c>
      <c r="C314" s="13">
        <v>43049</v>
      </c>
      <c r="D314" s="219">
        <v>0</v>
      </c>
      <c r="E314" t="s">
        <v>80</v>
      </c>
    </row>
    <row r="315" spans="1:5" x14ac:dyDescent="0.25">
      <c r="A315" t="s">
        <v>394</v>
      </c>
      <c r="B315" t="s">
        <v>395</v>
      </c>
      <c r="C315" s="13">
        <v>43056</v>
      </c>
      <c r="D315" s="219">
        <v>0</v>
      </c>
      <c r="E315" t="s">
        <v>80</v>
      </c>
    </row>
    <row r="316" spans="1:5" x14ac:dyDescent="0.25">
      <c r="A316" t="s">
        <v>394</v>
      </c>
      <c r="B316" t="s">
        <v>395</v>
      </c>
      <c r="C316" s="13">
        <v>43063</v>
      </c>
      <c r="D316" s="219">
        <v>0</v>
      </c>
      <c r="E316" t="s">
        <v>80</v>
      </c>
    </row>
    <row r="317" spans="1:5" x14ac:dyDescent="0.25">
      <c r="A317" t="s">
        <v>394</v>
      </c>
      <c r="B317" t="s">
        <v>395</v>
      </c>
      <c r="C317" s="13">
        <v>43070</v>
      </c>
      <c r="D317" s="219">
        <v>0</v>
      </c>
      <c r="E317" t="s">
        <v>80</v>
      </c>
    </row>
    <row r="318" spans="1:5" x14ac:dyDescent="0.25">
      <c r="A318" t="s">
        <v>394</v>
      </c>
      <c r="B318" t="s">
        <v>395</v>
      </c>
      <c r="C318" s="13">
        <v>43077</v>
      </c>
      <c r="D318" s="219">
        <v>0</v>
      </c>
      <c r="E318" t="s">
        <v>80</v>
      </c>
    </row>
    <row r="319" spans="1:5" x14ac:dyDescent="0.25">
      <c r="A319" t="s">
        <v>394</v>
      </c>
      <c r="B319" t="s">
        <v>395</v>
      </c>
      <c r="C319" s="13">
        <v>43084</v>
      </c>
      <c r="D319" s="219">
        <v>0</v>
      </c>
      <c r="E319" t="s">
        <v>80</v>
      </c>
    </row>
    <row r="320" spans="1:5" x14ac:dyDescent="0.25">
      <c r="A320" t="s">
        <v>394</v>
      </c>
      <c r="B320" t="s">
        <v>395</v>
      </c>
      <c r="C320" s="13">
        <v>43091</v>
      </c>
      <c r="D320" s="219">
        <v>0</v>
      </c>
      <c r="E320" t="s">
        <v>80</v>
      </c>
    </row>
    <row r="321" spans="1:5" x14ac:dyDescent="0.25">
      <c r="A321" t="s">
        <v>394</v>
      </c>
      <c r="B321" t="s">
        <v>395</v>
      </c>
      <c r="C321" s="13">
        <v>43098</v>
      </c>
      <c r="D321" s="219">
        <v>0</v>
      </c>
      <c r="E321" t="s">
        <v>80</v>
      </c>
    </row>
    <row r="322" spans="1:5" x14ac:dyDescent="0.25">
      <c r="A322" t="s">
        <v>394</v>
      </c>
      <c r="B322" t="s">
        <v>395</v>
      </c>
      <c r="C322" s="13">
        <v>43105</v>
      </c>
      <c r="D322" s="219">
        <v>0</v>
      </c>
      <c r="E322" t="s">
        <v>80</v>
      </c>
    </row>
    <row r="323" spans="1:5" x14ac:dyDescent="0.25">
      <c r="A323" t="s">
        <v>394</v>
      </c>
      <c r="B323" t="s">
        <v>395</v>
      </c>
      <c r="C323" s="13">
        <v>43112</v>
      </c>
      <c r="D323" s="219">
        <v>0</v>
      </c>
      <c r="E323" t="s">
        <v>80</v>
      </c>
    </row>
    <row r="324" spans="1:5" x14ac:dyDescent="0.25">
      <c r="A324" t="s">
        <v>394</v>
      </c>
      <c r="B324" t="s">
        <v>395</v>
      </c>
      <c r="C324" s="13">
        <v>43119</v>
      </c>
      <c r="D324" s="219">
        <v>0</v>
      </c>
      <c r="E324" t="s">
        <v>80</v>
      </c>
    </row>
    <row r="325" spans="1:5" x14ac:dyDescent="0.25">
      <c r="A325" t="s">
        <v>394</v>
      </c>
      <c r="B325" t="s">
        <v>395</v>
      </c>
      <c r="C325" s="13">
        <v>43126</v>
      </c>
      <c r="D325" s="219">
        <v>0</v>
      </c>
      <c r="E325" t="s">
        <v>80</v>
      </c>
    </row>
    <row r="326" spans="1:5" x14ac:dyDescent="0.25">
      <c r="A326" t="s">
        <v>394</v>
      </c>
      <c r="B326" t="s">
        <v>395</v>
      </c>
      <c r="C326" s="13">
        <v>43133</v>
      </c>
      <c r="D326" s="219">
        <v>0</v>
      </c>
      <c r="E326" t="s">
        <v>80</v>
      </c>
    </row>
    <row r="327" spans="1:5" x14ac:dyDescent="0.25">
      <c r="A327" t="s">
        <v>394</v>
      </c>
      <c r="B327" t="s">
        <v>395</v>
      </c>
      <c r="C327" s="13">
        <v>43140</v>
      </c>
      <c r="D327" s="219">
        <v>0</v>
      </c>
      <c r="E327" t="s">
        <v>80</v>
      </c>
    </row>
    <row r="328" spans="1:5" x14ac:dyDescent="0.25">
      <c r="A328" t="s">
        <v>394</v>
      </c>
      <c r="B328" t="s">
        <v>395</v>
      </c>
      <c r="C328" s="13">
        <v>43147</v>
      </c>
      <c r="D328" s="219">
        <v>0</v>
      </c>
      <c r="E328" t="s">
        <v>80</v>
      </c>
    </row>
    <row r="329" spans="1:5" x14ac:dyDescent="0.25">
      <c r="A329" t="s">
        <v>394</v>
      </c>
      <c r="B329" t="s">
        <v>395</v>
      </c>
      <c r="C329" s="13">
        <v>43154</v>
      </c>
      <c r="D329" s="219">
        <v>0</v>
      </c>
      <c r="E329" t="s">
        <v>80</v>
      </c>
    </row>
    <row r="330" spans="1:5" x14ac:dyDescent="0.25">
      <c r="A330" t="s">
        <v>394</v>
      </c>
      <c r="B330" t="s">
        <v>395</v>
      </c>
      <c r="C330" s="13">
        <v>43161</v>
      </c>
      <c r="D330" s="219">
        <v>0</v>
      </c>
      <c r="E330" t="s">
        <v>80</v>
      </c>
    </row>
    <row r="331" spans="1:5" x14ac:dyDescent="0.25">
      <c r="A331" t="s">
        <v>394</v>
      </c>
      <c r="B331" t="s">
        <v>395</v>
      </c>
      <c r="C331" s="13">
        <v>43168</v>
      </c>
      <c r="D331" s="219">
        <v>0</v>
      </c>
      <c r="E331" t="s">
        <v>80</v>
      </c>
    </row>
    <row r="332" spans="1:5" x14ac:dyDescent="0.25">
      <c r="A332" t="s">
        <v>394</v>
      </c>
      <c r="B332" t="s">
        <v>395</v>
      </c>
      <c r="C332" s="13">
        <v>43175</v>
      </c>
      <c r="D332" s="219">
        <v>0</v>
      </c>
      <c r="E332" t="s">
        <v>80</v>
      </c>
    </row>
    <row r="333" spans="1:5" x14ac:dyDescent="0.25">
      <c r="A333" t="s">
        <v>394</v>
      </c>
      <c r="B333" t="s">
        <v>395</v>
      </c>
      <c r="C333" s="13">
        <v>43182</v>
      </c>
      <c r="D333" s="219">
        <v>0</v>
      </c>
      <c r="E333" t="s">
        <v>80</v>
      </c>
    </row>
    <row r="334" spans="1:5" x14ac:dyDescent="0.25">
      <c r="A334" t="s">
        <v>394</v>
      </c>
      <c r="B334" t="s">
        <v>395</v>
      </c>
      <c r="C334" s="13">
        <v>43189</v>
      </c>
      <c r="D334" s="219">
        <v>0</v>
      </c>
      <c r="E334" t="s">
        <v>80</v>
      </c>
    </row>
    <row r="335" spans="1:5" x14ac:dyDescent="0.25">
      <c r="A335" t="s">
        <v>396</v>
      </c>
      <c r="B335" t="s">
        <v>397</v>
      </c>
      <c r="C335" s="13">
        <v>42937</v>
      </c>
      <c r="D335" s="219">
        <v>0</v>
      </c>
      <c r="E335" t="s">
        <v>80</v>
      </c>
    </row>
    <row r="336" spans="1:5" x14ac:dyDescent="0.25">
      <c r="A336" t="s">
        <v>396</v>
      </c>
      <c r="B336" t="s">
        <v>397</v>
      </c>
      <c r="C336" s="13">
        <v>42944</v>
      </c>
      <c r="D336" s="219">
        <v>0</v>
      </c>
      <c r="E336" t="s">
        <v>80</v>
      </c>
    </row>
    <row r="337" spans="1:5" x14ac:dyDescent="0.25">
      <c r="A337" t="s">
        <v>396</v>
      </c>
      <c r="B337" t="s">
        <v>397</v>
      </c>
      <c r="C337" s="13">
        <v>42951</v>
      </c>
      <c r="D337" s="219">
        <v>0</v>
      </c>
      <c r="E337" t="s">
        <v>80</v>
      </c>
    </row>
    <row r="338" spans="1:5" x14ac:dyDescent="0.25">
      <c r="A338" t="s">
        <v>396</v>
      </c>
      <c r="B338" t="s">
        <v>397</v>
      </c>
      <c r="C338" s="13">
        <v>42958</v>
      </c>
      <c r="D338" s="219">
        <v>0</v>
      </c>
      <c r="E338" t="s">
        <v>80</v>
      </c>
    </row>
    <row r="339" spans="1:5" x14ac:dyDescent="0.25">
      <c r="A339" t="s">
        <v>396</v>
      </c>
      <c r="B339" t="s">
        <v>397</v>
      </c>
      <c r="C339" s="13">
        <v>42965</v>
      </c>
      <c r="D339" s="219">
        <v>0</v>
      </c>
      <c r="E339" t="s">
        <v>80</v>
      </c>
    </row>
    <row r="340" spans="1:5" x14ac:dyDescent="0.25">
      <c r="A340" t="s">
        <v>396</v>
      </c>
      <c r="B340" t="s">
        <v>397</v>
      </c>
      <c r="C340" s="13">
        <v>42972</v>
      </c>
      <c r="D340" s="219">
        <v>0</v>
      </c>
      <c r="E340" t="s">
        <v>80</v>
      </c>
    </row>
    <row r="341" spans="1:5" x14ac:dyDescent="0.25">
      <c r="A341" t="s">
        <v>396</v>
      </c>
      <c r="B341" t="s">
        <v>397</v>
      </c>
      <c r="C341" s="13">
        <v>42979</v>
      </c>
      <c r="D341" s="219">
        <v>0</v>
      </c>
      <c r="E341" t="s">
        <v>80</v>
      </c>
    </row>
    <row r="342" spans="1:5" x14ac:dyDescent="0.25">
      <c r="A342" t="s">
        <v>396</v>
      </c>
      <c r="B342" t="s">
        <v>397</v>
      </c>
      <c r="C342" s="13">
        <v>42986</v>
      </c>
      <c r="D342" s="219">
        <v>0</v>
      </c>
      <c r="E342" t="s">
        <v>80</v>
      </c>
    </row>
    <row r="343" spans="1:5" x14ac:dyDescent="0.25">
      <c r="A343" t="s">
        <v>396</v>
      </c>
      <c r="B343" t="s">
        <v>397</v>
      </c>
      <c r="C343" s="13">
        <v>42993</v>
      </c>
      <c r="D343" s="219">
        <v>0</v>
      </c>
      <c r="E343" t="s">
        <v>80</v>
      </c>
    </row>
    <row r="344" spans="1:5" x14ac:dyDescent="0.25">
      <c r="A344" t="s">
        <v>396</v>
      </c>
      <c r="B344" t="s">
        <v>397</v>
      </c>
      <c r="C344" s="13">
        <v>43000</v>
      </c>
      <c r="D344" s="219">
        <v>0</v>
      </c>
      <c r="E344" t="s">
        <v>80</v>
      </c>
    </row>
    <row r="345" spans="1:5" x14ac:dyDescent="0.25">
      <c r="A345" t="s">
        <v>396</v>
      </c>
      <c r="B345" t="s">
        <v>397</v>
      </c>
      <c r="C345" s="13">
        <v>43007</v>
      </c>
      <c r="D345" s="219">
        <v>0</v>
      </c>
      <c r="E345" t="s">
        <v>80</v>
      </c>
    </row>
    <row r="346" spans="1:5" x14ac:dyDescent="0.25">
      <c r="A346" t="s">
        <v>396</v>
      </c>
      <c r="B346" t="s">
        <v>397</v>
      </c>
      <c r="C346" s="13">
        <v>43014</v>
      </c>
      <c r="D346" s="219">
        <v>0</v>
      </c>
      <c r="E346" t="s">
        <v>80</v>
      </c>
    </row>
    <row r="347" spans="1:5" x14ac:dyDescent="0.25">
      <c r="A347" t="s">
        <v>396</v>
      </c>
      <c r="B347" t="s">
        <v>397</v>
      </c>
      <c r="C347" s="13">
        <v>43021</v>
      </c>
      <c r="D347" s="219">
        <v>0</v>
      </c>
      <c r="E347" t="s">
        <v>80</v>
      </c>
    </row>
    <row r="348" spans="1:5" x14ac:dyDescent="0.25">
      <c r="A348" t="s">
        <v>396</v>
      </c>
      <c r="B348" t="s">
        <v>397</v>
      </c>
      <c r="C348" s="13">
        <v>43028</v>
      </c>
      <c r="D348" s="219">
        <v>0</v>
      </c>
      <c r="E348" t="s">
        <v>80</v>
      </c>
    </row>
    <row r="349" spans="1:5" x14ac:dyDescent="0.25">
      <c r="A349" t="s">
        <v>396</v>
      </c>
      <c r="B349" t="s">
        <v>397</v>
      </c>
      <c r="C349" s="13">
        <v>43035</v>
      </c>
      <c r="D349" s="219">
        <v>0</v>
      </c>
      <c r="E349" t="s">
        <v>80</v>
      </c>
    </row>
    <row r="350" spans="1:5" x14ac:dyDescent="0.25">
      <c r="A350" t="s">
        <v>396</v>
      </c>
      <c r="B350" t="s">
        <v>397</v>
      </c>
      <c r="C350" s="13">
        <v>43042</v>
      </c>
      <c r="D350" s="219">
        <v>0</v>
      </c>
      <c r="E350" t="s">
        <v>80</v>
      </c>
    </row>
    <row r="351" spans="1:5" x14ac:dyDescent="0.25">
      <c r="A351" t="s">
        <v>396</v>
      </c>
      <c r="B351" t="s">
        <v>397</v>
      </c>
      <c r="C351" s="13">
        <v>43049</v>
      </c>
      <c r="D351" s="219">
        <v>0</v>
      </c>
      <c r="E351" t="s">
        <v>80</v>
      </c>
    </row>
    <row r="352" spans="1:5" x14ac:dyDescent="0.25">
      <c r="A352" t="s">
        <v>396</v>
      </c>
      <c r="B352" t="s">
        <v>397</v>
      </c>
      <c r="C352" s="13">
        <v>43056</v>
      </c>
      <c r="D352" s="219">
        <v>0</v>
      </c>
      <c r="E352" t="s">
        <v>80</v>
      </c>
    </row>
    <row r="353" spans="1:5" x14ac:dyDescent="0.25">
      <c r="A353" t="s">
        <v>396</v>
      </c>
      <c r="B353" t="s">
        <v>397</v>
      </c>
      <c r="C353" s="13">
        <v>43063</v>
      </c>
      <c r="D353" s="219">
        <v>0</v>
      </c>
      <c r="E353" t="s">
        <v>80</v>
      </c>
    </row>
    <row r="354" spans="1:5" x14ac:dyDescent="0.25">
      <c r="A354" t="s">
        <v>396</v>
      </c>
      <c r="B354" t="s">
        <v>397</v>
      </c>
      <c r="C354" s="13">
        <v>43070</v>
      </c>
      <c r="D354" s="219">
        <v>0</v>
      </c>
      <c r="E354" t="s">
        <v>80</v>
      </c>
    </row>
    <row r="355" spans="1:5" x14ac:dyDescent="0.25">
      <c r="A355" t="s">
        <v>396</v>
      </c>
      <c r="B355" t="s">
        <v>397</v>
      </c>
      <c r="C355" s="13">
        <v>43077</v>
      </c>
      <c r="D355" s="219">
        <v>0</v>
      </c>
      <c r="E355" t="s">
        <v>80</v>
      </c>
    </row>
    <row r="356" spans="1:5" x14ac:dyDescent="0.25">
      <c r="A356" t="s">
        <v>396</v>
      </c>
      <c r="B356" t="s">
        <v>397</v>
      </c>
      <c r="C356" s="13">
        <v>43084</v>
      </c>
      <c r="D356" s="219">
        <v>0</v>
      </c>
      <c r="E356" t="s">
        <v>80</v>
      </c>
    </row>
    <row r="357" spans="1:5" x14ac:dyDescent="0.25">
      <c r="A357" t="s">
        <v>396</v>
      </c>
      <c r="B357" t="s">
        <v>397</v>
      </c>
      <c r="C357" s="13">
        <v>43091</v>
      </c>
      <c r="D357" s="219">
        <v>0</v>
      </c>
      <c r="E357" t="s">
        <v>80</v>
      </c>
    </row>
    <row r="358" spans="1:5" x14ac:dyDescent="0.25">
      <c r="A358" t="s">
        <v>396</v>
      </c>
      <c r="B358" t="s">
        <v>397</v>
      </c>
      <c r="C358" s="13">
        <v>43098</v>
      </c>
      <c r="D358" s="219">
        <v>0</v>
      </c>
      <c r="E358" t="s">
        <v>80</v>
      </c>
    </row>
    <row r="359" spans="1:5" x14ac:dyDescent="0.25">
      <c r="A359" t="s">
        <v>396</v>
      </c>
      <c r="B359" t="s">
        <v>397</v>
      </c>
      <c r="C359" s="13">
        <v>43105</v>
      </c>
      <c r="D359" s="219">
        <v>0</v>
      </c>
      <c r="E359" t="s">
        <v>80</v>
      </c>
    </row>
    <row r="360" spans="1:5" x14ac:dyDescent="0.25">
      <c r="A360" t="s">
        <v>396</v>
      </c>
      <c r="B360" t="s">
        <v>397</v>
      </c>
      <c r="C360" s="13">
        <v>43112</v>
      </c>
      <c r="D360" s="219">
        <v>0</v>
      </c>
      <c r="E360" t="s">
        <v>80</v>
      </c>
    </row>
    <row r="361" spans="1:5" x14ac:dyDescent="0.25">
      <c r="A361" t="s">
        <v>396</v>
      </c>
      <c r="B361" t="s">
        <v>397</v>
      </c>
      <c r="C361" s="13">
        <v>43119</v>
      </c>
      <c r="D361" s="219">
        <v>0</v>
      </c>
      <c r="E361" t="s">
        <v>80</v>
      </c>
    </row>
    <row r="362" spans="1:5" x14ac:dyDescent="0.25">
      <c r="A362" t="s">
        <v>396</v>
      </c>
      <c r="B362" t="s">
        <v>397</v>
      </c>
      <c r="C362" s="13">
        <v>43126</v>
      </c>
      <c r="D362" s="219">
        <v>0</v>
      </c>
      <c r="E362" t="s">
        <v>80</v>
      </c>
    </row>
    <row r="363" spans="1:5" x14ac:dyDescent="0.25">
      <c r="A363" t="s">
        <v>396</v>
      </c>
      <c r="B363" t="s">
        <v>397</v>
      </c>
      <c r="C363" s="13">
        <v>43133</v>
      </c>
      <c r="D363" s="219">
        <v>0</v>
      </c>
      <c r="E363" t="s">
        <v>80</v>
      </c>
    </row>
    <row r="364" spans="1:5" x14ac:dyDescent="0.25">
      <c r="A364" t="s">
        <v>396</v>
      </c>
      <c r="B364" t="s">
        <v>397</v>
      </c>
      <c r="C364" s="13">
        <v>43140</v>
      </c>
      <c r="D364" s="219">
        <v>0</v>
      </c>
      <c r="E364" t="s">
        <v>80</v>
      </c>
    </row>
    <row r="365" spans="1:5" x14ac:dyDescent="0.25">
      <c r="A365" t="s">
        <v>396</v>
      </c>
      <c r="B365" t="s">
        <v>397</v>
      </c>
      <c r="C365" s="13">
        <v>43147</v>
      </c>
      <c r="D365" s="219">
        <v>0</v>
      </c>
      <c r="E365" t="s">
        <v>80</v>
      </c>
    </row>
    <row r="366" spans="1:5" x14ac:dyDescent="0.25">
      <c r="A366" t="s">
        <v>396</v>
      </c>
      <c r="B366" t="s">
        <v>397</v>
      </c>
      <c r="C366" s="13">
        <v>43154</v>
      </c>
      <c r="D366" s="219">
        <v>0</v>
      </c>
      <c r="E366" t="s">
        <v>80</v>
      </c>
    </row>
    <row r="367" spans="1:5" x14ac:dyDescent="0.25">
      <c r="A367" t="s">
        <v>396</v>
      </c>
      <c r="B367" t="s">
        <v>397</v>
      </c>
      <c r="C367" s="13">
        <v>43161</v>
      </c>
      <c r="D367" s="219">
        <v>0</v>
      </c>
      <c r="E367" t="s">
        <v>80</v>
      </c>
    </row>
    <row r="368" spans="1:5" x14ac:dyDescent="0.25">
      <c r="A368" t="s">
        <v>396</v>
      </c>
      <c r="B368" t="s">
        <v>397</v>
      </c>
      <c r="C368" s="13">
        <v>43168</v>
      </c>
      <c r="D368" s="219">
        <v>0</v>
      </c>
      <c r="E368" t="s">
        <v>80</v>
      </c>
    </row>
    <row r="369" spans="1:5" x14ac:dyDescent="0.25">
      <c r="A369" t="s">
        <v>396</v>
      </c>
      <c r="B369" t="s">
        <v>397</v>
      </c>
      <c r="C369" s="13">
        <v>43175</v>
      </c>
      <c r="D369" s="219">
        <v>0</v>
      </c>
      <c r="E369" t="s">
        <v>80</v>
      </c>
    </row>
    <row r="370" spans="1:5" x14ac:dyDescent="0.25">
      <c r="A370" t="s">
        <v>396</v>
      </c>
      <c r="B370" t="s">
        <v>397</v>
      </c>
      <c r="C370" s="13">
        <v>43182</v>
      </c>
      <c r="D370" s="219">
        <v>0</v>
      </c>
      <c r="E370" t="s">
        <v>80</v>
      </c>
    </row>
    <row r="371" spans="1:5" x14ac:dyDescent="0.25">
      <c r="A371" t="s">
        <v>396</v>
      </c>
      <c r="B371" t="s">
        <v>397</v>
      </c>
      <c r="C371" s="13">
        <v>43189</v>
      </c>
      <c r="D371" s="219">
        <v>0</v>
      </c>
      <c r="E371" t="s">
        <v>80</v>
      </c>
    </row>
    <row r="372" spans="1:5" x14ac:dyDescent="0.25">
      <c r="A372" t="s">
        <v>398</v>
      </c>
      <c r="B372" t="s">
        <v>399</v>
      </c>
      <c r="C372" s="13">
        <v>42937</v>
      </c>
      <c r="D372" s="219">
        <v>0</v>
      </c>
      <c r="E372" t="s">
        <v>80</v>
      </c>
    </row>
    <row r="373" spans="1:5" x14ac:dyDescent="0.25">
      <c r="A373" t="s">
        <v>398</v>
      </c>
      <c r="B373" t="s">
        <v>399</v>
      </c>
      <c r="C373" s="13">
        <v>42944</v>
      </c>
      <c r="D373" s="219">
        <v>0</v>
      </c>
      <c r="E373" t="s">
        <v>80</v>
      </c>
    </row>
    <row r="374" spans="1:5" x14ac:dyDescent="0.25">
      <c r="A374" t="s">
        <v>398</v>
      </c>
      <c r="B374" t="s">
        <v>399</v>
      </c>
      <c r="C374" s="13">
        <v>42951</v>
      </c>
      <c r="D374" s="219">
        <v>0</v>
      </c>
      <c r="E374" t="s">
        <v>80</v>
      </c>
    </row>
    <row r="375" spans="1:5" x14ac:dyDescent="0.25">
      <c r="A375" t="s">
        <v>398</v>
      </c>
      <c r="B375" t="s">
        <v>399</v>
      </c>
      <c r="C375" s="13">
        <v>42958</v>
      </c>
      <c r="D375" s="219">
        <v>0</v>
      </c>
      <c r="E375" t="s">
        <v>80</v>
      </c>
    </row>
    <row r="376" spans="1:5" x14ac:dyDescent="0.25">
      <c r="A376" t="s">
        <v>398</v>
      </c>
      <c r="B376" t="s">
        <v>399</v>
      </c>
      <c r="C376" s="13">
        <v>42965</v>
      </c>
      <c r="D376" s="219">
        <v>0</v>
      </c>
      <c r="E376" t="s">
        <v>80</v>
      </c>
    </row>
    <row r="377" spans="1:5" x14ac:dyDescent="0.25">
      <c r="A377" t="s">
        <v>398</v>
      </c>
      <c r="B377" t="s">
        <v>399</v>
      </c>
      <c r="C377" s="13">
        <v>42972</v>
      </c>
      <c r="D377" s="219">
        <v>0</v>
      </c>
      <c r="E377" t="s">
        <v>80</v>
      </c>
    </row>
    <row r="378" spans="1:5" x14ac:dyDescent="0.25">
      <c r="A378" t="s">
        <v>398</v>
      </c>
      <c r="B378" t="s">
        <v>399</v>
      </c>
      <c r="C378" s="13">
        <v>42979</v>
      </c>
      <c r="D378" s="219">
        <v>0</v>
      </c>
      <c r="E378" t="s">
        <v>80</v>
      </c>
    </row>
    <row r="379" spans="1:5" x14ac:dyDescent="0.25">
      <c r="A379" t="s">
        <v>398</v>
      </c>
      <c r="B379" t="s">
        <v>399</v>
      </c>
      <c r="C379" s="13">
        <v>42986</v>
      </c>
      <c r="D379" s="219">
        <v>0</v>
      </c>
      <c r="E379" t="s">
        <v>80</v>
      </c>
    </row>
    <row r="380" spans="1:5" x14ac:dyDescent="0.25">
      <c r="A380" t="s">
        <v>398</v>
      </c>
      <c r="B380" t="s">
        <v>399</v>
      </c>
      <c r="C380" s="13">
        <v>42993</v>
      </c>
      <c r="D380" s="219">
        <v>0</v>
      </c>
      <c r="E380" t="s">
        <v>80</v>
      </c>
    </row>
    <row r="381" spans="1:5" x14ac:dyDescent="0.25">
      <c r="A381" t="s">
        <v>398</v>
      </c>
      <c r="B381" t="s">
        <v>399</v>
      </c>
      <c r="C381" s="13">
        <v>43000</v>
      </c>
      <c r="D381" s="219">
        <v>0</v>
      </c>
      <c r="E381" t="s">
        <v>80</v>
      </c>
    </row>
    <row r="382" spans="1:5" x14ac:dyDescent="0.25">
      <c r="A382" t="s">
        <v>398</v>
      </c>
      <c r="B382" t="s">
        <v>399</v>
      </c>
      <c r="C382" s="13">
        <v>43007</v>
      </c>
      <c r="D382" s="219">
        <v>0</v>
      </c>
      <c r="E382" t="s">
        <v>80</v>
      </c>
    </row>
    <row r="383" spans="1:5" x14ac:dyDescent="0.25">
      <c r="A383" t="s">
        <v>398</v>
      </c>
      <c r="B383" t="s">
        <v>399</v>
      </c>
      <c r="C383" s="13">
        <v>43014</v>
      </c>
      <c r="D383" s="219">
        <v>0</v>
      </c>
      <c r="E383" t="s">
        <v>80</v>
      </c>
    </row>
    <row r="384" spans="1:5" x14ac:dyDescent="0.25">
      <c r="A384" t="s">
        <v>398</v>
      </c>
      <c r="B384" t="s">
        <v>399</v>
      </c>
      <c r="C384" s="13">
        <v>43021</v>
      </c>
      <c r="D384" s="219">
        <v>0</v>
      </c>
      <c r="E384" t="s">
        <v>80</v>
      </c>
    </row>
    <row r="385" spans="1:5" x14ac:dyDescent="0.25">
      <c r="A385" t="s">
        <v>398</v>
      </c>
      <c r="B385" t="s">
        <v>399</v>
      </c>
      <c r="C385" s="13">
        <v>43028</v>
      </c>
      <c r="D385" s="219">
        <v>0</v>
      </c>
      <c r="E385" t="s">
        <v>80</v>
      </c>
    </row>
    <row r="386" spans="1:5" x14ac:dyDescent="0.25">
      <c r="A386" t="s">
        <v>398</v>
      </c>
      <c r="B386" t="s">
        <v>399</v>
      </c>
      <c r="C386" s="13">
        <v>43035</v>
      </c>
      <c r="D386" s="219">
        <v>0</v>
      </c>
      <c r="E386" t="s">
        <v>80</v>
      </c>
    </row>
    <row r="387" spans="1:5" x14ac:dyDescent="0.25">
      <c r="A387" t="s">
        <v>398</v>
      </c>
      <c r="B387" t="s">
        <v>399</v>
      </c>
      <c r="C387" s="13">
        <v>43042</v>
      </c>
      <c r="D387" s="219">
        <v>0</v>
      </c>
      <c r="E387" t="s">
        <v>80</v>
      </c>
    </row>
    <row r="388" spans="1:5" x14ac:dyDescent="0.25">
      <c r="A388" t="s">
        <v>398</v>
      </c>
      <c r="B388" t="s">
        <v>399</v>
      </c>
      <c r="C388" s="13">
        <v>43049</v>
      </c>
      <c r="D388" s="219">
        <v>0</v>
      </c>
      <c r="E388" t="s">
        <v>80</v>
      </c>
    </row>
    <row r="389" spans="1:5" x14ac:dyDescent="0.25">
      <c r="A389" t="s">
        <v>398</v>
      </c>
      <c r="B389" t="s">
        <v>399</v>
      </c>
      <c r="C389" s="13">
        <v>43056</v>
      </c>
      <c r="D389" s="219">
        <v>0</v>
      </c>
      <c r="E389" t="s">
        <v>80</v>
      </c>
    </row>
    <row r="390" spans="1:5" x14ac:dyDescent="0.25">
      <c r="A390" t="s">
        <v>398</v>
      </c>
      <c r="B390" t="s">
        <v>399</v>
      </c>
      <c r="C390" s="13">
        <v>43063</v>
      </c>
      <c r="D390" s="219">
        <v>0</v>
      </c>
      <c r="E390" t="s">
        <v>80</v>
      </c>
    </row>
    <row r="391" spans="1:5" x14ac:dyDescent="0.25">
      <c r="A391" t="s">
        <v>398</v>
      </c>
      <c r="B391" t="s">
        <v>399</v>
      </c>
      <c r="C391" s="13">
        <v>43070</v>
      </c>
      <c r="D391" s="219">
        <v>0</v>
      </c>
      <c r="E391" t="s">
        <v>80</v>
      </c>
    </row>
    <row r="392" spans="1:5" x14ac:dyDescent="0.25">
      <c r="A392" t="s">
        <v>398</v>
      </c>
      <c r="B392" t="s">
        <v>399</v>
      </c>
      <c r="C392" s="13">
        <v>43077</v>
      </c>
      <c r="D392" s="219">
        <v>0</v>
      </c>
      <c r="E392" t="s">
        <v>80</v>
      </c>
    </row>
    <row r="393" spans="1:5" x14ac:dyDescent="0.25">
      <c r="A393" t="s">
        <v>398</v>
      </c>
      <c r="B393" t="s">
        <v>399</v>
      </c>
      <c r="C393" s="13">
        <v>43084</v>
      </c>
      <c r="D393" s="219">
        <v>0</v>
      </c>
      <c r="E393" t="s">
        <v>80</v>
      </c>
    </row>
    <row r="394" spans="1:5" x14ac:dyDescent="0.25">
      <c r="A394" t="s">
        <v>398</v>
      </c>
      <c r="B394" t="s">
        <v>399</v>
      </c>
      <c r="C394" s="13">
        <v>43091</v>
      </c>
      <c r="D394" s="219">
        <v>0</v>
      </c>
      <c r="E394" t="s">
        <v>80</v>
      </c>
    </row>
    <row r="395" spans="1:5" x14ac:dyDescent="0.25">
      <c r="A395" t="s">
        <v>398</v>
      </c>
      <c r="B395" t="s">
        <v>399</v>
      </c>
      <c r="C395" s="13">
        <v>43098</v>
      </c>
      <c r="D395" s="219">
        <v>0</v>
      </c>
      <c r="E395" t="s">
        <v>80</v>
      </c>
    </row>
    <row r="396" spans="1:5" x14ac:dyDescent="0.25">
      <c r="A396" t="s">
        <v>398</v>
      </c>
      <c r="B396" t="s">
        <v>399</v>
      </c>
      <c r="C396" s="13">
        <v>43105</v>
      </c>
      <c r="D396" s="219">
        <v>0</v>
      </c>
      <c r="E396" t="s">
        <v>80</v>
      </c>
    </row>
    <row r="397" spans="1:5" x14ac:dyDescent="0.25">
      <c r="A397" t="s">
        <v>398</v>
      </c>
      <c r="B397" t="s">
        <v>399</v>
      </c>
      <c r="C397" s="13">
        <v>43112</v>
      </c>
      <c r="D397" s="219">
        <v>0</v>
      </c>
      <c r="E397" t="s">
        <v>80</v>
      </c>
    </row>
    <row r="398" spans="1:5" x14ac:dyDescent="0.25">
      <c r="A398" t="s">
        <v>398</v>
      </c>
      <c r="B398" t="s">
        <v>399</v>
      </c>
      <c r="C398" s="13">
        <v>43119</v>
      </c>
      <c r="D398" s="219">
        <v>0</v>
      </c>
      <c r="E398" t="s">
        <v>80</v>
      </c>
    </row>
    <row r="399" spans="1:5" x14ac:dyDescent="0.25">
      <c r="A399" t="s">
        <v>398</v>
      </c>
      <c r="B399" t="s">
        <v>399</v>
      </c>
      <c r="C399" s="13">
        <v>43126</v>
      </c>
      <c r="D399" s="219">
        <v>0</v>
      </c>
      <c r="E399" t="s">
        <v>80</v>
      </c>
    </row>
    <row r="400" spans="1:5" x14ac:dyDescent="0.25">
      <c r="A400" t="s">
        <v>398</v>
      </c>
      <c r="B400" t="s">
        <v>399</v>
      </c>
      <c r="C400" s="13">
        <v>43133</v>
      </c>
      <c r="D400" s="219">
        <v>0</v>
      </c>
      <c r="E400" t="s">
        <v>80</v>
      </c>
    </row>
    <row r="401" spans="1:5" x14ac:dyDescent="0.25">
      <c r="A401" t="s">
        <v>398</v>
      </c>
      <c r="B401" t="s">
        <v>399</v>
      </c>
      <c r="C401" s="13">
        <v>43140</v>
      </c>
      <c r="D401" s="219">
        <v>0</v>
      </c>
      <c r="E401" t="s">
        <v>80</v>
      </c>
    </row>
    <row r="402" spans="1:5" x14ac:dyDescent="0.25">
      <c r="A402" t="s">
        <v>398</v>
      </c>
      <c r="B402" t="s">
        <v>399</v>
      </c>
      <c r="C402" s="13">
        <v>43147</v>
      </c>
      <c r="D402" s="219">
        <v>0</v>
      </c>
      <c r="E402" t="s">
        <v>80</v>
      </c>
    </row>
    <row r="403" spans="1:5" x14ac:dyDescent="0.25">
      <c r="A403" t="s">
        <v>398</v>
      </c>
      <c r="B403" t="s">
        <v>399</v>
      </c>
      <c r="C403" s="13">
        <v>43154</v>
      </c>
      <c r="D403" s="219">
        <v>0</v>
      </c>
      <c r="E403" t="s">
        <v>80</v>
      </c>
    </row>
    <row r="404" spans="1:5" x14ac:dyDescent="0.25">
      <c r="A404" t="s">
        <v>398</v>
      </c>
      <c r="B404" t="s">
        <v>399</v>
      </c>
      <c r="C404" s="13">
        <v>43161</v>
      </c>
      <c r="D404" s="219">
        <v>0</v>
      </c>
      <c r="E404" t="s">
        <v>80</v>
      </c>
    </row>
    <row r="405" spans="1:5" x14ac:dyDescent="0.25">
      <c r="A405" t="s">
        <v>398</v>
      </c>
      <c r="B405" t="s">
        <v>399</v>
      </c>
      <c r="C405" s="13">
        <v>43168</v>
      </c>
      <c r="D405" s="219">
        <v>0</v>
      </c>
      <c r="E405" t="s">
        <v>80</v>
      </c>
    </row>
    <row r="406" spans="1:5" x14ac:dyDescent="0.25">
      <c r="A406" t="s">
        <v>398</v>
      </c>
      <c r="B406" t="s">
        <v>399</v>
      </c>
      <c r="C406" s="13">
        <v>43175</v>
      </c>
      <c r="D406" s="219">
        <v>0</v>
      </c>
      <c r="E406" t="s">
        <v>80</v>
      </c>
    </row>
    <row r="407" spans="1:5" x14ac:dyDescent="0.25">
      <c r="A407" t="s">
        <v>398</v>
      </c>
      <c r="B407" t="s">
        <v>399</v>
      </c>
      <c r="C407" s="13">
        <v>43182</v>
      </c>
      <c r="D407" s="219">
        <v>0</v>
      </c>
      <c r="E407" t="s">
        <v>80</v>
      </c>
    </row>
    <row r="408" spans="1:5" x14ac:dyDescent="0.25">
      <c r="A408" t="s">
        <v>398</v>
      </c>
      <c r="B408" t="s">
        <v>399</v>
      </c>
      <c r="C408" s="13">
        <v>43189</v>
      </c>
      <c r="D408" s="219">
        <v>0</v>
      </c>
      <c r="E408" t="s">
        <v>80</v>
      </c>
    </row>
    <row r="409" spans="1:5" x14ac:dyDescent="0.25">
      <c r="A409" t="s">
        <v>238</v>
      </c>
      <c r="B409" t="s">
        <v>239</v>
      </c>
      <c r="C409" s="13">
        <v>42937</v>
      </c>
      <c r="D409" s="219">
        <v>1</v>
      </c>
      <c r="E409" t="s">
        <v>80</v>
      </c>
    </row>
    <row r="410" spans="1:5" x14ac:dyDescent="0.25">
      <c r="A410" t="s">
        <v>238</v>
      </c>
      <c r="B410" t="s">
        <v>239</v>
      </c>
      <c r="C410" s="13">
        <v>42944</v>
      </c>
      <c r="D410" s="219">
        <v>1</v>
      </c>
      <c r="E410" t="s">
        <v>80</v>
      </c>
    </row>
    <row r="411" spans="1:5" x14ac:dyDescent="0.25">
      <c r="A411" t="s">
        <v>238</v>
      </c>
      <c r="B411" t="s">
        <v>239</v>
      </c>
      <c r="C411" s="13">
        <v>42951</v>
      </c>
      <c r="D411" s="219">
        <v>1</v>
      </c>
      <c r="E411" t="s">
        <v>80</v>
      </c>
    </row>
    <row r="412" spans="1:5" x14ac:dyDescent="0.25">
      <c r="A412" t="s">
        <v>238</v>
      </c>
      <c r="B412" t="s">
        <v>239</v>
      </c>
      <c r="C412" s="13">
        <v>42958</v>
      </c>
      <c r="D412" s="219">
        <v>1</v>
      </c>
      <c r="E412" t="s">
        <v>80</v>
      </c>
    </row>
    <row r="413" spans="1:5" x14ac:dyDescent="0.25">
      <c r="A413" t="s">
        <v>238</v>
      </c>
      <c r="B413" t="s">
        <v>239</v>
      </c>
      <c r="C413" s="13">
        <v>42965</v>
      </c>
      <c r="D413" s="219">
        <v>1</v>
      </c>
      <c r="E413" t="s">
        <v>80</v>
      </c>
    </row>
    <row r="414" spans="1:5" x14ac:dyDescent="0.25">
      <c r="A414" t="s">
        <v>238</v>
      </c>
      <c r="B414" t="s">
        <v>239</v>
      </c>
      <c r="C414" s="13">
        <v>42972</v>
      </c>
      <c r="D414" s="219">
        <v>1</v>
      </c>
      <c r="E414" t="s">
        <v>80</v>
      </c>
    </row>
    <row r="415" spans="1:5" x14ac:dyDescent="0.25">
      <c r="A415" t="s">
        <v>238</v>
      </c>
      <c r="B415" t="s">
        <v>239</v>
      </c>
      <c r="C415" s="13">
        <v>42979</v>
      </c>
      <c r="D415" s="219">
        <v>1</v>
      </c>
      <c r="E415" t="s">
        <v>80</v>
      </c>
    </row>
    <row r="416" spans="1:5" x14ac:dyDescent="0.25">
      <c r="A416" t="s">
        <v>238</v>
      </c>
      <c r="B416" t="s">
        <v>239</v>
      </c>
      <c r="C416" s="13">
        <v>42986</v>
      </c>
      <c r="D416" s="219">
        <v>1</v>
      </c>
      <c r="E416" t="s">
        <v>80</v>
      </c>
    </row>
    <row r="417" spans="1:5" x14ac:dyDescent="0.25">
      <c r="A417" t="s">
        <v>238</v>
      </c>
      <c r="B417" t="s">
        <v>239</v>
      </c>
      <c r="C417" s="13">
        <v>42993</v>
      </c>
      <c r="D417" s="219">
        <v>1</v>
      </c>
      <c r="E417" t="s">
        <v>80</v>
      </c>
    </row>
    <row r="418" spans="1:5" x14ac:dyDescent="0.25">
      <c r="A418" t="s">
        <v>238</v>
      </c>
      <c r="B418" t="s">
        <v>239</v>
      </c>
      <c r="C418" s="13">
        <v>43000</v>
      </c>
      <c r="D418" s="219">
        <v>1</v>
      </c>
      <c r="E418" t="s">
        <v>80</v>
      </c>
    </row>
    <row r="419" spans="1:5" x14ac:dyDescent="0.25">
      <c r="A419" t="s">
        <v>238</v>
      </c>
      <c r="B419" t="s">
        <v>239</v>
      </c>
      <c r="C419" s="13">
        <v>43007</v>
      </c>
      <c r="D419" s="219">
        <v>1</v>
      </c>
      <c r="E419" t="s">
        <v>80</v>
      </c>
    </row>
    <row r="420" spans="1:5" x14ac:dyDescent="0.25">
      <c r="A420" t="s">
        <v>238</v>
      </c>
      <c r="B420" t="s">
        <v>239</v>
      </c>
      <c r="C420" s="13">
        <v>43014</v>
      </c>
      <c r="D420" s="219">
        <v>1</v>
      </c>
      <c r="E420" t="s">
        <v>80</v>
      </c>
    </row>
    <row r="421" spans="1:5" x14ac:dyDescent="0.25">
      <c r="A421" t="s">
        <v>238</v>
      </c>
      <c r="B421" t="s">
        <v>239</v>
      </c>
      <c r="C421" s="13">
        <v>43021</v>
      </c>
      <c r="D421" s="219">
        <v>1</v>
      </c>
      <c r="E421" t="s">
        <v>80</v>
      </c>
    </row>
    <row r="422" spans="1:5" x14ac:dyDescent="0.25">
      <c r="A422" t="s">
        <v>238</v>
      </c>
      <c r="B422" t="s">
        <v>239</v>
      </c>
      <c r="C422" s="13">
        <v>43028</v>
      </c>
      <c r="D422" s="219">
        <v>1</v>
      </c>
      <c r="E422" t="s">
        <v>80</v>
      </c>
    </row>
    <row r="423" spans="1:5" x14ac:dyDescent="0.25">
      <c r="A423" t="s">
        <v>238</v>
      </c>
      <c r="B423" t="s">
        <v>239</v>
      </c>
      <c r="C423" s="13">
        <v>43035</v>
      </c>
      <c r="D423" s="219">
        <v>1</v>
      </c>
      <c r="E423" t="s">
        <v>80</v>
      </c>
    </row>
    <row r="424" spans="1:5" x14ac:dyDescent="0.25">
      <c r="A424" t="s">
        <v>238</v>
      </c>
      <c r="B424" t="s">
        <v>239</v>
      </c>
      <c r="C424" s="13">
        <v>43042</v>
      </c>
      <c r="D424" s="219">
        <v>1</v>
      </c>
      <c r="E424" t="s">
        <v>80</v>
      </c>
    </row>
    <row r="425" spans="1:5" x14ac:dyDescent="0.25">
      <c r="A425" t="s">
        <v>238</v>
      </c>
      <c r="B425" t="s">
        <v>239</v>
      </c>
      <c r="C425" s="13">
        <v>43049</v>
      </c>
      <c r="D425" s="219">
        <v>0.99939999999999996</v>
      </c>
      <c r="E425" t="s">
        <v>80</v>
      </c>
    </row>
    <row r="426" spans="1:5" x14ac:dyDescent="0.25">
      <c r="A426" t="s">
        <v>238</v>
      </c>
      <c r="B426" t="s">
        <v>239</v>
      </c>
      <c r="C426" s="13">
        <v>43056</v>
      </c>
      <c r="D426" s="219">
        <v>0.99890000000000001</v>
      </c>
      <c r="E426" t="s">
        <v>80</v>
      </c>
    </row>
    <row r="427" spans="1:5" x14ac:dyDescent="0.25">
      <c r="A427" t="s">
        <v>238</v>
      </c>
      <c r="B427" t="s">
        <v>239</v>
      </c>
      <c r="C427" s="13">
        <v>43063</v>
      </c>
      <c r="D427" s="219">
        <v>0.99840000000000007</v>
      </c>
      <c r="E427" t="s">
        <v>80</v>
      </c>
    </row>
    <row r="428" spans="1:5" x14ac:dyDescent="0.25">
      <c r="A428" t="s">
        <v>238</v>
      </c>
      <c r="B428" t="s">
        <v>239</v>
      </c>
      <c r="C428" s="13">
        <v>43070</v>
      </c>
      <c r="D428" s="219">
        <v>0.998</v>
      </c>
      <c r="E428" t="s">
        <v>80</v>
      </c>
    </row>
    <row r="429" spans="1:5" x14ac:dyDescent="0.25">
      <c r="A429" t="s">
        <v>238</v>
      </c>
      <c r="B429" t="s">
        <v>239</v>
      </c>
      <c r="C429" s="13">
        <v>43077</v>
      </c>
      <c r="D429" s="219">
        <v>0.95050000000000001</v>
      </c>
      <c r="E429" t="s">
        <v>80</v>
      </c>
    </row>
    <row r="430" spans="1:5" x14ac:dyDescent="0.25">
      <c r="A430" t="s">
        <v>238</v>
      </c>
      <c r="B430" t="s">
        <v>239</v>
      </c>
      <c r="C430" s="13">
        <v>43084</v>
      </c>
      <c r="D430" s="219">
        <v>0.9073</v>
      </c>
      <c r="E430" t="s">
        <v>80</v>
      </c>
    </row>
    <row r="431" spans="1:5" x14ac:dyDescent="0.25">
      <c r="A431" t="s">
        <v>238</v>
      </c>
      <c r="B431" t="s">
        <v>239</v>
      </c>
      <c r="C431" s="13">
        <v>43091</v>
      </c>
      <c r="D431" s="219">
        <v>0.86780000000000002</v>
      </c>
      <c r="E431" t="s">
        <v>80</v>
      </c>
    </row>
    <row r="432" spans="1:5" x14ac:dyDescent="0.25">
      <c r="A432" t="s">
        <v>238</v>
      </c>
      <c r="B432" t="s">
        <v>239</v>
      </c>
      <c r="C432" s="13">
        <v>43098</v>
      </c>
      <c r="D432" s="219">
        <v>0.83169999999999999</v>
      </c>
      <c r="E432" t="s">
        <v>80</v>
      </c>
    </row>
    <row r="433" spans="1:5" x14ac:dyDescent="0.25">
      <c r="A433" t="s">
        <v>238</v>
      </c>
      <c r="B433" t="s">
        <v>239</v>
      </c>
      <c r="C433" s="13">
        <v>43105</v>
      </c>
      <c r="D433" s="219">
        <v>0</v>
      </c>
      <c r="E433" t="s">
        <v>80</v>
      </c>
    </row>
    <row r="434" spans="1:5" x14ac:dyDescent="0.25">
      <c r="A434" t="s">
        <v>238</v>
      </c>
      <c r="B434" t="s">
        <v>239</v>
      </c>
      <c r="C434" s="13">
        <v>43112</v>
      </c>
      <c r="D434" s="219">
        <v>0</v>
      </c>
      <c r="E434" t="s">
        <v>80</v>
      </c>
    </row>
    <row r="435" spans="1:5" x14ac:dyDescent="0.25">
      <c r="A435" t="s">
        <v>238</v>
      </c>
      <c r="B435" t="s">
        <v>239</v>
      </c>
      <c r="C435" s="13">
        <v>43119</v>
      </c>
      <c r="D435" s="219">
        <v>0</v>
      </c>
      <c r="E435" t="s">
        <v>80</v>
      </c>
    </row>
    <row r="436" spans="1:5" x14ac:dyDescent="0.25">
      <c r="A436" t="s">
        <v>238</v>
      </c>
      <c r="B436" t="s">
        <v>239</v>
      </c>
      <c r="C436" s="13">
        <v>43126</v>
      </c>
      <c r="D436" s="219">
        <v>0</v>
      </c>
      <c r="E436" t="s">
        <v>80</v>
      </c>
    </row>
    <row r="437" spans="1:5" x14ac:dyDescent="0.25">
      <c r="A437" t="s">
        <v>238</v>
      </c>
      <c r="B437" t="s">
        <v>239</v>
      </c>
      <c r="C437" s="13">
        <v>43133</v>
      </c>
      <c r="D437" s="219">
        <v>0</v>
      </c>
      <c r="E437" t="s">
        <v>80</v>
      </c>
    </row>
    <row r="438" spans="1:5" x14ac:dyDescent="0.25">
      <c r="A438" t="s">
        <v>238</v>
      </c>
      <c r="B438" t="s">
        <v>239</v>
      </c>
      <c r="C438" s="13">
        <v>43140</v>
      </c>
      <c r="D438" s="219">
        <v>0</v>
      </c>
      <c r="E438" t="s">
        <v>80</v>
      </c>
    </row>
    <row r="439" spans="1:5" x14ac:dyDescent="0.25">
      <c r="A439" t="s">
        <v>238</v>
      </c>
      <c r="B439" t="s">
        <v>239</v>
      </c>
      <c r="C439" s="13">
        <v>43147</v>
      </c>
      <c r="D439" s="219">
        <v>0</v>
      </c>
      <c r="E439" t="s">
        <v>80</v>
      </c>
    </row>
    <row r="440" spans="1:5" x14ac:dyDescent="0.25">
      <c r="A440" t="s">
        <v>238</v>
      </c>
      <c r="B440" t="s">
        <v>239</v>
      </c>
      <c r="C440" s="13">
        <v>43154</v>
      </c>
      <c r="D440" s="219">
        <v>0</v>
      </c>
      <c r="E440" t="s">
        <v>80</v>
      </c>
    </row>
    <row r="441" spans="1:5" x14ac:dyDescent="0.25">
      <c r="A441" t="s">
        <v>238</v>
      </c>
      <c r="B441" t="s">
        <v>239</v>
      </c>
      <c r="C441" s="13">
        <v>43161</v>
      </c>
      <c r="D441" s="219">
        <v>0</v>
      </c>
      <c r="E441" t="s">
        <v>80</v>
      </c>
    </row>
    <row r="442" spans="1:5" x14ac:dyDescent="0.25">
      <c r="A442" t="s">
        <v>238</v>
      </c>
      <c r="B442" t="s">
        <v>239</v>
      </c>
      <c r="C442" s="13">
        <v>43168</v>
      </c>
      <c r="D442" s="219">
        <v>0.1</v>
      </c>
      <c r="E442" t="s">
        <v>80</v>
      </c>
    </row>
    <row r="443" spans="1:5" x14ac:dyDescent="0.25">
      <c r="A443" t="s">
        <v>238</v>
      </c>
      <c r="B443" t="s">
        <v>239</v>
      </c>
      <c r="C443" s="13">
        <v>43175</v>
      </c>
      <c r="D443" s="219">
        <v>0.18179999999999999</v>
      </c>
      <c r="E443" t="s">
        <v>80</v>
      </c>
    </row>
    <row r="444" spans="1:5" x14ac:dyDescent="0.25">
      <c r="A444" t="s">
        <v>238</v>
      </c>
      <c r="B444" t="s">
        <v>239</v>
      </c>
      <c r="C444" s="13">
        <v>43182</v>
      </c>
      <c r="D444" s="219">
        <v>0.2492</v>
      </c>
      <c r="E444" t="s">
        <v>80</v>
      </c>
    </row>
    <row r="445" spans="1:5" x14ac:dyDescent="0.25">
      <c r="A445" t="s">
        <v>238</v>
      </c>
      <c r="B445" t="s">
        <v>239</v>
      </c>
      <c r="C445" s="13">
        <v>43189</v>
      </c>
      <c r="D445" s="219">
        <v>0.30620000000000003</v>
      </c>
      <c r="E445" t="s">
        <v>80</v>
      </c>
    </row>
    <row r="446" spans="1:5" x14ac:dyDescent="0.25">
      <c r="A446" t="s">
        <v>400</v>
      </c>
      <c r="B446" t="s">
        <v>401</v>
      </c>
      <c r="C446" s="13">
        <v>42937</v>
      </c>
      <c r="D446" s="219">
        <v>1</v>
      </c>
      <c r="E446" t="s">
        <v>80</v>
      </c>
    </row>
    <row r="447" spans="1:5" x14ac:dyDescent="0.25">
      <c r="A447" t="s">
        <v>400</v>
      </c>
      <c r="B447" t="s">
        <v>401</v>
      </c>
      <c r="C447" s="13">
        <v>42944</v>
      </c>
      <c r="D447" s="219">
        <v>1</v>
      </c>
      <c r="E447" t="s">
        <v>80</v>
      </c>
    </row>
    <row r="448" spans="1:5" x14ac:dyDescent="0.25">
      <c r="A448" t="s">
        <v>400</v>
      </c>
      <c r="B448" t="s">
        <v>401</v>
      </c>
      <c r="C448" s="13">
        <v>42951</v>
      </c>
      <c r="D448" s="219">
        <v>0.99670000000000003</v>
      </c>
      <c r="E448" t="s">
        <v>80</v>
      </c>
    </row>
    <row r="449" spans="1:5" x14ac:dyDescent="0.25">
      <c r="A449" t="s">
        <v>400</v>
      </c>
      <c r="B449" t="s">
        <v>401</v>
      </c>
      <c r="C449" s="13">
        <v>42958</v>
      </c>
      <c r="D449" s="219">
        <v>0.995</v>
      </c>
      <c r="E449" t="s">
        <v>80</v>
      </c>
    </row>
    <row r="450" spans="1:5" x14ac:dyDescent="0.25">
      <c r="A450" t="s">
        <v>400</v>
      </c>
      <c r="B450" t="s">
        <v>401</v>
      </c>
      <c r="C450" s="13">
        <v>42965</v>
      </c>
      <c r="D450" s="219">
        <v>0.99400000000000011</v>
      </c>
      <c r="E450" t="s">
        <v>80</v>
      </c>
    </row>
    <row r="451" spans="1:5" x14ac:dyDescent="0.25">
      <c r="A451" t="s">
        <v>400</v>
      </c>
      <c r="B451" t="s">
        <v>401</v>
      </c>
      <c r="C451" s="13">
        <v>42972</v>
      </c>
      <c r="D451" s="219">
        <v>0.99329999999999996</v>
      </c>
      <c r="E451" t="s">
        <v>80</v>
      </c>
    </row>
    <row r="452" spans="1:5" x14ac:dyDescent="0.25">
      <c r="A452" t="s">
        <v>400</v>
      </c>
      <c r="B452" t="s">
        <v>401</v>
      </c>
      <c r="C452" s="13">
        <v>42979</v>
      </c>
      <c r="D452" s="219">
        <v>0.99290000000000012</v>
      </c>
      <c r="E452" t="s">
        <v>80</v>
      </c>
    </row>
    <row r="453" spans="1:5" x14ac:dyDescent="0.25">
      <c r="A453" t="s">
        <v>400</v>
      </c>
      <c r="B453" t="s">
        <v>401</v>
      </c>
      <c r="C453" s="13">
        <v>42986</v>
      </c>
      <c r="D453" s="219">
        <v>0.99250000000000005</v>
      </c>
      <c r="E453" t="s">
        <v>80</v>
      </c>
    </row>
    <row r="454" spans="1:5" x14ac:dyDescent="0.25">
      <c r="A454" t="s">
        <v>400</v>
      </c>
      <c r="B454" t="s">
        <v>401</v>
      </c>
      <c r="C454" s="13">
        <v>42993</v>
      </c>
      <c r="D454" s="219">
        <v>0.99219999999999997</v>
      </c>
      <c r="E454" t="s">
        <v>80</v>
      </c>
    </row>
    <row r="455" spans="1:5" x14ac:dyDescent="0.25">
      <c r="A455" t="s">
        <v>400</v>
      </c>
      <c r="B455" t="s">
        <v>401</v>
      </c>
      <c r="C455" s="13">
        <v>43000</v>
      </c>
      <c r="D455" s="219">
        <v>0.99299999999999999</v>
      </c>
      <c r="E455" t="s">
        <v>80</v>
      </c>
    </row>
    <row r="456" spans="1:5" x14ac:dyDescent="0.25">
      <c r="A456" t="s">
        <v>400</v>
      </c>
      <c r="B456" t="s">
        <v>401</v>
      </c>
      <c r="C456" s="13">
        <v>43007</v>
      </c>
      <c r="D456" s="219">
        <v>0.99360000000000004</v>
      </c>
      <c r="E456" t="s">
        <v>80</v>
      </c>
    </row>
    <row r="457" spans="1:5" x14ac:dyDescent="0.25">
      <c r="A457" t="s">
        <v>400</v>
      </c>
      <c r="B457" t="s">
        <v>401</v>
      </c>
      <c r="C457" s="13">
        <v>43014</v>
      </c>
      <c r="D457" s="219">
        <v>0.99419999999999997</v>
      </c>
      <c r="E457" t="s">
        <v>80</v>
      </c>
    </row>
    <row r="458" spans="1:5" x14ac:dyDescent="0.25">
      <c r="A458" t="s">
        <v>400</v>
      </c>
      <c r="B458" t="s">
        <v>401</v>
      </c>
      <c r="C458" s="13">
        <v>43021</v>
      </c>
      <c r="D458" s="219">
        <v>0.99459999999999993</v>
      </c>
      <c r="E458" t="s">
        <v>80</v>
      </c>
    </row>
    <row r="459" spans="1:5" x14ac:dyDescent="0.25">
      <c r="A459" t="s">
        <v>400</v>
      </c>
      <c r="B459" t="s">
        <v>401</v>
      </c>
      <c r="C459" s="13">
        <v>43028</v>
      </c>
      <c r="D459" s="219">
        <v>0.995</v>
      </c>
      <c r="E459" t="s">
        <v>80</v>
      </c>
    </row>
    <row r="460" spans="1:5" x14ac:dyDescent="0.25">
      <c r="A460" t="s">
        <v>400</v>
      </c>
      <c r="B460" t="s">
        <v>401</v>
      </c>
      <c r="C460" s="13">
        <v>43035</v>
      </c>
      <c r="D460" s="219">
        <v>0.99529999999999996</v>
      </c>
      <c r="E460" t="s">
        <v>80</v>
      </c>
    </row>
    <row r="461" spans="1:5" x14ac:dyDescent="0.25">
      <c r="A461" t="s">
        <v>400</v>
      </c>
      <c r="B461" t="s">
        <v>401</v>
      </c>
      <c r="C461" s="13">
        <v>43042</v>
      </c>
      <c r="D461" s="219">
        <v>0.99560000000000004</v>
      </c>
      <c r="E461" t="s">
        <v>80</v>
      </c>
    </row>
    <row r="462" spans="1:5" x14ac:dyDescent="0.25">
      <c r="A462" t="s">
        <v>400</v>
      </c>
      <c r="B462" t="s">
        <v>401</v>
      </c>
      <c r="C462" s="13">
        <v>43049</v>
      </c>
      <c r="D462" s="219">
        <v>0.99590000000000001</v>
      </c>
      <c r="E462" t="s">
        <v>80</v>
      </c>
    </row>
    <row r="463" spans="1:5" x14ac:dyDescent="0.25">
      <c r="A463" t="s">
        <v>400</v>
      </c>
      <c r="B463" t="s">
        <v>401</v>
      </c>
      <c r="C463" s="13">
        <v>43056</v>
      </c>
      <c r="D463" s="219">
        <v>0.99609999999999999</v>
      </c>
      <c r="E463" t="s">
        <v>80</v>
      </c>
    </row>
    <row r="464" spans="1:5" x14ac:dyDescent="0.25">
      <c r="A464" t="s">
        <v>400</v>
      </c>
      <c r="B464" t="s">
        <v>401</v>
      </c>
      <c r="C464" s="13">
        <v>43063</v>
      </c>
      <c r="D464" s="219">
        <v>0.99629999999999996</v>
      </c>
      <c r="E464" t="s">
        <v>80</v>
      </c>
    </row>
    <row r="465" spans="1:5" x14ac:dyDescent="0.25">
      <c r="A465" t="s">
        <v>400</v>
      </c>
      <c r="B465" t="s">
        <v>401</v>
      </c>
      <c r="C465" s="13">
        <v>43070</v>
      </c>
      <c r="D465" s="219">
        <v>0.996</v>
      </c>
      <c r="E465" t="s">
        <v>80</v>
      </c>
    </row>
    <row r="466" spans="1:5" x14ac:dyDescent="0.25">
      <c r="A466" t="s">
        <v>400</v>
      </c>
      <c r="B466" t="s">
        <v>401</v>
      </c>
      <c r="C466" s="13">
        <v>43077</v>
      </c>
      <c r="D466" s="219">
        <v>0.99569999999999992</v>
      </c>
      <c r="E466" t="s">
        <v>80</v>
      </c>
    </row>
    <row r="467" spans="1:5" x14ac:dyDescent="0.25">
      <c r="A467" t="s">
        <v>400</v>
      </c>
      <c r="B467" t="s">
        <v>401</v>
      </c>
      <c r="C467" s="13">
        <v>43084</v>
      </c>
      <c r="D467" s="219">
        <v>0.995</v>
      </c>
      <c r="E467" t="s">
        <v>80</v>
      </c>
    </row>
    <row r="468" spans="1:5" x14ac:dyDescent="0.25">
      <c r="A468" t="s">
        <v>400</v>
      </c>
      <c r="B468" t="s">
        <v>401</v>
      </c>
      <c r="C468" s="13">
        <v>43091</v>
      </c>
      <c r="D468" s="219">
        <v>0.99430000000000007</v>
      </c>
      <c r="E468" t="s">
        <v>80</v>
      </c>
    </row>
    <row r="469" spans="1:5" x14ac:dyDescent="0.25">
      <c r="A469" t="s">
        <v>400</v>
      </c>
      <c r="B469" t="s">
        <v>401</v>
      </c>
      <c r="C469" s="13">
        <v>43098</v>
      </c>
      <c r="D469" s="219">
        <v>0.99379999999999991</v>
      </c>
      <c r="E469" t="s">
        <v>80</v>
      </c>
    </row>
    <row r="470" spans="1:5" x14ac:dyDescent="0.25">
      <c r="A470" t="s">
        <v>400</v>
      </c>
      <c r="B470" t="s">
        <v>401</v>
      </c>
      <c r="C470" s="13">
        <v>43105</v>
      </c>
      <c r="D470" s="219">
        <v>0.96</v>
      </c>
      <c r="E470" t="s">
        <v>80</v>
      </c>
    </row>
    <row r="471" spans="1:5" x14ac:dyDescent="0.25">
      <c r="A471" t="s">
        <v>400</v>
      </c>
      <c r="B471" t="s">
        <v>401</v>
      </c>
      <c r="C471" s="13">
        <v>43112</v>
      </c>
      <c r="D471" s="219">
        <v>0.96</v>
      </c>
      <c r="E471" t="s">
        <v>80</v>
      </c>
    </row>
    <row r="472" spans="1:5" x14ac:dyDescent="0.25">
      <c r="A472" t="s">
        <v>400</v>
      </c>
      <c r="B472" t="s">
        <v>401</v>
      </c>
      <c r="C472" s="13">
        <v>43119</v>
      </c>
      <c r="D472" s="219">
        <v>0.96</v>
      </c>
      <c r="E472" t="s">
        <v>80</v>
      </c>
    </row>
    <row r="473" spans="1:5" x14ac:dyDescent="0.25">
      <c r="A473" t="s">
        <v>400</v>
      </c>
      <c r="B473" t="s">
        <v>401</v>
      </c>
      <c r="C473" s="13">
        <v>43126</v>
      </c>
      <c r="D473" s="219">
        <v>0.96</v>
      </c>
      <c r="E473" t="s">
        <v>80</v>
      </c>
    </row>
    <row r="474" spans="1:5" x14ac:dyDescent="0.25">
      <c r="A474" t="s">
        <v>400</v>
      </c>
      <c r="B474" t="s">
        <v>401</v>
      </c>
      <c r="C474" s="13">
        <v>43133</v>
      </c>
      <c r="D474" s="219">
        <v>0.96400000000000008</v>
      </c>
      <c r="E474" t="s">
        <v>80</v>
      </c>
    </row>
    <row r="475" spans="1:5" x14ac:dyDescent="0.25">
      <c r="A475" t="s">
        <v>400</v>
      </c>
      <c r="B475" t="s">
        <v>401</v>
      </c>
      <c r="C475" s="13">
        <v>43140</v>
      </c>
      <c r="D475" s="219">
        <v>0.9667</v>
      </c>
      <c r="E475" t="s">
        <v>80</v>
      </c>
    </row>
    <row r="476" spans="1:5" x14ac:dyDescent="0.25">
      <c r="A476" t="s">
        <v>400</v>
      </c>
      <c r="B476" t="s">
        <v>401</v>
      </c>
      <c r="C476" s="13">
        <v>43147</v>
      </c>
      <c r="D476" s="219">
        <v>0.96709999999999996</v>
      </c>
      <c r="E476" t="s">
        <v>80</v>
      </c>
    </row>
    <row r="477" spans="1:5" x14ac:dyDescent="0.25">
      <c r="A477" t="s">
        <v>400</v>
      </c>
      <c r="B477" t="s">
        <v>401</v>
      </c>
      <c r="C477" s="13">
        <v>43154</v>
      </c>
      <c r="D477" s="219">
        <v>0.96620000000000006</v>
      </c>
      <c r="E477" t="s">
        <v>80</v>
      </c>
    </row>
    <row r="478" spans="1:5" x14ac:dyDescent="0.25">
      <c r="A478" t="s">
        <v>400</v>
      </c>
      <c r="B478" t="s">
        <v>401</v>
      </c>
      <c r="C478" s="13">
        <v>43161</v>
      </c>
      <c r="D478" s="219">
        <v>0.9667</v>
      </c>
      <c r="E478" t="s">
        <v>80</v>
      </c>
    </row>
    <row r="479" spans="1:5" x14ac:dyDescent="0.25">
      <c r="A479" t="s">
        <v>400</v>
      </c>
      <c r="B479" t="s">
        <v>401</v>
      </c>
      <c r="C479" s="13">
        <v>43168</v>
      </c>
      <c r="D479" s="219">
        <v>0.96700000000000008</v>
      </c>
      <c r="E479" t="s">
        <v>80</v>
      </c>
    </row>
    <row r="480" spans="1:5" x14ac:dyDescent="0.25">
      <c r="A480" t="s">
        <v>400</v>
      </c>
      <c r="B480" t="s">
        <v>401</v>
      </c>
      <c r="C480" s="13">
        <v>43175</v>
      </c>
      <c r="D480" s="219">
        <v>0.96640000000000004</v>
      </c>
      <c r="E480" t="s">
        <v>80</v>
      </c>
    </row>
    <row r="481" spans="1:5" x14ac:dyDescent="0.25">
      <c r="A481" t="s">
        <v>400</v>
      </c>
      <c r="B481" t="s">
        <v>401</v>
      </c>
      <c r="C481" s="13">
        <v>43182</v>
      </c>
      <c r="D481" s="219">
        <v>0.96579999999999999</v>
      </c>
      <c r="E481" t="s">
        <v>80</v>
      </c>
    </row>
    <row r="482" spans="1:5" x14ac:dyDescent="0.25">
      <c r="A482" t="s">
        <v>400</v>
      </c>
      <c r="B482" t="s">
        <v>401</v>
      </c>
      <c r="C482" s="13">
        <v>43189</v>
      </c>
      <c r="D482" s="219">
        <v>0.89150000000000007</v>
      </c>
      <c r="E482" t="s">
        <v>80</v>
      </c>
    </row>
    <row r="483" spans="1:5" x14ac:dyDescent="0.25">
      <c r="A483" t="s">
        <v>402</v>
      </c>
      <c r="B483" t="s">
        <v>403</v>
      </c>
      <c r="C483" s="13">
        <v>42741</v>
      </c>
      <c r="D483" s="219">
        <v>0.81</v>
      </c>
      <c r="E483" t="s">
        <v>80</v>
      </c>
    </row>
    <row r="484" spans="1:5" x14ac:dyDescent="0.25">
      <c r="A484" t="s">
        <v>402</v>
      </c>
      <c r="B484" t="s">
        <v>403</v>
      </c>
      <c r="C484" s="13">
        <v>42748</v>
      </c>
      <c r="D484" s="219">
        <v>0.81</v>
      </c>
      <c r="E484" t="s">
        <v>80</v>
      </c>
    </row>
    <row r="485" spans="1:5" x14ac:dyDescent="0.25">
      <c r="A485" t="s">
        <v>402</v>
      </c>
      <c r="B485" t="s">
        <v>403</v>
      </c>
      <c r="C485" s="13">
        <v>42755</v>
      </c>
      <c r="D485" s="219">
        <v>0.81669999999999998</v>
      </c>
      <c r="E485" t="s">
        <v>80</v>
      </c>
    </row>
    <row r="486" spans="1:5" x14ac:dyDescent="0.25">
      <c r="A486" t="s">
        <v>402</v>
      </c>
      <c r="B486" t="s">
        <v>403</v>
      </c>
      <c r="C486" s="13">
        <v>42762</v>
      </c>
      <c r="D486" s="219">
        <v>0.82</v>
      </c>
      <c r="E486" t="s">
        <v>80</v>
      </c>
    </row>
    <row r="487" spans="1:5" x14ac:dyDescent="0.25">
      <c r="A487" t="s">
        <v>402</v>
      </c>
      <c r="B487" t="s">
        <v>403</v>
      </c>
      <c r="C487" s="13">
        <v>42769</v>
      </c>
      <c r="D487" s="219">
        <v>0.83200000000000007</v>
      </c>
      <c r="E487" t="s">
        <v>80</v>
      </c>
    </row>
    <row r="488" spans="1:5" x14ac:dyDescent="0.25">
      <c r="A488" t="s">
        <v>402</v>
      </c>
      <c r="B488" t="s">
        <v>403</v>
      </c>
      <c r="C488" s="13">
        <v>42776</v>
      </c>
      <c r="D488" s="219">
        <v>0.84329999999999994</v>
      </c>
      <c r="E488" t="s">
        <v>80</v>
      </c>
    </row>
    <row r="489" spans="1:5" x14ac:dyDescent="0.25">
      <c r="A489" t="s">
        <v>402</v>
      </c>
      <c r="B489" t="s">
        <v>403</v>
      </c>
      <c r="C489" s="13">
        <v>42783</v>
      </c>
      <c r="D489" s="219">
        <v>0.85140000000000005</v>
      </c>
      <c r="E489" t="s">
        <v>80</v>
      </c>
    </row>
    <row r="490" spans="1:5" x14ac:dyDescent="0.25">
      <c r="A490" t="s">
        <v>402</v>
      </c>
      <c r="B490" t="s">
        <v>403</v>
      </c>
      <c r="C490" s="13">
        <v>42790</v>
      </c>
      <c r="D490" s="219">
        <v>0.85750000000000004</v>
      </c>
      <c r="E490" t="s">
        <v>80</v>
      </c>
    </row>
    <row r="491" spans="1:5" x14ac:dyDescent="0.25">
      <c r="A491" t="s">
        <v>402</v>
      </c>
      <c r="B491" t="s">
        <v>403</v>
      </c>
      <c r="C491" s="13">
        <v>42797</v>
      </c>
      <c r="D491" s="219">
        <v>0.86670000000000003</v>
      </c>
      <c r="E491" t="s">
        <v>80</v>
      </c>
    </row>
    <row r="492" spans="1:5" x14ac:dyDescent="0.25">
      <c r="A492" t="s">
        <v>402</v>
      </c>
      <c r="B492" t="s">
        <v>403</v>
      </c>
      <c r="C492" s="13">
        <v>42804</v>
      </c>
      <c r="D492" s="219">
        <v>0.87400000000000011</v>
      </c>
      <c r="E492" t="s">
        <v>80</v>
      </c>
    </row>
    <row r="493" spans="1:5" x14ac:dyDescent="0.25">
      <c r="A493" t="s">
        <v>402</v>
      </c>
      <c r="B493" t="s">
        <v>403</v>
      </c>
      <c r="C493" s="13">
        <v>42811</v>
      </c>
      <c r="D493" s="219">
        <v>0.88180000000000003</v>
      </c>
      <c r="E493" t="s">
        <v>80</v>
      </c>
    </row>
    <row r="494" spans="1:5" x14ac:dyDescent="0.25">
      <c r="A494" t="s">
        <v>402</v>
      </c>
      <c r="B494" t="s">
        <v>403</v>
      </c>
      <c r="C494" s="13">
        <v>42818</v>
      </c>
      <c r="D494" s="219">
        <v>0.88919999999999999</v>
      </c>
      <c r="E494" t="s">
        <v>80</v>
      </c>
    </row>
    <row r="495" spans="1:5" x14ac:dyDescent="0.25">
      <c r="A495" t="s">
        <v>402</v>
      </c>
      <c r="B495" t="s">
        <v>403</v>
      </c>
      <c r="C495" s="13">
        <v>42825</v>
      </c>
      <c r="D495" s="219">
        <v>0.89690000000000003</v>
      </c>
      <c r="E495" t="s">
        <v>80</v>
      </c>
    </row>
    <row r="496" spans="1:5" x14ac:dyDescent="0.25">
      <c r="A496" t="s">
        <v>402</v>
      </c>
      <c r="B496" t="s">
        <v>403</v>
      </c>
      <c r="C496" s="13">
        <v>42832</v>
      </c>
      <c r="D496" s="219">
        <v>0.90359999999999996</v>
      </c>
      <c r="E496" t="s">
        <v>80</v>
      </c>
    </row>
    <row r="497" spans="1:5" x14ac:dyDescent="0.25">
      <c r="A497" t="s">
        <v>402</v>
      </c>
      <c r="B497" t="s">
        <v>403</v>
      </c>
      <c r="C497" s="13">
        <v>42839</v>
      </c>
      <c r="D497" s="219">
        <v>0.90930000000000011</v>
      </c>
      <c r="E497" t="s">
        <v>80</v>
      </c>
    </row>
    <row r="498" spans="1:5" x14ac:dyDescent="0.25">
      <c r="A498" t="s">
        <v>402</v>
      </c>
      <c r="B498" t="s">
        <v>403</v>
      </c>
      <c r="C498" s="13">
        <v>42846</v>
      </c>
      <c r="D498" s="219">
        <v>0.91439999999999999</v>
      </c>
      <c r="E498" t="s">
        <v>80</v>
      </c>
    </row>
    <row r="499" spans="1:5" x14ac:dyDescent="0.25">
      <c r="A499" t="s">
        <v>402</v>
      </c>
      <c r="B499" t="s">
        <v>403</v>
      </c>
      <c r="C499" s="13">
        <v>42853</v>
      </c>
      <c r="D499" s="219">
        <v>0.91879999999999995</v>
      </c>
      <c r="E499" t="s">
        <v>80</v>
      </c>
    </row>
    <row r="500" spans="1:5" x14ac:dyDescent="0.25">
      <c r="A500" t="s">
        <v>402</v>
      </c>
      <c r="B500" t="s">
        <v>403</v>
      </c>
      <c r="C500" s="13">
        <v>42860</v>
      </c>
      <c r="D500" s="219">
        <v>0.92280000000000006</v>
      </c>
      <c r="E500" t="s">
        <v>80</v>
      </c>
    </row>
    <row r="501" spans="1:5" x14ac:dyDescent="0.25">
      <c r="A501" t="s">
        <v>402</v>
      </c>
      <c r="B501" t="s">
        <v>403</v>
      </c>
      <c r="C501" s="13">
        <v>42867</v>
      </c>
      <c r="D501" s="219">
        <v>0.9262999999999999</v>
      </c>
      <c r="E501" t="s">
        <v>80</v>
      </c>
    </row>
    <row r="502" spans="1:5" x14ac:dyDescent="0.25">
      <c r="A502" t="s">
        <v>402</v>
      </c>
      <c r="B502" t="s">
        <v>403</v>
      </c>
      <c r="C502" s="13">
        <v>42874</v>
      </c>
      <c r="D502" s="219">
        <v>0.92949999999999999</v>
      </c>
      <c r="E502" t="s">
        <v>80</v>
      </c>
    </row>
    <row r="503" spans="1:5" x14ac:dyDescent="0.25">
      <c r="A503" t="s">
        <v>402</v>
      </c>
      <c r="B503" t="s">
        <v>403</v>
      </c>
      <c r="C503" s="13">
        <v>42881</v>
      </c>
      <c r="D503" s="219">
        <v>0.9323999999999999</v>
      </c>
      <c r="E503" t="s">
        <v>80</v>
      </c>
    </row>
    <row r="504" spans="1:5" x14ac:dyDescent="0.25">
      <c r="A504" t="s">
        <v>402</v>
      </c>
      <c r="B504" t="s">
        <v>403</v>
      </c>
      <c r="C504" s="13">
        <v>42888</v>
      </c>
      <c r="D504" s="219">
        <v>0.93500000000000005</v>
      </c>
      <c r="E504" t="s">
        <v>80</v>
      </c>
    </row>
    <row r="505" spans="1:5" x14ac:dyDescent="0.25">
      <c r="A505" t="s">
        <v>402</v>
      </c>
      <c r="B505" t="s">
        <v>403</v>
      </c>
      <c r="C505" s="13">
        <v>42895</v>
      </c>
      <c r="D505" s="219">
        <v>0.9373999999999999</v>
      </c>
      <c r="E505" t="s">
        <v>80</v>
      </c>
    </row>
    <row r="506" spans="1:5" x14ac:dyDescent="0.25">
      <c r="A506" t="s">
        <v>402</v>
      </c>
      <c r="B506" t="s">
        <v>403</v>
      </c>
      <c r="C506" s="13">
        <v>42902</v>
      </c>
      <c r="D506" s="219">
        <v>0.93879999999999997</v>
      </c>
      <c r="E506" t="s">
        <v>80</v>
      </c>
    </row>
    <row r="507" spans="1:5" x14ac:dyDescent="0.25">
      <c r="A507" t="s">
        <v>402</v>
      </c>
      <c r="B507" t="s">
        <v>403</v>
      </c>
      <c r="C507" s="13">
        <v>42909</v>
      </c>
      <c r="D507" s="219">
        <v>0.94</v>
      </c>
      <c r="E507" t="s">
        <v>80</v>
      </c>
    </row>
    <row r="508" spans="1:5" x14ac:dyDescent="0.25">
      <c r="A508" t="s">
        <v>402</v>
      </c>
      <c r="B508" t="s">
        <v>403</v>
      </c>
      <c r="C508" s="13">
        <v>42923</v>
      </c>
      <c r="D508" s="219">
        <v>0.94079999999999997</v>
      </c>
      <c r="E508" t="s">
        <v>80</v>
      </c>
    </row>
    <row r="509" spans="1:5" x14ac:dyDescent="0.25">
      <c r="A509" t="s">
        <v>402</v>
      </c>
      <c r="B509" t="s">
        <v>403</v>
      </c>
      <c r="C509" s="13">
        <v>42930</v>
      </c>
      <c r="D509" s="219">
        <v>0.9415</v>
      </c>
      <c r="E509" t="s">
        <v>80</v>
      </c>
    </row>
    <row r="510" spans="1:5" x14ac:dyDescent="0.25">
      <c r="A510" t="s">
        <v>402</v>
      </c>
      <c r="B510" t="s">
        <v>403</v>
      </c>
      <c r="C510" s="13">
        <v>42937</v>
      </c>
      <c r="D510" s="219">
        <v>0.94209999999999994</v>
      </c>
      <c r="E510" t="s">
        <v>80</v>
      </c>
    </row>
    <row r="511" spans="1:5" x14ac:dyDescent="0.25">
      <c r="A511" t="s">
        <v>402</v>
      </c>
      <c r="B511" t="s">
        <v>403</v>
      </c>
      <c r="C511" s="13">
        <v>42944</v>
      </c>
      <c r="D511" s="219">
        <v>0.94209999999999994</v>
      </c>
      <c r="E511" t="s">
        <v>80</v>
      </c>
    </row>
    <row r="512" spans="1:5" x14ac:dyDescent="0.25">
      <c r="A512" t="s">
        <v>402</v>
      </c>
      <c r="B512" t="s">
        <v>403</v>
      </c>
      <c r="C512" s="13">
        <v>42951</v>
      </c>
      <c r="D512" s="219">
        <v>0.94200000000000006</v>
      </c>
      <c r="E512" t="s">
        <v>80</v>
      </c>
    </row>
    <row r="513" spans="1:5" x14ac:dyDescent="0.25">
      <c r="A513" t="s">
        <v>402</v>
      </c>
      <c r="B513" t="s">
        <v>403</v>
      </c>
      <c r="C513" s="13">
        <v>42958</v>
      </c>
      <c r="D513" s="219">
        <v>0.94189999999999996</v>
      </c>
      <c r="E513" t="s">
        <v>80</v>
      </c>
    </row>
    <row r="514" spans="1:5" x14ac:dyDescent="0.25">
      <c r="A514" t="s">
        <v>402</v>
      </c>
      <c r="B514" t="s">
        <v>403</v>
      </c>
      <c r="C514" s="13">
        <v>42965</v>
      </c>
      <c r="D514" s="219">
        <v>0.94159999999999999</v>
      </c>
      <c r="E514" t="s">
        <v>80</v>
      </c>
    </row>
    <row r="515" spans="1:5" x14ac:dyDescent="0.25">
      <c r="A515" t="s">
        <v>402</v>
      </c>
      <c r="B515" t="s">
        <v>403</v>
      </c>
      <c r="C515" s="13">
        <v>42972</v>
      </c>
      <c r="D515" s="219">
        <v>0.94059999999999999</v>
      </c>
      <c r="E515" t="s">
        <v>80</v>
      </c>
    </row>
    <row r="516" spans="1:5" x14ac:dyDescent="0.25">
      <c r="A516" t="s">
        <v>402</v>
      </c>
      <c r="B516" t="s">
        <v>403</v>
      </c>
      <c r="C516" s="13">
        <v>42979</v>
      </c>
      <c r="D516" s="219">
        <v>0.93969999999999998</v>
      </c>
      <c r="E516" t="s">
        <v>80</v>
      </c>
    </row>
    <row r="517" spans="1:5" x14ac:dyDescent="0.25">
      <c r="A517" t="s">
        <v>402</v>
      </c>
      <c r="B517" t="s">
        <v>403</v>
      </c>
      <c r="C517" s="13">
        <v>42986</v>
      </c>
      <c r="D517" s="219">
        <v>0.93889999999999996</v>
      </c>
      <c r="E517" t="s">
        <v>80</v>
      </c>
    </row>
    <row r="518" spans="1:5" x14ac:dyDescent="0.25">
      <c r="A518" t="s">
        <v>402</v>
      </c>
      <c r="B518" t="s">
        <v>403</v>
      </c>
      <c r="C518" s="13">
        <v>42993</v>
      </c>
      <c r="D518" s="219">
        <v>0.93779999999999997</v>
      </c>
      <c r="E518" t="s">
        <v>80</v>
      </c>
    </row>
    <row r="519" spans="1:5" x14ac:dyDescent="0.25">
      <c r="A519" t="s">
        <v>402</v>
      </c>
      <c r="B519" t="s">
        <v>403</v>
      </c>
      <c r="C519" s="13">
        <v>43000</v>
      </c>
      <c r="D519" s="219">
        <v>0.93620000000000003</v>
      </c>
      <c r="E519" t="s">
        <v>80</v>
      </c>
    </row>
    <row r="520" spans="1:5" x14ac:dyDescent="0.25">
      <c r="A520" t="s">
        <v>402</v>
      </c>
      <c r="B520" t="s">
        <v>403</v>
      </c>
      <c r="C520" s="13">
        <v>43007</v>
      </c>
      <c r="D520" s="219">
        <v>0.9345</v>
      </c>
      <c r="E520" t="s">
        <v>80</v>
      </c>
    </row>
    <row r="521" spans="1:5" x14ac:dyDescent="0.25">
      <c r="A521" t="s">
        <v>402</v>
      </c>
      <c r="B521" t="s">
        <v>403</v>
      </c>
      <c r="C521" s="13">
        <v>43014</v>
      </c>
      <c r="D521" s="219">
        <v>0.93359999999999999</v>
      </c>
      <c r="E521" t="s">
        <v>80</v>
      </c>
    </row>
    <row r="522" spans="1:5" x14ac:dyDescent="0.25">
      <c r="A522" t="s">
        <v>402</v>
      </c>
      <c r="B522" t="s">
        <v>403</v>
      </c>
      <c r="C522" s="13">
        <v>43021</v>
      </c>
      <c r="D522" s="219">
        <v>0.93279999999999996</v>
      </c>
      <c r="E522" t="s">
        <v>80</v>
      </c>
    </row>
    <row r="523" spans="1:5" x14ac:dyDescent="0.25">
      <c r="A523" t="s">
        <v>402</v>
      </c>
      <c r="B523" t="s">
        <v>403</v>
      </c>
      <c r="C523" s="13">
        <v>43028</v>
      </c>
      <c r="D523" s="219">
        <v>0.93200000000000005</v>
      </c>
      <c r="E523" t="s">
        <v>80</v>
      </c>
    </row>
    <row r="524" spans="1:5" x14ac:dyDescent="0.25">
      <c r="A524" t="s">
        <v>402</v>
      </c>
      <c r="B524" t="s">
        <v>403</v>
      </c>
      <c r="C524" s="13">
        <v>43035</v>
      </c>
      <c r="D524" s="219">
        <v>0.93120000000000003</v>
      </c>
      <c r="E524" t="s">
        <v>80</v>
      </c>
    </row>
    <row r="525" spans="1:5" x14ac:dyDescent="0.25">
      <c r="A525" t="s">
        <v>402</v>
      </c>
      <c r="B525" t="s">
        <v>403</v>
      </c>
      <c r="C525" s="13">
        <v>43042</v>
      </c>
      <c r="D525" s="219">
        <v>0.93</v>
      </c>
      <c r="E525" t="s">
        <v>80</v>
      </c>
    </row>
    <row r="526" spans="1:5" x14ac:dyDescent="0.25">
      <c r="A526" t="s">
        <v>402</v>
      </c>
      <c r="B526" t="s">
        <v>403</v>
      </c>
      <c r="C526" s="13">
        <v>43049</v>
      </c>
      <c r="D526" s="219">
        <v>0.92890000000000006</v>
      </c>
      <c r="E526" t="s">
        <v>80</v>
      </c>
    </row>
    <row r="527" spans="1:5" x14ac:dyDescent="0.25">
      <c r="A527" t="s">
        <v>402</v>
      </c>
      <c r="B527" t="s">
        <v>403</v>
      </c>
      <c r="C527" s="13">
        <v>43056</v>
      </c>
      <c r="D527" s="219">
        <v>0.9284</v>
      </c>
      <c r="E527" t="s">
        <v>80</v>
      </c>
    </row>
    <row r="528" spans="1:5" x14ac:dyDescent="0.25">
      <c r="A528" t="s">
        <v>402</v>
      </c>
      <c r="B528" t="s">
        <v>403</v>
      </c>
      <c r="C528" s="13">
        <v>43063</v>
      </c>
      <c r="D528" s="219">
        <v>0.92799999999999994</v>
      </c>
      <c r="E528" t="s">
        <v>80</v>
      </c>
    </row>
    <row r="529" spans="1:5" x14ac:dyDescent="0.25">
      <c r="A529" t="s">
        <v>402</v>
      </c>
      <c r="B529" t="s">
        <v>403</v>
      </c>
      <c r="C529" s="13">
        <v>43070</v>
      </c>
      <c r="D529" s="219">
        <v>0.92769999999999997</v>
      </c>
      <c r="E529" t="s">
        <v>80</v>
      </c>
    </row>
    <row r="530" spans="1:5" x14ac:dyDescent="0.25">
      <c r="A530" t="s">
        <v>402</v>
      </c>
      <c r="B530" t="s">
        <v>403</v>
      </c>
      <c r="C530" s="13">
        <v>43077</v>
      </c>
      <c r="D530" s="219">
        <v>0.92709999999999992</v>
      </c>
      <c r="E530" t="s">
        <v>80</v>
      </c>
    </row>
    <row r="531" spans="1:5" x14ac:dyDescent="0.25">
      <c r="A531" t="s">
        <v>402</v>
      </c>
      <c r="B531" t="s">
        <v>403</v>
      </c>
      <c r="C531" s="13">
        <v>43084</v>
      </c>
      <c r="D531" s="219">
        <v>0.9265000000000001</v>
      </c>
      <c r="E531" t="s">
        <v>80</v>
      </c>
    </row>
    <row r="532" spans="1:5" x14ac:dyDescent="0.25">
      <c r="A532" t="s">
        <v>402</v>
      </c>
      <c r="B532" t="s">
        <v>403</v>
      </c>
      <c r="C532" s="13">
        <v>43091</v>
      </c>
      <c r="D532" s="219">
        <v>0.92599999999999993</v>
      </c>
      <c r="E532" t="s">
        <v>80</v>
      </c>
    </row>
    <row r="533" spans="1:5" x14ac:dyDescent="0.25">
      <c r="A533" t="s">
        <v>402</v>
      </c>
      <c r="B533" t="s">
        <v>403</v>
      </c>
      <c r="C533" s="13">
        <v>43098</v>
      </c>
      <c r="D533" s="219">
        <v>0.90780000000000005</v>
      </c>
      <c r="E533" t="s">
        <v>80</v>
      </c>
    </row>
    <row r="534" spans="1:5" x14ac:dyDescent="0.25">
      <c r="A534" t="s">
        <v>402</v>
      </c>
      <c r="B534" t="s">
        <v>403</v>
      </c>
      <c r="C534" s="13">
        <v>43105</v>
      </c>
      <c r="D534" s="219">
        <v>0</v>
      </c>
      <c r="E534" t="s">
        <v>80</v>
      </c>
    </row>
    <row r="535" spans="1:5" x14ac:dyDescent="0.25">
      <c r="A535" t="s">
        <v>402</v>
      </c>
      <c r="B535" t="s">
        <v>403</v>
      </c>
      <c r="C535" s="13">
        <v>43112</v>
      </c>
      <c r="D535" s="219">
        <v>0</v>
      </c>
      <c r="E535" t="s">
        <v>80</v>
      </c>
    </row>
    <row r="536" spans="1:5" x14ac:dyDescent="0.25">
      <c r="A536" t="s">
        <v>402</v>
      </c>
      <c r="B536" t="s">
        <v>403</v>
      </c>
      <c r="C536" s="13">
        <v>43119</v>
      </c>
      <c r="D536" s="219">
        <v>0</v>
      </c>
      <c r="E536" t="s">
        <v>80</v>
      </c>
    </row>
    <row r="537" spans="1:5" x14ac:dyDescent="0.25">
      <c r="A537" t="s">
        <v>402</v>
      </c>
      <c r="B537" t="s">
        <v>403</v>
      </c>
      <c r="C537" s="13">
        <v>43126</v>
      </c>
      <c r="D537" s="219">
        <v>0</v>
      </c>
      <c r="E537" t="s">
        <v>80</v>
      </c>
    </row>
    <row r="538" spans="1:5" x14ac:dyDescent="0.25">
      <c r="A538" t="s">
        <v>402</v>
      </c>
      <c r="B538" t="s">
        <v>403</v>
      </c>
      <c r="C538" s="13">
        <v>43133</v>
      </c>
      <c r="D538" s="219">
        <v>0.18600000000000003</v>
      </c>
      <c r="E538" t="s">
        <v>80</v>
      </c>
    </row>
    <row r="539" spans="1:5" x14ac:dyDescent="0.25">
      <c r="A539" t="s">
        <v>402</v>
      </c>
      <c r="B539" t="s">
        <v>403</v>
      </c>
      <c r="C539" s="13">
        <v>43140</v>
      </c>
      <c r="D539" s="219">
        <v>0.31</v>
      </c>
      <c r="E539" t="s">
        <v>80</v>
      </c>
    </row>
    <row r="540" spans="1:5" x14ac:dyDescent="0.25">
      <c r="A540" t="s">
        <v>402</v>
      </c>
      <c r="B540" t="s">
        <v>403</v>
      </c>
      <c r="C540" s="13">
        <v>43147</v>
      </c>
      <c r="D540" s="219">
        <v>0.39860000000000001</v>
      </c>
      <c r="E540" t="s">
        <v>80</v>
      </c>
    </row>
    <row r="541" spans="1:5" x14ac:dyDescent="0.25">
      <c r="A541" t="s">
        <v>402</v>
      </c>
      <c r="B541" t="s">
        <v>403</v>
      </c>
      <c r="C541" s="13">
        <v>43154</v>
      </c>
      <c r="D541" s="219">
        <v>0.46500000000000002</v>
      </c>
      <c r="E541" t="s">
        <v>80</v>
      </c>
    </row>
    <row r="542" spans="1:5" x14ac:dyDescent="0.25">
      <c r="A542" t="s">
        <v>402</v>
      </c>
      <c r="B542" t="s">
        <v>403</v>
      </c>
      <c r="C542" s="13">
        <v>43161</v>
      </c>
      <c r="D542" s="219">
        <v>0.51670000000000005</v>
      </c>
      <c r="E542" t="s">
        <v>80</v>
      </c>
    </row>
    <row r="543" spans="1:5" x14ac:dyDescent="0.25">
      <c r="A543" t="s">
        <v>402</v>
      </c>
      <c r="B543" t="s">
        <v>403</v>
      </c>
      <c r="C543" s="13">
        <v>43168</v>
      </c>
      <c r="D543" s="219">
        <v>0.55799999999999994</v>
      </c>
      <c r="E543" t="s">
        <v>80</v>
      </c>
    </row>
    <row r="544" spans="1:5" x14ac:dyDescent="0.25">
      <c r="A544" t="s">
        <v>402</v>
      </c>
      <c r="B544" t="s">
        <v>403</v>
      </c>
      <c r="C544" s="13">
        <v>43175</v>
      </c>
      <c r="D544" s="219">
        <v>0.59179999999999999</v>
      </c>
      <c r="E544" t="s">
        <v>80</v>
      </c>
    </row>
    <row r="545" spans="1:5" x14ac:dyDescent="0.25">
      <c r="A545" t="s">
        <v>402</v>
      </c>
      <c r="B545" t="s">
        <v>403</v>
      </c>
      <c r="C545" s="13">
        <v>43182</v>
      </c>
      <c r="D545" s="219">
        <v>0.62</v>
      </c>
      <c r="E545" t="s">
        <v>80</v>
      </c>
    </row>
    <row r="546" spans="1:5" x14ac:dyDescent="0.25">
      <c r="A546" t="s">
        <v>402</v>
      </c>
      <c r="B546" t="s">
        <v>403</v>
      </c>
      <c r="C546" s="13">
        <v>43189</v>
      </c>
      <c r="D546" s="219">
        <v>0.64379999999999993</v>
      </c>
      <c r="E546" t="s">
        <v>80</v>
      </c>
    </row>
    <row r="547" spans="1:5" x14ac:dyDescent="0.25">
      <c r="A547" t="s">
        <v>404</v>
      </c>
      <c r="B547" t="s">
        <v>405</v>
      </c>
      <c r="C547" s="13">
        <v>42741</v>
      </c>
      <c r="D547" s="219">
        <v>0.98</v>
      </c>
      <c r="E547" t="s">
        <v>80</v>
      </c>
    </row>
    <row r="548" spans="1:5" x14ac:dyDescent="0.25">
      <c r="A548" t="s">
        <v>404</v>
      </c>
      <c r="B548" t="s">
        <v>405</v>
      </c>
      <c r="C548" s="13">
        <v>42748</v>
      </c>
      <c r="D548" s="219">
        <v>0.97499999999999998</v>
      </c>
      <c r="E548" t="s">
        <v>80</v>
      </c>
    </row>
    <row r="549" spans="1:5" x14ac:dyDescent="0.25">
      <c r="A549" t="s">
        <v>404</v>
      </c>
      <c r="B549" t="s">
        <v>405</v>
      </c>
      <c r="C549" s="13">
        <v>42755</v>
      </c>
      <c r="D549" s="219">
        <v>0.96329999999999993</v>
      </c>
      <c r="E549" t="s">
        <v>80</v>
      </c>
    </row>
    <row r="550" spans="1:5" x14ac:dyDescent="0.25">
      <c r="A550" t="s">
        <v>404</v>
      </c>
      <c r="B550" t="s">
        <v>405</v>
      </c>
      <c r="C550" s="13">
        <v>42762</v>
      </c>
      <c r="D550" s="219">
        <v>0.96250000000000002</v>
      </c>
      <c r="E550" t="s">
        <v>80</v>
      </c>
    </row>
    <row r="551" spans="1:5" x14ac:dyDescent="0.25">
      <c r="A551" t="s">
        <v>404</v>
      </c>
      <c r="B551" t="s">
        <v>405</v>
      </c>
      <c r="C551" s="13">
        <v>42769</v>
      </c>
      <c r="D551" s="219">
        <v>0.96200000000000008</v>
      </c>
      <c r="E551" t="s">
        <v>80</v>
      </c>
    </row>
    <row r="552" spans="1:5" x14ac:dyDescent="0.25">
      <c r="A552" t="s">
        <v>404</v>
      </c>
      <c r="B552" t="s">
        <v>405</v>
      </c>
      <c r="C552" s="13">
        <v>42776</v>
      </c>
      <c r="D552" s="219">
        <v>0.9617</v>
      </c>
      <c r="E552" t="s">
        <v>80</v>
      </c>
    </row>
    <row r="553" spans="1:5" x14ac:dyDescent="0.25">
      <c r="A553" t="s">
        <v>404</v>
      </c>
      <c r="B553" t="s">
        <v>405</v>
      </c>
      <c r="C553" s="13">
        <v>42783</v>
      </c>
      <c r="D553" s="219">
        <v>0.96140000000000003</v>
      </c>
      <c r="E553" t="s">
        <v>80</v>
      </c>
    </row>
    <row r="554" spans="1:5" x14ac:dyDescent="0.25">
      <c r="A554" t="s">
        <v>404</v>
      </c>
      <c r="B554" t="s">
        <v>405</v>
      </c>
      <c r="C554" s="13">
        <v>42790</v>
      </c>
      <c r="D554" s="219">
        <v>0.96120000000000005</v>
      </c>
      <c r="E554" t="s">
        <v>80</v>
      </c>
    </row>
    <row r="555" spans="1:5" x14ac:dyDescent="0.25">
      <c r="A555" t="s">
        <v>404</v>
      </c>
      <c r="B555" t="s">
        <v>405</v>
      </c>
      <c r="C555" s="13">
        <v>42797</v>
      </c>
      <c r="D555" s="219">
        <v>0.95889999999999997</v>
      </c>
      <c r="E555" t="s">
        <v>80</v>
      </c>
    </row>
    <row r="556" spans="1:5" x14ac:dyDescent="0.25">
      <c r="A556" t="s">
        <v>404</v>
      </c>
      <c r="B556" t="s">
        <v>405</v>
      </c>
      <c r="C556" s="13">
        <v>42804</v>
      </c>
      <c r="D556" s="219">
        <v>0.95599999999999996</v>
      </c>
      <c r="E556" t="s">
        <v>80</v>
      </c>
    </row>
    <row r="557" spans="1:5" x14ac:dyDescent="0.25">
      <c r="A557" t="s">
        <v>404</v>
      </c>
      <c r="B557" t="s">
        <v>405</v>
      </c>
      <c r="C557" s="13">
        <v>42811</v>
      </c>
      <c r="D557" s="219">
        <v>0.9536</v>
      </c>
      <c r="E557" t="s">
        <v>80</v>
      </c>
    </row>
    <row r="558" spans="1:5" x14ac:dyDescent="0.25">
      <c r="A558" t="s">
        <v>404</v>
      </c>
      <c r="B558" t="s">
        <v>405</v>
      </c>
      <c r="C558" s="13">
        <v>42818</v>
      </c>
      <c r="D558" s="219">
        <v>0.95079999999999998</v>
      </c>
      <c r="E558" t="s">
        <v>80</v>
      </c>
    </row>
    <row r="559" spans="1:5" x14ac:dyDescent="0.25">
      <c r="A559" t="s">
        <v>404</v>
      </c>
      <c r="B559" t="s">
        <v>405</v>
      </c>
      <c r="C559" s="13">
        <v>42825</v>
      </c>
      <c r="D559" s="219">
        <v>0.94769999999999999</v>
      </c>
      <c r="E559" t="s">
        <v>80</v>
      </c>
    </row>
    <row r="560" spans="1:5" x14ac:dyDescent="0.25">
      <c r="A560" t="s">
        <v>404</v>
      </c>
      <c r="B560" t="s">
        <v>405</v>
      </c>
      <c r="C560" s="13">
        <v>42832</v>
      </c>
      <c r="D560" s="219">
        <v>0.94569999999999999</v>
      </c>
      <c r="E560" t="s">
        <v>80</v>
      </c>
    </row>
    <row r="561" spans="1:5" x14ac:dyDescent="0.25">
      <c r="A561" t="s">
        <v>404</v>
      </c>
      <c r="B561" t="s">
        <v>405</v>
      </c>
      <c r="C561" s="13">
        <v>42839</v>
      </c>
      <c r="D561" s="219">
        <v>0.94330000000000003</v>
      </c>
      <c r="E561" t="s">
        <v>80</v>
      </c>
    </row>
    <row r="562" spans="1:5" x14ac:dyDescent="0.25">
      <c r="A562" t="s">
        <v>404</v>
      </c>
      <c r="B562" t="s">
        <v>405</v>
      </c>
      <c r="C562" s="13">
        <v>42846</v>
      </c>
      <c r="D562" s="219">
        <v>0.94</v>
      </c>
      <c r="E562" t="s">
        <v>80</v>
      </c>
    </row>
    <row r="563" spans="1:5" x14ac:dyDescent="0.25">
      <c r="A563" t="s">
        <v>404</v>
      </c>
      <c r="B563" t="s">
        <v>405</v>
      </c>
      <c r="C563" s="13">
        <v>42853</v>
      </c>
      <c r="D563" s="219">
        <v>0.93709999999999993</v>
      </c>
      <c r="E563" t="s">
        <v>80</v>
      </c>
    </row>
    <row r="564" spans="1:5" x14ac:dyDescent="0.25">
      <c r="A564" t="s">
        <v>404</v>
      </c>
      <c r="B564" t="s">
        <v>405</v>
      </c>
      <c r="C564" s="13">
        <v>42860</v>
      </c>
      <c r="D564" s="219">
        <v>0.93559999999999999</v>
      </c>
      <c r="E564" t="s">
        <v>80</v>
      </c>
    </row>
    <row r="565" spans="1:5" x14ac:dyDescent="0.25">
      <c r="A565" t="s">
        <v>404</v>
      </c>
      <c r="B565" t="s">
        <v>405</v>
      </c>
      <c r="C565" s="13">
        <v>42867</v>
      </c>
      <c r="D565" s="219">
        <v>0.93530000000000002</v>
      </c>
      <c r="E565" t="s">
        <v>80</v>
      </c>
    </row>
    <row r="566" spans="1:5" x14ac:dyDescent="0.25">
      <c r="A566" t="s">
        <v>404</v>
      </c>
      <c r="B566" t="s">
        <v>405</v>
      </c>
      <c r="C566" s="13">
        <v>42874</v>
      </c>
      <c r="D566" s="219">
        <v>0.9355</v>
      </c>
      <c r="E566" t="s">
        <v>80</v>
      </c>
    </row>
    <row r="567" spans="1:5" x14ac:dyDescent="0.25">
      <c r="A567" t="s">
        <v>404</v>
      </c>
      <c r="B567" t="s">
        <v>405</v>
      </c>
      <c r="C567" s="13">
        <v>42881</v>
      </c>
      <c r="D567" s="219">
        <v>0.93519999999999992</v>
      </c>
      <c r="E567" t="s">
        <v>80</v>
      </c>
    </row>
    <row r="568" spans="1:5" x14ac:dyDescent="0.25">
      <c r="A568" t="s">
        <v>404</v>
      </c>
      <c r="B568" t="s">
        <v>405</v>
      </c>
      <c r="C568" s="13">
        <v>42888</v>
      </c>
      <c r="D568" s="219">
        <v>0.9345</v>
      </c>
      <c r="E568" t="s">
        <v>80</v>
      </c>
    </row>
    <row r="569" spans="1:5" x14ac:dyDescent="0.25">
      <c r="A569" t="s">
        <v>404</v>
      </c>
      <c r="B569" t="s">
        <v>405</v>
      </c>
      <c r="C569" s="13">
        <v>42895</v>
      </c>
      <c r="D569" s="219">
        <v>0.93430000000000002</v>
      </c>
      <c r="E569" t="s">
        <v>80</v>
      </c>
    </row>
    <row r="570" spans="1:5" x14ac:dyDescent="0.25">
      <c r="A570" t="s">
        <v>404</v>
      </c>
      <c r="B570" t="s">
        <v>405</v>
      </c>
      <c r="C570" s="13">
        <v>42902</v>
      </c>
      <c r="D570" s="219">
        <v>0.93379999999999996</v>
      </c>
      <c r="E570" t="s">
        <v>80</v>
      </c>
    </row>
    <row r="571" spans="1:5" x14ac:dyDescent="0.25">
      <c r="A571" t="s">
        <v>404</v>
      </c>
      <c r="B571" t="s">
        <v>405</v>
      </c>
      <c r="C571" s="13">
        <v>42909</v>
      </c>
      <c r="D571" s="219">
        <v>0.93359999999999999</v>
      </c>
      <c r="E571" t="s">
        <v>80</v>
      </c>
    </row>
    <row r="572" spans="1:5" x14ac:dyDescent="0.25">
      <c r="A572" t="s">
        <v>404</v>
      </c>
      <c r="B572" t="s">
        <v>405</v>
      </c>
      <c r="C572" s="13">
        <v>42923</v>
      </c>
      <c r="D572" s="219">
        <v>0.9335</v>
      </c>
      <c r="E572" t="s">
        <v>80</v>
      </c>
    </row>
    <row r="573" spans="1:5" x14ac:dyDescent="0.25">
      <c r="A573" t="s">
        <v>404</v>
      </c>
      <c r="B573" t="s">
        <v>405</v>
      </c>
      <c r="C573" s="13">
        <v>42930</v>
      </c>
      <c r="D573" s="219">
        <v>0.93409999999999993</v>
      </c>
      <c r="E573" t="s">
        <v>80</v>
      </c>
    </row>
    <row r="574" spans="1:5" x14ac:dyDescent="0.25">
      <c r="A574" t="s">
        <v>404</v>
      </c>
      <c r="B574" t="s">
        <v>405</v>
      </c>
      <c r="C574" s="13">
        <v>42937</v>
      </c>
      <c r="D574" s="219">
        <v>0.93430000000000002</v>
      </c>
      <c r="E574" t="s">
        <v>80</v>
      </c>
    </row>
    <row r="575" spans="1:5" x14ac:dyDescent="0.25">
      <c r="A575" t="s">
        <v>404</v>
      </c>
      <c r="B575" t="s">
        <v>405</v>
      </c>
      <c r="C575" s="13">
        <v>42944</v>
      </c>
      <c r="D575" s="219">
        <v>0.93480000000000008</v>
      </c>
      <c r="E575" t="s">
        <v>80</v>
      </c>
    </row>
    <row r="576" spans="1:5" x14ac:dyDescent="0.25">
      <c r="A576" t="s">
        <v>404</v>
      </c>
      <c r="B576" t="s">
        <v>405</v>
      </c>
      <c r="C576" s="13">
        <v>42951</v>
      </c>
      <c r="D576" s="219">
        <v>0.93530000000000002</v>
      </c>
      <c r="E576" t="s">
        <v>80</v>
      </c>
    </row>
    <row r="577" spans="1:5" x14ac:dyDescent="0.25">
      <c r="A577" t="s">
        <v>404</v>
      </c>
      <c r="B577" t="s">
        <v>405</v>
      </c>
      <c r="C577" s="13">
        <v>42958</v>
      </c>
      <c r="D577" s="219">
        <v>0.93579999999999997</v>
      </c>
      <c r="E577" t="s">
        <v>80</v>
      </c>
    </row>
    <row r="578" spans="1:5" x14ac:dyDescent="0.25">
      <c r="A578" t="s">
        <v>404</v>
      </c>
      <c r="B578" t="s">
        <v>405</v>
      </c>
      <c r="C578" s="13">
        <v>42965</v>
      </c>
      <c r="D578" s="219">
        <v>0.93689999999999996</v>
      </c>
      <c r="E578" t="s">
        <v>80</v>
      </c>
    </row>
    <row r="579" spans="1:5" x14ac:dyDescent="0.25">
      <c r="A579" t="s">
        <v>404</v>
      </c>
      <c r="B579" t="s">
        <v>405</v>
      </c>
      <c r="C579" s="13">
        <v>42972</v>
      </c>
      <c r="D579" s="219">
        <v>0.93849999999999989</v>
      </c>
      <c r="E579" t="s">
        <v>80</v>
      </c>
    </row>
    <row r="580" spans="1:5" x14ac:dyDescent="0.25">
      <c r="A580" t="s">
        <v>404</v>
      </c>
      <c r="B580" t="s">
        <v>405</v>
      </c>
      <c r="C580" s="13">
        <v>42979</v>
      </c>
      <c r="D580" s="219">
        <v>0.94</v>
      </c>
      <c r="E580" t="s">
        <v>80</v>
      </c>
    </row>
    <row r="581" spans="1:5" x14ac:dyDescent="0.25">
      <c r="A581" t="s">
        <v>404</v>
      </c>
      <c r="B581" t="s">
        <v>405</v>
      </c>
      <c r="C581" s="13">
        <v>42986</v>
      </c>
      <c r="D581" s="219">
        <v>0.94140000000000001</v>
      </c>
      <c r="E581" t="s">
        <v>80</v>
      </c>
    </row>
    <row r="582" spans="1:5" x14ac:dyDescent="0.25">
      <c r="A582" t="s">
        <v>404</v>
      </c>
      <c r="B582" t="s">
        <v>405</v>
      </c>
      <c r="C582" s="13">
        <v>42993</v>
      </c>
      <c r="D582" s="219">
        <v>0.94279999999999997</v>
      </c>
      <c r="E582" t="s">
        <v>80</v>
      </c>
    </row>
    <row r="583" spans="1:5" x14ac:dyDescent="0.25">
      <c r="A583" t="s">
        <v>404</v>
      </c>
      <c r="B583" t="s">
        <v>405</v>
      </c>
      <c r="C583" s="13">
        <v>43000</v>
      </c>
      <c r="D583" s="219">
        <v>0.94349999999999989</v>
      </c>
      <c r="E583" t="s">
        <v>80</v>
      </c>
    </row>
    <row r="584" spans="1:5" x14ac:dyDescent="0.25">
      <c r="A584" t="s">
        <v>404</v>
      </c>
      <c r="B584" t="s">
        <v>405</v>
      </c>
      <c r="C584" s="13">
        <v>43007</v>
      </c>
      <c r="D584" s="219">
        <v>0.94420000000000004</v>
      </c>
      <c r="E584" t="s">
        <v>80</v>
      </c>
    </row>
    <row r="585" spans="1:5" x14ac:dyDescent="0.25">
      <c r="A585" t="s">
        <v>404</v>
      </c>
      <c r="B585" t="s">
        <v>405</v>
      </c>
      <c r="C585" s="13">
        <v>43014</v>
      </c>
      <c r="D585" s="219">
        <v>0.94440000000000002</v>
      </c>
      <c r="E585" t="s">
        <v>80</v>
      </c>
    </row>
    <row r="586" spans="1:5" x14ac:dyDescent="0.25">
      <c r="A586" t="s">
        <v>404</v>
      </c>
      <c r="B586" t="s">
        <v>405</v>
      </c>
      <c r="C586" s="13">
        <v>43021</v>
      </c>
      <c r="D586" s="219">
        <v>0.94450000000000001</v>
      </c>
      <c r="E586" t="s">
        <v>80</v>
      </c>
    </row>
    <row r="587" spans="1:5" x14ac:dyDescent="0.25">
      <c r="A587" t="s">
        <v>404</v>
      </c>
      <c r="B587" t="s">
        <v>405</v>
      </c>
      <c r="C587" s="13">
        <v>43028</v>
      </c>
      <c r="D587" s="219">
        <v>0.94409999999999994</v>
      </c>
      <c r="E587" t="s">
        <v>80</v>
      </c>
    </row>
    <row r="588" spans="1:5" x14ac:dyDescent="0.25">
      <c r="A588" t="s">
        <v>404</v>
      </c>
      <c r="B588" t="s">
        <v>405</v>
      </c>
      <c r="C588" s="13">
        <v>43035</v>
      </c>
      <c r="D588" s="219">
        <v>0.94379999999999997</v>
      </c>
      <c r="E588" t="s">
        <v>80</v>
      </c>
    </row>
    <row r="589" spans="1:5" x14ac:dyDescent="0.25">
      <c r="A589" t="s">
        <v>404</v>
      </c>
      <c r="B589" t="s">
        <v>405</v>
      </c>
      <c r="C589" s="13">
        <v>43042</v>
      </c>
      <c r="D589" s="219">
        <v>0.94330000000000003</v>
      </c>
      <c r="E589" t="s">
        <v>80</v>
      </c>
    </row>
    <row r="590" spans="1:5" x14ac:dyDescent="0.25">
      <c r="A590" t="s">
        <v>404</v>
      </c>
      <c r="B590" t="s">
        <v>405</v>
      </c>
      <c r="C590" s="13">
        <v>43049</v>
      </c>
      <c r="D590" s="219">
        <v>0.94299999999999995</v>
      </c>
      <c r="E590" t="s">
        <v>80</v>
      </c>
    </row>
    <row r="591" spans="1:5" x14ac:dyDescent="0.25">
      <c r="A591" t="s">
        <v>404</v>
      </c>
      <c r="B591" t="s">
        <v>405</v>
      </c>
      <c r="C591" s="13">
        <v>43056</v>
      </c>
      <c r="D591" s="219">
        <v>0.94269999999999998</v>
      </c>
      <c r="E591" t="s">
        <v>80</v>
      </c>
    </row>
    <row r="592" spans="1:5" x14ac:dyDescent="0.25">
      <c r="A592" t="s">
        <v>404</v>
      </c>
      <c r="B592" t="s">
        <v>405</v>
      </c>
      <c r="C592" s="13">
        <v>43063</v>
      </c>
      <c r="D592" s="219">
        <v>0.94220000000000004</v>
      </c>
      <c r="E592" t="s">
        <v>80</v>
      </c>
    </row>
    <row r="593" spans="1:5" x14ac:dyDescent="0.25">
      <c r="A593" t="s">
        <v>404</v>
      </c>
      <c r="B593" t="s">
        <v>405</v>
      </c>
      <c r="C593" s="13">
        <v>43070</v>
      </c>
      <c r="D593" s="219">
        <v>0.94209999999999994</v>
      </c>
      <c r="E593" t="s">
        <v>80</v>
      </c>
    </row>
    <row r="594" spans="1:5" x14ac:dyDescent="0.25">
      <c r="A594" t="s">
        <v>404</v>
      </c>
      <c r="B594" t="s">
        <v>405</v>
      </c>
      <c r="C594" s="13">
        <v>43077</v>
      </c>
      <c r="D594" s="219">
        <v>0.9415</v>
      </c>
      <c r="E594" t="s">
        <v>80</v>
      </c>
    </row>
    <row r="595" spans="1:5" x14ac:dyDescent="0.25">
      <c r="A595" t="s">
        <v>404</v>
      </c>
      <c r="B595" t="s">
        <v>405</v>
      </c>
      <c r="C595" s="13">
        <v>43084</v>
      </c>
      <c r="D595" s="219">
        <v>0.94079999999999997</v>
      </c>
      <c r="E595" t="s">
        <v>80</v>
      </c>
    </row>
    <row r="596" spans="1:5" x14ac:dyDescent="0.25">
      <c r="A596" t="s">
        <v>404</v>
      </c>
      <c r="B596" t="s">
        <v>405</v>
      </c>
      <c r="C596" s="13">
        <v>43091</v>
      </c>
      <c r="D596" s="219">
        <v>0.94</v>
      </c>
      <c r="E596" t="s">
        <v>80</v>
      </c>
    </row>
    <row r="597" spans="1:5" x14ac:dyDescent="0.25">
      <c r="A597" t="s">
        <v>404</v>
      </c>
      <c r="B597" t="s">
        <v>405</v>
      </c>
      <c r="C597" s="13">
        <v>43098</v>
      </c>
      <c r="D597" s="219">
        <v>0.93920000000000003</v>
      </c>
      <c r="E597" t="s">
        <v>80</v>
      </c>
    </row>
    <row r="598" spans="1:5" x14ac:dyDescent="0.25">
      <c r="A598" t="s">
        <v>404</v>
      </c>
      <c r="B598" t="s">
        <v>405</v>
      </c>
      <c r="C598" s="13">
        <v>43105</v>
      </c>
      <c r="D598" s="219">
        <v>0.89</v>
      </c>
      <c r="E598" t="s">
        <v>80</v>
      </c>
    </row>
    <row r="599" spans="1:5" x14ac:dyDescent="0.25">
      <c r="A599" t="s">
        <v>404</v>
      </c>
      <c r="B599" t="s">
        <v>405</v>
      </c>
      <c r="C599" s="13">
        <v>43112</v>
      </c>
      <c r="D599" s="219">
        <v>0.89500000000000002</v>
      </c>
      <c r="E599" t="s">
        <v>80</v>
      </c>
    </row>
    <row r="600" spans="1:5" x14ac:dyDescent="0.25">
      <c r="A600" t="s">
        <v>404</v>
      </c>
      <c r="B600" t="s">
        <v>405</v>
      </c>
      <c r="C600" s="13">
        <v>43119</v>
      </c>
      <c r="D600" s="219">
        <v>0.9</v>
      </c>
      <c r="E600" t="s">
        <v>80</v>
      </c>
    </row>
    <row r="601" spans="1:5" x14ac:dyDescent="0.25">
      <c r="A601" t="s">
        <v>404</v>
      </c>
      <c r="B601" t="s">
        <v>405</v>
      </c>
      <c r="C601" s="13">
        <v>43126</v>
      </c>
      <c r="D601" s="219">
        <v>0.89749999999999996</v>
      </c>
      <c r="E601" t="s">
        <v>80</v>
      </c>
    </row>
    <row r="602" spans="1:5" x14ac:dyDescent="0.25">
      <c r="A602" t="s">
        <v>404</v>
      </c>
      <c r="B602" t="s">
        <v>405</v>
      </c>
      <c r="C602" s="13">
        <v>43133</v>
      </c>
      <c r="D602" s="219">
        <v>0.90200000000000002</v>
      </c>
      <c r="E602" t="s">
        <v>80</v>
      </c>
    </row>
    <row r="603" spans="1:5" x14ac:dyDescent="0.25">
      <c r="A603" t="s">
        <v>404</v>
      </c>
      <c r="B603" t="s">
        <v>405</v>
      </c>
      <c r="C603" s="13">
        <v>43140</v>
      </c>
      <c r="D603" s="219">
        <v>0.90500000000000003</v>
      </c>
      <c r="E603" t="s">
        <v>80</v>
      </c>
    </row>
    <row r="604" spans="1:5" x14ac:dyDescent="0.25">
      <c r="A604" t="s">
        <v>404</v>
      </c>
      <c r="B604" t="s">
        <v>405</v>
      </c>
      <c r="C604" s="13">
        <v>43147</v>
      </c>
      <c r="D604" s="219">
        <v>0.91139999999999999</v>
      </c>
      <c r="E604" t="s">
        <v>80</v>
      </c>
    </row>
    <row r="605" spans="1:5" x14ac:dyDescent="0.25">
      <c r="A605" t="s">
        <v>404</v>
      </c>
      <c r="B605" t="s">
        <v>405</v>
      </c>
      <c r="C605" s="13">
        <v>43154</v>
      </c>
      <c r="D605" s="219">
        <v>0.91620000000000001</v>
      </c>
      <c r="E605" t="s">
        <v>80</v>
      </c>
    </row>
    <row r="606" spans="1:5" x14ac:dyDescent="0.25">
      <c r="A606" t="s">
        <v>404</v>
      </c>
      <c r="B606" t="s">
        <v>405</v>
      </c>
      <c r="C606" s="13">
        <v>43161</v>
      </c>
      <c r="D606" s="219">
        <v>0.92220000000000002</v>
      </c>
      <c r="E606" t="s">
        <v>80</v>
      </c>
    </row>
    <row r="607" spans="1:5" x14ac:dyDescent="0.25">
      <c r="A607" t="s">
        <v>404</v>
      </c>
      <c r="B607" t="s">
        <v>405</v>
      </c>
      <c r="C607" s="13">
        <v>43168</v>
      </c>
      <c r="D607" s="219">
        <v>0.92700000000000005</v>
      </c>
      <c r="E607" t="s">
        <v>80</v>
      </c>
    </row>
    <row r="608" spans="1:5" x14ac:dyDescent="0.25">
      <c r="A608" t="s">
        <v>404</v>
      </c>
      <c r="B608" t="s">
        <v>405</v>
      </c>
      <c r="C608" s="13">
        <v>43175</v>
      </c>
      <c r="D608" s="219">
        <v>0.93180000000000007</v>
      </c>
      <c r="E608" t="s">
        <v>80</v>
      </c>
    </row>
    <row r="609" spans="1:5" x14ac:dyDescent="0.25">
      <c r="A609" t="s">
        <v>404</v>
      </c>
      <c r="B609" t="s">
        <v>405</v>
      </c>
      <c r="C609" s="13">
        <v>43182</v>
      </c>
      <c r="D609" s="219">
        <v>0.93500000000000005</v>
      </c>
      <c r="E609" t="s">
        <v>80</v>
      </c>
    </row>
    <row r="610" spans="1:5" x14ac:dyDescent="0.25">
      <c r="A610" t="s">
        <v>404</v>
      </c>
      <c r="B610" t="s">
        <v>405</v>
      </c>
      <c r="C610" s="13">
        <v>43189</v>
      </c>
      <c r="D610" s="219">
        <v>0.86309999999999998</v>
      </c>
      <c r="E610" t="s">
        <v>80</v>
      </c>
    </row>
    <row r="611" spans="1:5" x14ac:dyDescent="0.25">
      <c r="A611" t="s">
        <v>406</v>
      </c>
      <c r="B611" t="s">
        <v>407</v>
      </c>
      <c r="C611" s="13">
        <v>42741</v>
      </c>
      <c r="D611" s="219">
        <v>0.95</v>
      </c>
      <c r="E611" t="s">
        <v>80</v>
      </c>
    </row>
    <row r="612" spans="1:5" x14ac:dyDescent="0.25">
      <c r="A612" t="s">
        <v>406</v>
      </c>
      <c r="B612" t="s">
        <v>407</v>
      </c>
      <c r="C612" s="13">
        <v>42748</v>
      </c>
      <c r="D612" s="219">
        <v>0.95</v>
      </c>
      <c r="E612" t="s">
        <v>80</v>
      </c>
    </row>
    <row r="613" spans="1:5" x14ac:dyDescent="0.25">
      <c r="A613" t="s">
        <v>406</v>
      </c>
      <c r="B613" t="s">
        <v>407</v>
      </c>
      <c r="C613" s="13">
        <v>42755</v>
      </c>
      <c r="D613" s="219">
        <v>0.95330000000000004</v>
      </c>
      <c r="E613" t="s">
        <v>80</v>
      </c>
    </row>
    <row r="614" spans="1:5" x14ac:dyDescent="0.25">
      <c r="A614" t="s">
        <v>406</v>
      </c>
      <c r="B614" t="s">
        <v>407</v>
      </c>
      <c r="C614" s="13">
        <v>42762</v>
      </c>
      <c r="D614" s="219">
        <v>0.95750000000000002</v>
      </c>
      <c r="E614" t="s">
        <v>80</v>
      </c>
    </row>
    <row r="615" spans="1:5" x14ac:dyDescent="0.25">
      <c r="A615" t="s">
        <v>406</v>
      </c>
      <c r="B615" t="s">
        <v>407</v>
      </c>
      <c r="C615" s="13">
        <v>42769</v>
      </c>
      <c r="D615" s="219">
        <v>0.95599999999999996</v>
      </c>
      <c r="E615" t="s">
        <v>80</v>
      </c>
    </row>
    <row r="616" spans="1:5" x14ac:dyDescent="0.25">
      <c r="A616" t="s">
        <v>406</v>
      </c>
      <c r="B616" t="s">
        <v>407</v>
      </c>
      <c r="C616" s="13">
        <v>42776</v>
      </c>
      <c r="D616" s="219">
        <v>0.95669999999999999</v>
      </c>
      <c r="E616" t="s">
        <v>80</v>
      </c>
    </row>
    <row r="617" spans="1:5" x14ac:dyDescent="0.25">
      <c r="A617" t="s">
        <v>406</v>
      </c>
      <c r="B617" t="s">
        <v>407</v>
      </c>
      <c r="C617" s="13">
        <v>42783</v>
      </c>
      <c r="D617" s="219">
        <v>0.95709999999999995</v>
      </c>
      <c r="E617" t="s">
        <v>80</v>
      </c>
    </row>
    <row r="618" spans="1:5" x14ac:dyDescent="0.25">
      <c r="A618" t="s">
        <v>406</v>
      </c>
      <c r="B618" t="s">
        <v>407</v>
      </c>
      <c r="C618" s="13">
        <v>42790</v>
      </c>
      <c r="D618" s="219">
        <v>0.96120000000000005</v>
      </c>
      <c r="E618" t="s">
        <v>80</v>
      </c>
    </row>
    <row r="619" spans="1:5" x14ac:dyDescent="0.25">
      <c r="A619" t="s">
        <v>406</v>
      </c>
      <c r="B619" t="s">
        <v>407</v>
      </c>
      <c r="C619" s="13">
        <v>42797</v>
      </c>
      <c r="D619" s="219">
        <v>0.96219999999999994</v>
      </c>
      <c r="E619" t="s">
        <v>80</v>
      </c>
    </row>
    <row r="620" spans="1:5" x14ac:dyDescent="0.25">
      <c r="A620" t="s">
        <v>406</v>
      </c>
      <c r="B620" t="s">
        <v>407</v>
      </c>
      <c r="C620" s="13">
        <v>42804</v>
      </c>
      <c r="D620" s="219">
        <v>0.96499999999999997</v>
      </c>
      <c r="E620" t="s">
        <v>80</v>
      </c>
    </row>
    <row r="621" spans="1:5" x14ac:dyDescent="0.25">
      <c r="A621" t="s">
        <v>406</v>
      </c>
      <c r="B621" t="s">
        <v>407</v>
      </c>
      <c r="C621" s="13">
        <v>42811</v>
      </c>
      <c r="D621" s="219">
        <v>0.96550000000000002</v>
      </c>
      <c r="E621" t="s">
        <v>80</v>
      </c>
    </row>
    <row r="622" spans="1:5" x14ac:dyDescent="0.25">
      <c r="A622" t="s">
        <v>406</v>
      </c>
      <c r="B622" t="s">
        <v>407</v>
      </c>
      <c r="C622" s="13">
        <v>42818</v>
      </c>
      <c r="D622" s="219">
        <v>0.96579999999999999</v>
      </c>
      <c r="E622" t="s">
        <v>80</v>
      </c>
    </row>
    <row r="623" spans="1:5" x14ac:dyDescent="0.25">
      <c r="A623" t="s">
        <v>406</v>
      </c>
      <c r="B623" t="s">
        <v>407</v>
      </c>
      <c r="C623" s="13">
        <v>42825</v>
      </c>
      <c r="D623" s="219">
        <v>0.96620000000000006</v>
      </c>
      <c r="E623" t="s">
        <v>80</v>
      </c>
    </row>
    <row r="624" spans="1:5" x14ac:dyDescent="0.25">
      <c r="A624" t="s">
        <v>406</v>
      </c>
      <c r="B624" t="s">
        <v>407</v>
      </c>
      <c r="C624" s="13">
        <v>42832</v>
      </c>
      <c r="D624" s="219">
        <v>0.96569999999999989</v>
      </c>
      <c r="E624" t="s">
        <v>80</v>
      </c>
    </row>
    <row r="625" spans="1:5" x14ac:dyDescent="0.25">
      <c r="A625" t="s">
        <v>406</v>
      </c>
      <c r="B625" t="s">
        <v>407</v>
      </c>
      <c r="C625" s="13">
        <v>42839</v>
      </c>
      <c r="D625" s="219">
        <v>0.96530000000000005</v>
      </c>
      <c r="E625" t="s">
        <v>80</v>
      </c>
    </row>
    <row r="626" spans="1:5" x14ac:dyDescent="0.25">
      <c r="A626" t="s">
        <v>406</v>
      </c>
      <c r="B626" t="s">
        <v>407</v>
      </c>
      <c r="C626" s="13">
        <v>42846</v>
      </c>
      <c r="D626" s="219">
        <v>0.96560000000000001</v>
      </c>
      <c r="E626" t="s">
        <v>80</v>
      </c>
    </row>
    <row r="627" spans="1:5" x14ac:dyDescent="0.25">
      <c r="A627" t="s">
        <v>406</v>
      </c>
      <c r="B627" t="s">
        <v>407</v>
      </c>
      <c r="C627" s="13">
        <v>42853</v>
      </c>
      <c r="D627" s="219">
        <v>0.96530000000000005</v>
      </c>
      <c r="E627" t="s">
        <v>80</v>
      </c>
    </row>
    <row r="628" spans="1:5" x14ac:dyDescent="0.25">
      <c r="A628" t="s">
        <v>406</v>
      </c>
      <c r="B628" t="s">
        <v>407</v>
      </c>
      <c r="C628" s="13">
        <v>42860</v>
      </c>
      <c r="D628" s="219">
        <v>0.96499999999999997</v>
      </c>
      <c r="E628" t="s">
        <v>80</v>
      </c>
    </row>
    <row r="629" spans="1:5" x14ac:dyDescent="0.25">
      <c r="A629" t="s">
        <v>406</v>
      </c>
      <c r="B629" t="s">
        <v>407</v>
      </c>
      <c r="C629" s="13">
        <v>42867</v>
      </c>
      <c r="D629" s="219">
        <v>0.96530000000000005</v>
      </c>
      <c r="E629" t="s">
        <v>80</v>
      </c>
    </row>
    <row r="630" spans="1:5" x14ac:dyDescent="0.25">
      <c r="A630" t="s">
        <v>406</v>
      </c>
      <c r="B630" t="s">
        <v>407</v>
      </c>
      <c r="C630" s="13">
        <v>42874</v>
      </c>
      <c r="D630" s="219">
        <v>0.96550000000000002</v>
      </c>
      <c r="E630" t="s">
        <v>80</v>
      </c>
    </row>
    <row r="631" spans="1:5" x14ac:dyDescent="0.25">
      <c r="A631" t="s">
        <v>406</v>
      </c>
      <c r="B631" t="s">
        <v>407</v>
      </c>
      <c r="C631" s="13">
        <v>42881</v>
      </c>
      <c r="D631" s="219">
        <v>0.96569999999999989</v>
      </c>
      <c r="E631" t="s">
        <v>80</v>
      </c>
    </row>
    <row r="632" spans="1:5" x14ac:dyDescent="0.25">
      <c r="A632" t="s">
        <v>406</v>
      </c>
      <c r="B632" t="s">
        <v>407</v>
      </c>
      <c r="C632" s="13">
        <v>42888</v>
      </c>
      <c r="D632" s="219">
        <v>0.96409999999999996</v>
      </c>
      <c r="E632" t="s">
        <v>80</v>
      </c>
    </row>
    <row r="633" spans="1:5" x14ac:dyDescent="0.25">
      <c r="A633" t="s">
        <v>406</v>
      </c>
      <c r="B633" t="s">
        <v>407</v>
      </c>
      <c r="C633" s="13">
        <v>42895</v>
      </c>
      <c r="D633" s="219">
        <v>0.96260000000000001</v>
      </c>
      <c r="E633" t="s">
        <v>80</v>
      </c>
    </row>
    <row r="634" spans="1:5" x14ac:dyDescent="0.25">
      <c r="A634" t="s">
        <v>406</v>
      </c>
      <c r="B634" t="s">
        <v>407</v>
      </c>
      <c r="C634" s="13">
        <v>42902</v>
      </c>
      <c r="D634" s="219">
        <v>0.96209999999999996</v>
      </c>
      <c r="E634" t="s">
        <v>80</v>
      </c>
    </row>
    <row r="635" spans="1:5" x14ac:dyDescent="0.25">
      <c r="A635" t="s">
        <v>406</v>
      </c>
      <c r="B635" t="s">
        <v>407</v>
      </c>
      <c r="C635" s="13">
        <v>42909</v>
      </c>
      <c r="D635" s="219">
        <v>0.96160000000000001</v>
      </c>
      <c r="E635" t="s">
        <v>80</v>
      </c>
    </row>
    <row r="636" spans="1:5" x14ac:dyDescent="0.25">
      <c r="A636" t="s">
        <v>406</v>
      </c>
      <c r="B636" t="s">
        <v>407</v>
      </c>
      <c r="C636" s="13">
        <v>42923</v>
      </c>
      <c r="D636" s="219">
        <v>0.96040000000000003</v>
      </c>
      <c r="E636" t="s">
        <v>80</v>
      </c>
    </row>
    <row r="637" spans="1:5" x14ac:dyDescent="0.25">
      <c r="A637" t="s">
        <v>406</v>
      </c>
      <c r="B637" t="s">
        <v>407</v>
      </c>
      <c r="C637" s="13">
        <v>42930</v>
      </c>
      <c r="D637" s="219">
        <v>0.95930000000000004</v>
      </c>
      <c r="E637" t="s">
        <v>80</v>
      </c>
    </row>
    <row r="638" spans="1:5" x14ac:dyDescent="0.25">
      <c r="A638" t="s">
        <v>406</v>
      </c>
      <c r="B638" t="s">
        <v>407</v>
      </c>
      <c r="C638" s="13">
        <v>42937</v>
      </c>
      <c r="D638" s="219">
        <v>0.95889999999999997</v>
      </c>
      <c r="E638" t="s">
        <v>80</v>
      </c>
    </row>
    <row r="639" spans="1:5" x14ac:dyDescent="0.25">
      <c r="A639" t="s">
        <v>406</v>
      </c>
      <c r="B639" t="s">
        <v>407</v>
      </c>
      <c r="C639" s="13">
        <v>42944</v>
      </c>
      <c r="D639" s="219">
        <v>0.95860000000000001</v>
      </c>
      <c r="E639" t="s">
        <v>80</v>
      </c>
    </row>
    <row r="640" spans="1:5" x14ac:dyDescent="0.25">
      <c r="A640" t="s">
        <v>406</v>
      </c>
      <c r="B640" t="s">
        <v>407</v>
      </c>
      <c r="C640" s="13">
        <v>42951</v>
      </c>
      <c r="D640" s="219">
        <v>0.9577</v>
      </c>
      <c r="E640" t="s">
        <v>80</v>
      </c>
    </row>
    <row r="641" spans="1:5" x14ac:dyDescent="0.25">
      <c r="A641" t="s">
        <v>406</v>
      </c>
      <c r="B641" t="s">
        <v>407</v>
      </c>
      <c r="C641" s="13">
        <v>42958</v>
      </c>
      <c r="D641" s="219">
        <v>0.9577</v>
      </c>
      <c r="E641" t="s">
        <v>80</v>
      </c>
    </row>
    <row r="642" spans="1:5" x14ac:dyDescent="0.25">
      <c r="A642" t="s">
        <v>406</v>
      </c>
      <c r="B642" t="s">
        <v>407</v>
      </c>
      <c r="C642" s="13">
        <v>42965</v>
      </c>
      <c r="D642" s="219">
        <v>0.95810000000000006</v>
      </c>
      <c r="E642" t="s">
        <v>80</v>
      </c>
    </row>
    <row r="643" spans="1:5" x14ac:dyDescent="0.25">
      <c r="A643" t="s">
        <v>406</v>
      </c>
      <c r="B643" t="s">
        <v>407</v>
      </c>
      <c r="C643" s="13">
        <v>42972</v>
      </c>
      <c r="D643" s="219">
        <v>0.95849999999999991</v>
      </c>
      <c r="E643" t="s">
        <v>80</v>
      </c>
    </row>
    <row r="644" spans="1:5" x14ac:dyDescent="0.25">
      <c r="A644" t="s">
        <v>406</v>
      </c>
      <c r="B644" t="s">
        <v>407</v>
      </c>
      <c r="C644" s="13">
        <v>42979</v>
      </c>
      <c r="D644" s="219">
        <v>0.95879999999999999</v>
      </c>
      <c r="E644" t="s">
        <v>80</v>
      </c>
    </row>
    <row r="645" spans="1:5" x14ac:dyDescent="0.25">
      <c r="A645" t="s">
        <v>406</v>
      </c>
      <c r="B645" t="s">
        <v>407</v>
      </c>
      <c r="C645" s="13">
        <v>42986</v>
      </c>
      <c r="D645" s="219">
        <v>0.95909999999999995</v>
      </c>
      <c r="E645" t="s">
        <v>80</v>
      </c>
    </row>
    <row r="646" spans="1:5" x14ac:dyDescent="0.25">
      <c r="A646" t="s">
        <v>406</v>
      </c>
      <c r="B646" t="s">
        <v>407</v>
      </c>
      <c r="C646" s="13">
        <v>42993</v>
      </c>
      <c r="D646" s="219">
        <v>0.95920000000000005</v>
      </c>
      <c r="E646" t="s">
        <v>80</v>
      </c>
    </row>
    <row r="647" spans="1:5" x14ac:dyDescent="0.25">
      <c r="A647" t="s">
        <v>406</v>
      </c>
      <c r="B647" t="s">
        <v>407</v>
      </c>
      <c r="C647" s="13">
        <v>43000</v>
      </c>
      <c r="D647" s="219">
        <v>0.95920000000000005</v>
      </c>
      <c r="E647" t="s">
        <v>80</v>
      </c>
    </row>
    <row r="648" spans="1:5" x14ac:dyDescent="0.25">
      <c r="A648" t="s">
        <v>406</v>
      </c>
      <c r="B648" t="s">
        <v>407</v>
      </c>
      <c r="C648" s="13">
        <v>43007</v>
      </c>
      <c r="D648" s="219">
        <v>0.95920000000000005</v>
      </c>
      <c r="E648" t="s">
        <v>80</v>
      </c>
    </row>
    <row r="649" spans="1:5" x14ac:dyDescent="0.25">
      <c r="A649" t="s">
        <v>406</v>
      </c>
      <c r="B649" t="s">
        <v>407</v>
      </c>
      <c r="C649" s="13">
        <v>43014</v>
      </c>
      <c r="D649" s="219">
        <v>0.95819999999999994</v>
      </c>
      <c r="E649" t="s">
        <v>80</v>
      </c>
    </row>
    <row r="650" spans="1:5" x14ac:dyDescent="0.25">
      <c r="A650" t="s">
        <v>406</v>
      </c>
      <c r="B650" t="s">
        <v>407</v>
      </c>
      <c r="C650" s="13">
        <v>43021</v>
      </c>
      <c r="D650" s="219">
        <v>0.95799999999999996</v>
      </c>
      <c r="E650" t="s">
        <v>80</v>
      </c>
    </row>
    <row r="651" spans="1:5" x14ac:dyDescent="0.25">
      <c r="A651" t="s">
        <v>406</v>
      </c>
      <c r="B651" t="s">
        <v>407</v>
      </c>
      <c r="C651" s="13">
        <v>43028</v>
      </c>
      <c r="D651" s="219">
        <v>0.95799999999999996</v>
      </c>
      <c r="E651" t="s">
        <v>80</v>
      </c>
    </row>
    <row r="652" spans="1:5" x14ac:dyDescent="0.25">
      <c r="A652" t="s">
        <v>406</v>
      </c>
      <c r="B652" t="s">
        <v>407</v>
      </c>
      <c r="C652" s="13">
        <v>43035</v>
      </c>
      <c r="D652" s="219">
        <v>0.95810000000000006</v>
      </c>
      <c r="E652" t="s">
        <v>80</v>
      </c>
    </row>
    <row r="653" spans="1:5" x14ac:dyDescent="0.25">
      <c r="A653" t="s">
        <v>406</v>
      </c>
      <c r="B653" t="s">
        <v>407</v>
      </c>
      <c r="C653" s="13">
        <v>43042</v>
      </c>
      <c r="D653" s="219">
        <v>0.95879999999999999</v>
      </c>
      <c r="E653" t="s">
        <v>80</v>
      </c>
    </row>
    <row r="654" spans="1:5" x14ac:dyDescent="0.25">
      <c r="A654" t="s">
        <v>406</v>
      </c>
      <c r="B654" t="s">
        <v>407</v>
      </c>
      <c r="C654" s="13">
        <v>43049</v>
      </c>
      <c r="D654" s="219">
        <v>0.95950000000000002</v>
      </c>
      <c r="E654" t="s">
        <v>80</v>
      </c>
    </row>
    <row r="655" spans="1:5" x14ac:dyDescent="0.25">
      <c r="A655" t="s">
        <v>406</v>
      </c>
      <c r="B655" t="s">
        <v>407</v>
      </c>
      <c r="C655" s="13">
        <v>43056</v>
      </c>
      <c r="D655" s="219">
        <v>0.96019999999999994</v>
      </c>
      <c r="E655" t="s">
        <v>80</v>
      </c>
    </row>
    <row r="656" spans="1:5" x14ac:dyDescent="0.25">
      <c r="A656" t="s">
        <v>406</v>
      </c>
      <c r="B656" t="s">
        <v>407</v>
      </c>
      <c r="C656" s="13">
        <v>43063</v>
      </c>
      <c r="D656" s="219">
        <v>0.96040000000000003</v>
      </c>
      <c r="E656" t="s">
        <v>80</v>
      </c>
    </row>
    <row r="657" spans="1:5" x14ac:dyDescent="0.25">
      <c r="A657" t="s">
        <v>406</v>
      </c>
      <c r="B657" t="s">
        <v>407</v>
      </c>
      <c r="C657" s="13">
        <v>43070</v>
      </c>
      <c r="D657" s="219">
        <v>0.96060000000000001</v>
      </c>
      <c r="E657" t="s">
        <v>80</v>
      </c>
    </row>
    <row r="658" spans="1:5" x14ac:dyDescent="0.25">
      <c r="A658" t="s">
        <v>406</v>
      </c>
      <c r="B658" t="s">
        <v>407</v>
      </c>
      <c r="C658" s="13">
        <v>43077</v>
      </c>
      <c r="D658" s="219">
        <v>0.96120000000000005</v>
      </c>
      <c r="E658" t="s">
        <v>80</v>
      </c>
    </row>
    <row r="659" spans="1:5" x14ac:dyDescent="0.25">
      <c r="A659" t="s">
        <v>406</v>
      </c>
      <c r="B659" t="s">
        <v>407</v>
      </c>
      <c r="C659" s="13">
        <v>43084</v>
      </c>
      <c r="D659" s="219">
        <v>0.96200000000000008</v>
      </c>
      <c r="E659" t="s">
        <v>80</v>
      </c>
    </row>
    <row r="660" spans="1:5" x14ac:dyDescent="0.25">
      <c r="A660" t="s">
        <v>406</v>
      </c>
      <c r="B660" t="s">
        <v>407</v>
      </c>
      <c r="C660" s="13">
        <v>43091</v>
      </c>
      <c r="D660" s="219">
        <v>0.96279999999999999</v>
      </c>
      <c r="E660" t="s">
        <v>80</v>
      </c>
    </row>
    <row r="661" spans="1:5" x14ac:dyDescent="0.25">
      <c r="A661" t="s">
        <v>406</v>
      </c>
      <c r="B661" t="s">
        <v>407</v>
      </c>
      <c r="C661" s="13">
        <v>43098</v>
      </c>
      <c r="D661" s="219">
        <v>0.94389999999999996</v>
      </c>
      <c r="E661" t="s">
        <v>80</v>
      </c>
    </row>
    <row r="662" spans="1:5" x14ac:dyDescent="0.25">
      <c r="A662" t="s">
        <v>406</v>
      </c>
      <c r="B662" t="s">
        <v>407</v>
      </c>
      <c r="C662" s="13">
        <v>43105</v>
      </c>
      <c r="D662" s="219">
        <v>0</v>
      </c>
      <c r="E662" t="s">
        <v>80</v>
      </c>
    </row>
    <row r="663" spans="1:5" x14ac:dyDescent="0.25">
      <c r="A663" t="s">
        <v>406</v>
      </c>
      <c r="B663" t="s">
        <v>407</v>
      </c>
      <c r="C663" s="13">
        <v>43112</v>
      </c>
      <c r="D663" s="219">
        <v>0</v>
      </c>
      <c r="E663" t="s">
        <v>80</v>
      </c>
    </row>
    <row r="664" spans="1:5" x14ac:dyDescent="0.25">
      <c r="A664" t="s">
        <v>406</v>
      </c>
      <c r="B664" t="s">
        <v>407</v>
      </c>
      <c r="C664" s="13">
        <v>43119</v>
      </c>
      <c r="D664" s="219">
        <v>0</v>
      </c>
      <c r="E664" t="s">
        <v>80</v>
      </c>
    </row>
    <row r="665" spans="1:5" x14ac:dyDescent="0.25">
      <c r="A665" t="s">
        <v>406</v>
      </c>
      <c r="B665" t="s">
        <v>407</v>
      </c>
      <c r="C665" s="13">
        <v>43126</v>
      </c>
      <c r="D665" s="219">
        <v>0</v>
      </c>
      <c r="E665" t="s">
        <v>80</v>
      </c>
    </row>
    <row r="666" spans="1:5" x14ac:dyDescent="0.25">
      <c r="A666" t="s">
        <v>406</v>
      </c>
      <c r="B666" t="s">
        <v>407</v>
      </c>
      <c r="C666" s="13">
        <v>43133</v>
      </c>
      <c r="D666" s="219">
        <v>0.19800000000000001</v>
      </c>
      <c r="E666" t="s">
        <v>80</v>
      </c>
    </row>
    <row r="667" spans="1:5" x14ac:dyDescent="0.25">
      <c r="A667" t="s">
        <v>406</v>
      </c>
      <c r="B667" t="s">
        <v>407</v>
      </c>
      <c r="C667" s="13">
        <v>43140</v>
      </c>
      <c r="D667" s="219">
        <v>0.33</v>
      </c>
      <c r="E667" t="s">
        <v>80</v>
      </c>
    </row>
    <row r="668" spans="1:5" x14ac:dyDescent="0.25">
      <c r="A668" t="s">
        <v>406</v>
      </c>
      <c r="B668" t="s">
        <v>407</v>
      </c>
      <c r="C668" s="13">
        <v>43147</v>
      </c>
      <c r="D668" s="219">
        <v>0.42430000000000001</v>
      </c>
      <c r="E668" t="s">
        <v>80</v>
      </c>
    </row>
    <row r="669" spans="1:5" x14ac:dyDescent="0.25">
      <c r="A669" t="s">
        <v>406</v>
      </c>
      <c r="B669" t="s">
        <v>407</v>
      </c>
      <c r="C669" s="13">
        <v>43154</v>
      </c>
      <c r="D669" s="219">
        <v>0.49619999999999997</v>
      </c>
      <c r="E669" t="s">
        <v>80</v>
      </c>
    </row>
    <row r="670" spans="1:5" x14ac:dyDescent="0.25">
      <c r="A670" t="s">
        <v>406</v>
      </c>
      <c r="B670" t="s">
        <v>407</v>
      </c>
      <c r="C670" s="13">
        <v>43161</v>
      </c>
      <c r="D670" s="219">
        <v>0.55110000000000003</v>
      </c>
      <c r="E670" t="s">
        <v>80</v>
      </c>
    </row>
    <row r="671" spans="1:5" x14ac:dyDescent="0.25">
      <c r="A671" t="s">
        <v>406</v>
      </c>
      <c r="B671" t="s">
        <v>407</v>
      </c>
      <c r="C671" s="13">
        <v>43168</v>
      </c>
      <c r="D671" s="219">
        <v>0.59499999999999997</v>
      </c>
      <c r="E671" t="s">
        <v>80</v>
      </c>
    </row>
    <row r="672" spans="1:5" x14ac:dyDescent="0.25">
      <c r="A672" t="s">
        <v>406</v>
      </c>
      <c r="B672" t="s">
        <v>407</v>
      </c>
      <c r="C672" s="13">
        <v>43175</v>
      </c>
      <c r="D672" s="219">
        <v>0.63090000000000002</v>
      </c>
      <c r="E672" t="s">
        <v>80</v>
      </c>
    </row>
    <row r="673" spans="1:5" x14ac:dyDescent="0.25">
      <c r="A673" t="s">
        <v>406</v>
      </c>
      <c r="B673" t="s">
        <v>407</v>
      </c>
      <c r="C673" s="13">
        <v>43182</v>
      </c>
      <c r="D673" s="219">
        <v>0.65920000000000001</v>
      </c>
      <c r="E673" t="s">
        <v>80</v>
      </c>
    </row>
    <row r="674" spans="1:5" x14ac:dyDescent="0.25">
      <c r="A674" t="s">
        <v>406</v>
      </c>
      <c r="B674" t="s">
        <v>407</v>
      </c>
      <c r="C674" s="13">
        <v>43189</v>
      </c>
      <c r="D674" s="219">
        <v>0.68310000000000004</v>
      </c>
      <c r="E674" t="s">
        <v>80</v>
      </c>
    </row>
    <row r="675" spans="1:5" x14ac:dyDescent="0.25">
      <c r="A675" t="s">
        <v>408</v>
      </c>
      <c r="B675" t="s">
        <v>409</v>
      </c>
      <c r="C675" s="13">
        <v>42741</v>
      </c>
      <c r="D675" s="219">
        <v>0.99</v>
      </c>
      <c r="E675" t="s">
        <v>80</v>
      </c>
    </row>
    <row r="676" spans="1:5" x14ac:dyDescent="0.25">
      <c r="A676" t="s">
        <v>408</v>
      </c>
      <c r="B676" t="s">
        <v>409</v>
      </c>
      <c r="C676" s="13">
        <v>42748</v>
      </c>
      <c r="D676" s="219">
        <v>0.99</v>
      </c>
      <c r="E676" t="s">
        <v>80</v>
      </c>
    </row>
    <row r="677" spans="1:5" x14ac:dyDescent="0.25">
      <c r="A677" t="s">
        <v>408</v>
      </c>
      <c r="B677" t="s">
        <v>409</v>
      </c>
      <c r="C677" s="13">
        <v>42755</v>
      </c>
      <c r="D677" s="219">
        <v>0.99</v>
      </c>
      <c r="E677" t="s">
        <v>80</v>
      </c>
    </row>
    <row r="678" spans="1:5" x14ac:dyDescent="0.25">
      <c r="A678" t="s">
        <v>408</v>
      </c>
      <c r="B678" t="s">
        <v>409</v>
      </c>
      <c r="C678" s="13">
        <v>42762</v>
      </c>
      <c r="D678" s="219">
        <v>0.99</v>
      </c>
      <c r="E678" t="s">
        <v>80</v>
      </c>
    </row>
    <row r="679" spans="1:5" x14ac:dyDescent="0.25">
      <c r="A679" t="s">
        <v>408</v>
      </c>
      <c r="B679" t="s">
        <v>409</v>
      </c>
      <c r="C679" s="13">
        <v>42769</v>
      </c>
      <c r="D679" s="219">
        <v>0.98799999999999999</v>
      </c>
      <c r="E679" t="s">
        <v>80</v>
      </c>
    </row>
    <row r="680" spans="1:5" x14ac:dyDescent="0.25">
      <c r="A680" t="s">
        <v>408</v>
      </c>
      <c r="B680" t="s">
        <v>409</v>
      </c>
      <c r="C680" s="13">
        <v>42776</v>
      </c>
      <c r="D680" s="219">
        <v>0.98670000000000002</v>
      </c>
      <c r="E680" t="s">
        <v>80</v>
      </c>
    </row>
    <row r="681" spans="1:5" x14ac:dyDescent="0.25">
      <c r="A681" t="s">
        <v>408</v>
      </c>
      <c r="B681" t="s">
        <v>409</v>
      </c>
      <c r="C681" s="13">
        <v>42783</v>
      </c>
      <c r="D681" s="219">
        <v>0.98709999999999998</v>
      </c>
      <c r="E681" t="s">
        <v>80</v>
      </c>
    </row>
    <row r="682" spans="1:5" x14ac:dyDescent="0.25">
      <c r="A682" t="s">
        <v>408</v>
      </c>
      <c r="B682" t="s">
        <v>409</v>
      </c>
      <c r="C682" s="13">
        <v>42790</v>
      </c>
      <c r="D682" s="219">
        <v>0.98750000000000004</v>
      </c>
      <c r="E682" t="s">
        <v>80</v>
      </c>
    </row>
    <row r="683" spans="1:5" x14ac:dyDescent="0.25">
      <c r="A683" t="s">
        <v>408</v>
      </c>
      <c r="B683" t="s">
        <v>409</v>
      </c>
      <c r="C683" s="13">
        <v>42797</v>
      </c>
      <c r="D683" s="219">
        <v>0.98780000000000001</v>
      </c>
      <c r="E683" t="s">
        <v>80</v>
      </c>
    </row>
    <row r="684" spans="1:5" x14ac:dyDescent="0.25">
      <c r="A684" t="s">
        <v>408</v>
      </c>
      <c r="B684" t="s">
        <v>409</v>
      </c>
      <c r="C684" s="13">
        <v>42804</v>
      </c>
      <c r="D684" s="219">
        <v>0.98799999999999999</v>
      </c>
      <c r="E684" t="s">
        <v>80</v>
      </c>
    </row>
    <row r="685" spans="1:5" x14ac:dyDescent="0.25">
      <c r="A685" t="s">
        <v>408</v>
      </c>
      <c r="B685" t="s">
        <v>409</v>
      </c>
      <c r="C685" s="13">
        <v>42811</v>
      </c>
      <c r="D685" s="219">
        <v>0.98819999999999997</v>
      </c>
      <c r="E685" t="s">
        <v>80</v>
      </c>
    </row>
    <row r="686" spans="1:5" x14ac:dyDescent="0.25">
      <c r="A686" t="s">
        <v>408</v>
      </c>
      <c r="B686" t="s">
        <v>409</v>
      </c>
      <c r="C686" s="13">
        <v>42818</v>
      </c>
      <c r="D686" s="219">
        <v>0.98829999999999996</v>
      </c>
      <c r="E686" t="s">
        <v>80</v>
      </c>
    </row>
    <row r="687" spans="1:5" x14ac:dyDescent="0.25">
      <c r="A687" t="s">
        <v>408</v>
      </c>
      <c r="B687" t="s">
        <v>409</v>
      </c>
      <c r="C687" s="13">
        <v>42825</v>
      </c>
      <c r="D687" s="219">
        <v>0.98769999999999991</v>
      </c>
      <c r="E687" t="s">
        <v>80</v>
      </c>
    </row>
    <row r="688" spans="1:5" x14ac:dyDescent="0.25">
      <c r="A688" t="s">
        <v>408</v>
      </c>
      <c r="B688" t="s">
        <v>409</v>
      </c>
      <c r="C688" s="13">
        <v>42832</v>
      </c>
      <c r="D688" s="219">
        <v>0.98709999999999998</v>
      </c>
      <c r="E688" t="s">
        <v>80</v>
      </c>
    </row>
    <row r="689" spans="1:5" x14ac:dyDescent="0.25">
      <c r="A689" t="s">
        <v>408</v>
      </c>
      <c r="B689" t="s">
        <v>409</v>
      </c>
      <c r="C689" s="13">
        <v>42839</v>
      </c>
      <c r="D689" s="219">
        <v>0.98670000000000002</v>
      </c>
      <c r="E689" t="s">
        <v>80</v>
      </c>
    </row>
    <row r="690" spans="1:5" x14ac:dyDescent="0.25">
      <c r="A690" t="s">
        <v>408</v>
      </c>
      <c r="B690" t="s">
        <v>409</v>
      </c>
      <c r="C690" s="13">
        <v>42846</v>
      </c>
      <c r="D690" s="219">
        <v>0.98620000000000008</v>
      </c>
      <c r="E690" t="s">
        <v>80</v>
      </c>
    </row>
    <row r="691" spans="1:5" x14ac:dyDescent="0.25">
      <c r="A691" t="s">
        <v>408</v>
      </c>
      <c r="B691" t="s">
        <v>409</v>
      </c>
      <c r="C691" s="13">
        <v>42853</v>
      </c>
      <c r="D691" s="219">
        <v>0.98530000000000006</v>
      </c>
      <c r="E691" t="s">
        <v>80</v>
      </c>
    </row>
    <row r="692" spans="1:5" x14ac:dyDescent="0.25">
      <c r="A692" t="s">
        <v>408</v>
      </c>
      <c r="B692" t="s">
        <v>409</v>
      </c>
      <c r="C692" s="13">
        <v>42860</v>
      </c>
      <c r="D692" s="219">
        <v>0.98499999999999999</v>
      </c>
      <c r="E692" t="s">
        <v>80</v>
      </c>
    </row>
    <row r="693" spans="1:5" x14ac:dyDescent="0.25">
      <c r="A693" t="s">
        <v>408</v>
      </c>
      <c r="B693" t="s">
        <v>409</v>
      </c>
      <c r="C693" s="13">
        <v>42867</v>
      </c>
      <c r="D693" s="219">
        <v>0.98470000000000002</v>
      </c>
      <c r="E693" t="s">
        <v>80</v>
      </c>
    </row>
    <row r="694" spans="1:5" x14ac:dyDescent="0.25">
      <c r="A694" t="s">
        <v>408</v>
      </c>
      <c r="B694" t="s">
        <v>409</v>
      </c>
      <c r="C694" s="13">
        <v>42874</v>
      </c>
      <c r="D694" s="219">
        <v>0.98450000000000004</v>
      </c>
      <c r="E694" t="s">
        <v>80</v>
      </c>
    </row>
    <row r="695" spans="1:5" x14ac:dyDescent="0.25">
      <c r="A695" t="s">
        <v>408</v>
      </c>
      <c r="B695" t="s">
        <v>409</v>
      </c>
      <c r="C695" s="13">
        <v>42881</v>
      </c>
      <c r="D695" s="219">
        <v>0.98430000000000006</v>
      </c>
      <c r="E695" t="s">
        <v>80</v>
      </c>
    </row>
    <row r="696" spans="1:5" x14ac:dyDescent="0.25">
      <c r="A696" t="s">
        <v>408</v>
      </c>
      <c r="B696" t="s">
        <v>409</v>
      </c>
      <c r="C696" s="13">
        <v>42888</v>
      </c>
      <c r="D696" s="219">
        <v>0.98409999999999997</v>
      </c>
      <c r="E696" t="s">
        <v>80</v>
      </c>
    </row>
    <row r="697" spans="1:5" x14ac:dyDescent="0.25">
      <c r="A697" t="s">
        <v>408</v>
      </c>
      <c r="B697" t="s">
        <v>409</v>
      </c>
      <c r="C697" s="13">
        <v>42895</v>
      </c>
      <c r="D697" s="219">
        <v>0.9839</v>
      </c>
      <c r="E697" t="s">
        <v>80</v>
      </c>
    </row>
    <row r="698" spans="1:5" x14ac:dyDescent="0.25">
      <c r="A698" t="s">
        <v>408</v>
      </c>
      <c r="B698" t="s">
        <v>409</v>
      </c>
      <c r="C698" s="13">
        <v>42902</v>
      </c>
      <c r="D698" s="219">
        <v>0.98380000000000001</v>
      </c>
      <c r="E698" t="s">
        <v>80</v>
      </c>
    </row>
    <row r="699" spans="1:5" x14ac:dyDescent="0.25">
      <c r="A699" t="s">
        <v>408</v>
      </c>
      <c r="B699" t="s">
        <v>409</v>
      </c>
      <c r="C699" s="13">
        <v>42909</v>
      </c>
      <c r="D699" s="219">
        <v>0.98360000000000003</v>
      </c>
      <c r="E699" t="s">
        <v>80</v>
      </c>
    </row>
    <row r="700" spans="1:5" x14ac:dyDescent="0.25">
      <c r="A700" t="s">
        <v>408</v>
      </c>
      <c r="B700" t="s">
        <v>409</v>
      </c>
      <c r="C700" s="13">
        <v>42923</v>
      </c>
      <c r="D700" s="219">
        <v>0.98269999999999991</v>
      </c>
      <c r="E700" t="s">
        <v>80</v>
      </c>
    </row>
    <row r="701" spans="1:5" x14ac:dyDescent="0.25">
      <c r="A701" t="s">
        <v>408</v>
      </c>
      <c r="B701" t="s">
        <v>409</v>
      </c>
      <c r="C701" s="13">
        <v>42930</v>
      </c>
      <c r="D701" s="219">
        <v>0.9819</v>
      </c>
      <c r="E701" t="s">
        <v>80</v>
      </c>
    </row>
    <row r="702" spans="1:5" x14ac:dyDescent="0.25">
      <c r="A702" t="s">
        <v>408</v>
      </c>
      <c r="B702" t="s">
        <v>409</v>
      </c>
      <c r="C702" s="13">
        <v>42937</v>
      </c>
      <c r="D702" s="219">
        <v>0.98180000000000012</v>
      </c>
      <c r="E702" t="s">
        <v>80</v>
      </c>
    </row>
    <row r="703" spans="1:5" x14ac:dyDescent="0.25">
      <c r="A703" t="s">
        <v>408</v>
      </c>
      <c r="B703" t="s">
        <v>409</v>
      </c>
      <c r="C703" s="13">
        <v>42944</v>
      </c>
      <c r="D703" s="219">
        <v>0.98170000000000002</v>
      </c>
      <c r="E703" t="s">
        <v>80</v>
      </c>
    </row>
    <row r="704" spans="1:5" x14ac:dyDescent="0.25">
      <c r="A704" t="s">
        <v>408</v>
      </c>
      <c r="B704" t="s">
        <v>409</v>
      </c>
      <c r="C704" s="13">
        <v>42951</v>
      </c>
      <c r="D704" s="219">
        <v>0.98170000000000002</v>
      </c>
      <c r="E704" t="s">
        <v>80</v>
      </c>
    </row>
    <row r="705" spans="1:5" x14ac:dyDescent="0.25">
      <c r="A705" t="s">
        <v>408</v>
      </c>
      <c r="B705" t="s">
        <v>409</v>
      </c>
      <c r="C705" s="13">
        <v>42958</v>
      </c>
      <c r="D705" s="219">
        <v>0.98159999999999992</v>
      </c>
      <c r="E705" t="s">
        <v>80</v>
      </c>
    </row>
    <row r="706" spans="1:5" x14ac:dyDescent="0.25">
      <c r="A706" t="s">
        <v>408</v>
      </c>
      <c r="B706" t="s">
        <v>409</v>
      </c>
      <c r="C706" s="13">
        <v>42965</v>
      </c>
      <c r="D706" s="219">
        <v>0.98159999999999992</v>
      </c>
      <c r="E706" t="s">
        <v>80</v>
      </c>
    </row>
    <row r="707" spans="1:5" x14ac:dyDescent="0.25">
      <c r="A707" t="s">
        <v>408</v>
      </c>
      <c r="B707" t="s">
        <v>409</v>
      </c>
      <c r="C707" s="13">
        <v>42972</v>
      </c>
      <c r="D707" s="219">
        <v>0.98180000000000012</v>
      </c>
      <c r="E707" t="s">
        <v>80</v>
      </c>
    </row>
    <row r="708" spans="1:5" x14ac:dyDescent="0.25">
      <c r="A708" t="s">
        <v>408</v>
      </c>
      <c r="B708" t="s">
        <v>409</v>
      </c>
      <c r="C708" s="13">
        <v>42979</v>
      </c>
      <c r="D708" s="219">
        <v>0.98209999999999997</v>
      </c>
      <c r="E708" t="s">
        <v>80</v>
      </c>
    </row>
    <row r="709" spans="1:5" x14ac:dyDescent="0.25">
      <c r="A709" t="s">
        <v>408</v>
      </c>
      <c r="B709" t="s">
        <v>409</v>
      </c>
      <c r="C709" s="13">
        <v>42986</v>
      </c>
      <c r="D709" s="219">
        <v>0.98230000000000006</v>
      </c>
      <c r="E709" t="s">
        <v>80</v>
      </c>
    </row>
    <row r="710" spans="1:5" x14ac:dyDescent="0.25">
      <c r="A710" t="s">
        <v>408</v>
      </c>
      <c r="B710" t="s">
        <v>409</v>
      </c>
      <c r="C710" s="13">
        <v>42993</v>
      </c>
      <c r="D710" s="219">
        <v>0.98250000000000004</v>
      </c>
      <c r="E710" t="s">
        <v>80</v>
      </c>
    </row>
    <row r="711" spans="1:5" x14ac:dyDescent="0.25">
      <c r="A711" t="s">
        <v>408</v>
      </c>
      <c r="B711" t="s">
        <v>409</v>
      </c>
      <c r="C711" s="13">
        <v>43000</v>
      </c>
      <c r="D711" s="219">
        <v>0.98269999999999991</v>
      </c>
      <c r="E711" t="s">
        <v>80</v>
      </c>
    </row>
    <row r="712" spans="1:5" x14ac:dyDescent="0.25">
      <c r="A712" t="s">
        <v>408</v>
      </c>
      <c r="B712" t="s">
        <v>409</v>
      </c>
      <c r="C712" s="13">
        <v>43007</v>
      </c>
      <c r="D712" s="219">
        <v>0.98260000000000003</v>
      </c>
      <c r="E712" t="s">
        <v>80</v>
      </c>
    </row>
    <row r="713" spans="1:5" x14ac:dyDescent="0.25">
      <c r="A713" t="s">
        <v>408</v>
      </c>
      <c r="B713" t="s">
        <v>409</v>
      </c>
      <c r="C713" s="13">
        <v>43014</v>
      </c>
      <c r="D713" s="219">
        <v>0.98230000000000006</v>
      </c>
      <c r="E713" t="s">
        <v>80</v>
      </c>
    </row>
    <row r="714" spans="1:5" x14ac:dyDescent="0.25">
      <c r="A714" t="s">
        <v>408</v>
      </c>
      <c r="B714" t="s">
        <v>409</v>
      </c>
      <c r="C714" s="13">
        <v>43021</v>
      </c>
      <c r="D714" s="219">
        <v>0.98199999999999998</v>
      </c>
      <c r="E714" t="s">
        <v>80</v>
      </c>
    </row>
    <row r="715" spans="1:5" x14ac:dyDescent="0.25">
      <c r="A715" t="s">
        <v>408</v>
      </c>
      <c r="B715" t="s">
        <v>409</v>
      </c>
      <c r="C715" s="13">
        <v>43028</v>
      </c>
      <c r="D715" s="219">
        <v>0.98170000000000002</v>
      </c>
      <c r="E715" t="s">
        <v>80</v>
      </c>
    </row>
    <row r="716" spans="1:5" x14ac:dyDescent="0.25">
      <c r="A716" t="s">
        <v>408</v>
      </c>
      <c r="B716" t="s">
        <v>409</v>
      </c>
      <c r="C716" s="13">
        <v>43035</v>
      </c>
      <c r="D716" s="219">
        <v>0.98140000000000005</v>
      </c>
      <c r="E716" t="s">
        <v>80</v>
      </c>
    </row>
    <row r="717" spans="1:5" x14ac:dyDescent="0.25">
      <c r="A717" t="s">
        <v>408</v>
      </c>
      <c r="B717" t="s">
        <v>409</v>
      </c>
      <c r="C717" s="13">
        <v>43042</v>
      </c>
      <c r="D717" s="219">
        <v>0.98120000000000007</v>
      </c>
      <c r="E717" t="s">
        <v>80</v>
      </c>
    </row>
    <row r="718" spans="1:5" x14ac:dyDescent="0.25">
      <c r="A718" t="s">
        <v>408</v>
      </c>
      <c r="B718" t="s">
        <v>409</v>
      </c>
      <c r="C718" s="13">
        <v>43049</v>
      </c>
      <c r="D718" s="219">
        <v>0.98089999999999999</v>
      </c>
      <c r="E718" t="s">
        <v>80</v>
      </c>
    </row>
    <row r="719" spans="1:5" x14ac:dyDescent="0.25">
      <c r="A719" t="s">
        <v>408</v>
      </c>
      <c r="B719" t="s">
        <v>409</v>
      </c>
      <c r="C719" s="13">
        <v>43056</v>
      </c>
      <c r="D719" s="219">
        <v>0.98040000000000005</v>
      </c>
      <c r="E719" t="s">
        <v>80</v>
      </c>
    </row>
    <row r="720" spans="1:5" x14ac:dyDescent="0.25">
      <c r="A720" t="s">
        <v>408</v>
      </c>
      <c r="B720" t="s">
        <v>409</v>
      </c>
      <c r="C720" s="13">
        <v>43063</v>
      </c>
      <c r="D720" s="219">
        <v>0.98</v>
      </c>
      <c r="E720" t="s">
        <v>80</v>
      </c>
    </row>
    <row r="721" spans="1:5" x14ac:dyDescent="0.25">
      <c r="A721" t="s">
        <v>408</v>
      </c>
      <c r="B721" t="s">
        <v>409</v>
      </c>
      <c r="C721" s="13">
        <v>43070</v>
      </c>
      <c r="D721" s="219">
        <v>0.97939999999999994</v>
      </c>
      <c r="E721" t="s">
        <v>80</v>
      </c>
    </row>
    <row r="722" spans="1:5" x14ac:dyDescent="0.25">
      <c r="A722" t="s">
        <v>408</v>
      </c>
      <c r="B722" t="s">
        <v>409</v>
      </c>
      <c r="C722" s="13">
        <v>43077</v>
      </c>
      <c r="D722" s="219">
        <v>0.9788</v>
      </c>
      <c r="E722" t="s">
        <v>80</v>
      </c>
    </row>
    <row r="723" spans="1:5" x14ac:dyDescent="0.25">
      <c r="A723" t="s">
        <v>408</v>
      </c>
      <c r="B723" t="s">
        <v>409</v>
      </c>
      <c r="C723" s="13">
        <v>43084</v>
      </c>
      <c r="D723" s="219">
        <v>0.97819999999999996</v>
      </c>
      <c r="E723" t="s">
        <v>80</v>
      </c>
    </row>
    <row r="724" spans="1:5" x14ac:dyDescent="0.25">
      <c r="A724" t="s">
        <v>408</v>
      </c>
      <c r="B724" t="s">
        <v>409</v>
      </c>
      <c r="C724" s="13">
        <v>43091</v>
      </c>
      <c r="D724" s="219">
        <v>0.97760000000000002</v>
      </c>
      <c r="E724" t="s">
        <v>80</v>
      </c>
    </row>
    <row r="725" spans="1:5" x14ac:dyDescent="0.25">
      <c r="A725" t="s">
        <v>408</v>
      </c>
      <c r="B725" t="s">
        <v>409</v>
      </c>
      <c r="C725" s="13">
        <v>43098</v>
      </c>
      <c r="D725" s="219">
        <v>0.95840000000000003</v>
      </c>
      <c r="E725" t="s">
        <v>80</v>
      </c>
    </row>
    <row r="726" spans="1:5" x14ac:dyDescent="0.25">
      <c r="A726" t="s">
        <v>408</v>
      </c>
      <c r="B726" t="s">
        <v>409</v>
      </c>
      <c r="C726" s="13">
        <v>43105</v>
      </c>
      <c r="D726" s="219">
        <v>0</v>
      </c>
      <c r="E726" t="s">
        <v>80</v>
      </c>
    </row>
    <row r="727" spans="1:5" x14ac:dyDescent="0.25">
      <c r="A727" t="s">
        <v>408</v>
      </c>
      <c r="B727" t="s">
        <v>409</v>
      </c>
      <c r="C727" s="13">
        <v>43112</v>
      </c>
      <c r="D727" s="219">
        <v>0</v>
      </c>
      <c r="E727" t="s">
        <v>80</v>
      </c>
    </row>
    <row r="728" spans="1:5" x14ac:dyDescent="0.25">
      <c r="A728" t="s">
        <v>408</v>
      </c>
      <c r="B728" t="s">
        <v>409</v>
      </c>
      <c r="C728" s="13">
        <v>43119</v>
      </c>
      <c r="D728" s="219">
        <v>0</v>
      </c>
      <c r="E728" t="s">
        <v>80</v>
      </c>
    </row>
    <row r="729" spans="1:5" x14ac:dyDescent="0.25">
      <c r="A729" t="s">
        <v>408</v>
      </c>
      <c r="B729" t="s">
        <v>409</v>
      </c>
      <c r="C729" s="13">
        <v>43126</v>
      </c>
      <c r="D729" s="219">
        <v>0</v>
      </c>
      <c r="E729" t="s">
        <v>80</v>
      </c>
    </row>
    <row r="730" spans="1:5" x14ac:dyDescent="0.25">
      <c r="A730" t="s">
        <v>408</v>
      </c>
      <c r="B730" t="s">
        <v>409</v>
      </c>
      <c r="C730" s="13">
        <v>43133</v>
      </c>
      <c r="D730" s="219">
        <v>0.19399999999999998</v>
      </c>
      <c r="E730" t="s">
        <v>80</v>
      </c>
    </row>
    <row r="731" spans="1:5" x14ac:dyDescent="0.25">
      <c r="A731" t="s">
        <v>408</v>
      </c>
      <c r="B731" t="s">
        <v>409</v>
      </c>
      <c r="C731" s="13">
        <v>43140</v>
      </c>
      <c r="D731" s="219">
        <v>0.32329999999999998</v>
      </c>
      <c r="E731" t="s">
        <v>80</v>
      </c>
    </row>
    <row r="732" spans="1:5" x14ac:dyDescent="0.25">
      <c r="A732" t="s">
        <v>408</v>
      </c>
      <c r="B732" t="s">
        <v>409</v>
      </c>
      <c r="C732" s="13">
        <v>43147</v>
      </c>
      <c r="D732" s="219">
        <v>0.4143</v>
      </c>
      <c r="E732" t="s">
        <v>80</v>
      </c>
    </row>
    <row r="733" spans="1:5" x14ac:dyDescent="0.25">
      <c r="A733" t="s">
        <v>408</v>
      </c>
      <c r="B733" t="s">
        <v>409</v>
      </c>
      <c r="C733" s="13">
        <v>43154</v>
      </c>
      <c r="D733" s="219">
        <v>0.4788</v>
      </c>
      <c r="E733" t="s">
        <v>80</v>
      </c>
    </row>
    <row r="734" spans="1:5" x14ac:dyDescent="0.25">
      <c r="A734" t="s">
        <v>408</v>
      </c>
      <c r="B734" t="s">
        <v>409</v>
      </c>
      <c r="C734" s="13">
        <v>43161</v>
      </c>
      <c r="D734" s="219">
        <v>0.52890000000000004</v>
      </c>
      <c r="E734" t="s">
        <v>80</v>
      </c>
    </row>
    <row r="735" spans="1:5" x14ac:dyDescent="0.25">
      <c r="A735" t="s">
        <v>408</v>
      </c>
      <c r="B735" t="s">
        <v>409</v>
      </c>
      <c r="C735" s="13">
        <v>43168</v>
      </c>
      <c r="D735" s="219">
        <v>0.57100000000000006</v>
      </c>
      <c r="E735" t="s">
        <v>80</v>
      </c>
    </row>
    <row r="736" spans="1:5" x14ac:dyDescent="0.25">
      <c r="A736" t="s">
        <v>408</v>
      </c>
      <c r="B736" t="s">
        <v>409</v>
      </c>
      <c r="C736" s="13">
        <v>43175</v>
      </c>
      <c r="D736" s="219">
        <v>0.60640000000000005</v>
      </c>
      <c r="E736" t="s">
        <v>80</v>
      </c>
    </row>
    <row r="737" spans="1:5" x14ac:dyDescent="0.25">
      <c r="A737" t="s">
        <v>408</v>
      </c>
      <c r="B737" t="s">
        <v>409</v>
      </c>
      <c r="C737" s="13">
        <v>43182</v>
      </c>
      <c r="D737" s="219">
        <v>0.63580000000000003</v>
      </c>
      <c r="E737" t="s">
        <v>80</v>
      </c>
    </row>
    <row r="738" spans="1:5" x14ac:dyDescent="0.25">
      <c r="A738" t="s">
        <v>408</v>
      </c>
      <c r="B738" t="s">
        <v>409</v>
      </c>
      <c r="C738" s="13">
        <v>43189</v>
      </c>
      <c r="D738" s="219">
        <v>0.6623</v>
      </c>
      <c r="E738" t="s">
        <v>80</v>
      </c>
    </row>
    <row r="739" spans="1:5" x14ac:dyDescent="0.25">
      <c r="A739" t="s">
        <v>410</v>
      </c>
      <c r="B739" t="s">
        <v>411</v>
      </c>
      <c r="C739" s="13">
        <v>42741</v>
      </c>
      <c r="D739" s="219">
        <v>1</v>
      </c>
      <c r="E739" t="s">
        <v>80</v>
      </c>
    </row>
    <row r="740" spans="1:5" x14ac:dyDescent="0.25">
      <c r="A740" t="s">
        <v>410</v>
      </c>
      <c r="B740" t="s">
        <v>411</v>
      </c>
      <c r="C740" s="13">
        <v>42748</v>
      </c>
      <c r="D740" s="219">
        <v>1</v>
      </c>
      <c r="E740" t="s">
        <v>80</v>
      </c>
    </row>
    <row r="741" spans="1:5" x14ac:dyDescent="0.25">
      <c r="A741" t="s">
        <v>410</v>
      </c>
      <c r="B741" t="s">
        <v>411</v>
      </c>
      <c r="C741" s="13">
        <v>42755</v>
      </c>
      <c r="D741" s="219">
        <v>1</v>
      </c>
      <c r="E741" t="s">
        <v>80</v>
      </c>
    </row>
    <row r="742" spans="1:5" x14ac:dyDescent="0.25">
      <c r="A742" t="s">
        <v>410</v>
      </c>
      <c r="B742" t="s">
        <v>411</v>
      </c>
      <c r="C742" s="13">
        <v>42762</v>
      </c>
      <c r="D742" s="219">
        <v>1</v>
      </c>
      <c r="E742" t="s">
        <v>80</v>
      </c>
    </row>
    <row r="743" spans="1:5" x14ac:dyDescent="0.25">
      <c r="A743" t="s">
        <v>410</v>
      </c>
      <c r="B743" t="s">
        <v>411</v>
      </c>
      <c r="C743" s="13">
        <v>42769</v>
      </c>
      <c r="D743" s="219">
        <v>1</v>
      </c>
      <c r="E743" t="s">
        <v>80</v>
      </c>
    </row>
    <row r="744" spans="1:5" x14ac:dyDescent="0.25">
      <c r="A744" t="s">
        <v>410</v>
      </c>
      <c r="B744" t="s">
        <v>411</v>
      </c>
      <c r="C744" s="13">
        <v>42776</v>
      </c>
      <c r="D744" s="219">
        <v>1</v>
      </c>
      <c r="E744" t="s">
        <v>80</v>
      </c>
    </row>
    <row r="745" spans="1:5" x14ac:dyDescent="0.25">
      <c r="A745" t="s">
        <v>410</v>
      </c>
      <c r="B745" t="s">
        <v>411</v>
      </c>
      <c r="C745" s="13">
        <v>42783</v>
      </c>
      <c r="D745" s="219">
        <v>1</v>
      </c>
      <c r="E745" t="s">
        <v>80</v>
      </c>
    </row>
    <row r="746" spans="1:5" x14ac:dyDescent="0.25">
      <c r="A746" t="s">
        <v>410</v>
      </c>
      <c r="B746" t="s">
        <v>411</v>
      </c>
      <c r="C746" s="13">
        <v>42790</v>
      </c>
      <c r="D746" s="219">
        <v>1</v>
      </c>
      <c r="E746" t="s">
        <v>80</v>
      </c>
    </row>
    <row r="747" spans="1:5" x14ac:dyDescent="0.25">
      <c r="A747" t="s">
        <v>410</v>
      </c>
      <c r="B747" t="s">
        <v>411</v>
      </c>
      <c r="C747" s="13">
        <v>42797</v>
      </c>
      <c r="D747" s="219">
        <v>0.99890000000000001</v>
      </c>
      <c r="E747" t="s">
        <v>80</v>
      </c>
    </row>
    <row r="748" spans="1:5" x14ac:dyDescent="0.25">
      <c r="A748" t="s">
        <v>410</v>
      </c>
      <c r="B748" t="s">
        <v>411</v>
      </c>
      <c r="C748" s="13">
        <v>42804</v>
      </c>
      <c r="D748" s="219">
        <v>0.99900000000000011</v>
      </c>
      <c r="E748" t="s">
        <v>80</v>
      </c>
    </row>
    <row r="749" spans="1:5" x14ac:dyDescent="0.25">
      <c r="A749" t="s">
        <v>410</v>
      </c>
      <c r="B749" t="s">
        <v>411</v>
      </c>
      <c r="C749" s="13">
        <v>42811</v>
      </c>
      <c r="D749" s="219">
        <v>0.99909999999999999</v>
      </c>
      <c r="E749" t="s">
        <v>80</v>
      </c>
    </row>
    <row r="750" spans="1:5" x14ac:dyDescent="0.25">
      <c r="A750" t="s">
        <v>410</v>
      </c>
      <c r="B750" t="s">
        <v>411</v>
      </c>
      <c r="C750" s="13">
        <v>42818</v>
      </c>
      <c r="D750" s="219">
        <v>0.99919999999999998</v>
      </c>
      <c r="E750" t="s">
        <v>80</v>
      </c>
    </row>
    <row r="751" spans="1:5" x14ac:dyDescent="0.25">
      <c r="A751" t="s">
        <v>410</v>
      </c>
      <c r="B751" t="s">
        <v>411</v>
      </c>
      <c r="C751" s="13">
        <v>42825</v>
      </c>
      <c r="D751" s="219">
        <v>0.99919999999999998</v>
      </c>
      <c r="E751" t="s">
        <v>80</v>
      </c>
    </row>
    <row r="752" spans="1:5" x14ac:dyDescent="0.25">
      <c r="A752" t="s">
        <v>410</v>
      </c>
      <c r="B752" t="s">
        <v>411</v>
      </c>
      <c r="C752" s="13">
        <v>42832</v>
      </c>
      <c r="D752" s="219">
        <v>0.99930000000000008</v>
      </c>
      <c r="E752" t="s">
        <v>80</v>
      </c>
    </row>
    <row r="753" spans="1:5" x14ac:dyDescent="0.25">
      <c r="A753" t="s">
        <v>410</v>
      </c>
      <c r="B753" t="s">
        <v>411</v>
      </c>
      <c r="C753" s="13">
        <v>42839</v>
      </c>
      <c r="D753" s="219">
        <v>0.99930000000000008</v>
      </c>
      <c r="E753" t="s">
        <v>80</v>
      </c>
    </row>
    <row r="754" spans="1:5" x14ac:dyDescent="0.25">
      <c r="A754" t="s">
        <v>410</v>
      </c>
      <c r="B754" t="s">
        <v>411</v>
      </c>
      <c r="C754" s="13">
        <v>42846</v>
      </c>
      <c r="D754" s="219">
        <v>0.99939999999999996</v>
      </c>
      <c r="E754" t="s">
        <v>80</v>
      </c>
    </row>
    <row r="755" spans="1:5" x14ac:dyDescent="0.25">
      <c r="A755" t="s">
        <v>410</v>
      </c>
      <c r="B755" t="s">
        <v>411</v>
      </c>
      <c r="C755" s="13">
        <v>42853</v>
      </c>
      <c r="D755" s="219">
        <v>0.99879999999999991</v>
      </c>
      <c r="E755" t="s">
        <v>80</v>
      </c>
    </row>
    <row r="756" spans="1:5" x14ac:dyDescent="0.25">
      <c r="A756" t="s">
        <v>410</v>
      </c>
      <c r="B756" t="s">
        <v>411</v>
      </c>
      <c r="C756" s="13">
        <v>42860</v>
      </c>
      <c r="D756" s="219">
        <v>0.99780000000000002</v>
      </c>
      <c r="E756" t="s">
        <v>80</v>
      </c>
    </row>
    <row r="757" spans="1:5" x14ac:dyDescent="0.25">
      <c r="A757" t="s">
        <v>410</v>
      </c>
      <c r="B757" t="s">
        <v>411</v>
      </c>
      <c r="C757" s="13">
        <v>42867</v>
      </c>
      <c r="D757" s="219">
        <v>0.99790000000000001</v>
      </c>
      <c r="E757" t="s">
        <v>80</v>
      </c>
    </row>
    <row r="758" spans="1:5" x14ac:dyDescent="0.25">
      <c r="A758" t="s">
        <v>410</v>
      </c>
      <c r="B758" t="s">
        <v>411</v>
      </c>
      <c r="C758" s="13">
        <v>42874</v>
      </c>
      <c r="D758" s="219">
        <v>0.998</v>
      </c>
      <c r="E758" t="s">
        <v>80</v>
      </c>
    </row>
    <row r="759" spans="1:5" x14ac:dyDescent="0.25">
      <c r="A759" t="s">
        <v>410</v>
      </c>
      <c r="B759" t="s">
        <v>411</v>
      </c>
      <c r="C759" s="13">
        <v>42881</v>
      </c>
      <c r="D759" s="219">
        <v>0.99760000000000004</v>
      </c>
      <c r="E759" t="s">
        <v>80</v>
      </c>
    </row>
    <row r="760" spans="1:5" x14ac:dyDescent="0.25">
      <c r="A760" t="s">
        <v>410</v>
      </c>
      <c r="B760" t="s">
        <v>411</v>
      </c>
      <c r="C760" s="13">
        <v>42888</v>
      </c>
      <c r="D760" s="219">
        <v>0.99639999999999995</v>
      </c>
      <c r="E760" t="s">
        <v>80</v>
      </c>
    </row>
    <row r="761" spans="1:5" x14ac:dyDescent="0.25">
      <c r="A761" t="s">
        <v>410</v>
      </c>
      <c r="B761" t="s">
        <v>411</v>
      </c>
      <c r="C761" s="13">
        <v>42895</v>
      </c>
      <c r="D761" s="219">
        <v>0.99609999999999999</v>
      </c>
      <c r="E761" t="s">
        <v>80</v>
      </c>
    </row>
    <row r="762" spans="1:5" x14ac:dyDescent="0.25">
      <c r="A762" t="s">
        <v>410</v>
      </c>
      <c r="B762" t="s">
        <v>411</v>
      </c>
      <c r="C762" s="13">
        <v>42902</v>
      </c>
      <c r="D762" s="219">
        <v>0.99620000000000009</v>
      </c>
      <c r="E762" t="s">
        <v>80</v>
      </c>
    </row>
    <row r="763" spans="1:5" x14ac:dyDescent="0.25">
      <c r="A763" t="s">
        <v>410</v>
      </c>
      <c r="B763" t="s">
        <v>411</v>
      </c>
      <c r="C763" s="13">
        <v>42909</v>
      </c>
      <c r="D763" s="219">
        <v>0.996</v>
      </c>
      <c r="E763" t="s">
        <v>80</v>
      </c>
    </row>
    <row r="764" spans="1:5" x14ac:dyDescent="0.25">
      <c r="A764" t="s">
        <v>410</v>
      </c>
      <c r="B764" t="s">
        <v>411</v>
      </c>
      <c r="C764" s="13">
        <v>42923</v>
      </c>
      <c r="D764" s="219">
        <v>0.99620000000000009</v>
      </c>
      <c r="E764" t="s">
        <v>80</v>
      </c>
    </row>
    <row r="765" spans="1:5" x14ac:dyDescent="0.25">
      <c r="A765" t="s">
        <v>410</v>
      </c>
      <c r="B765" t="s">
        <v>411</v>
      </c>
      <c r="C765" s="13">
        <v>42930</v>
      </c>
      <c r="D765" s="219">
        <v>0.99629999999999996</v>
      </c>
      <c r="E765" t="s">
        <v>80</v>
      </c>
    </row>
    <row r="766" spans="1:5" x14ac:dyDescent="0.25">
      <c r="A766" t="s">
        <v>410</v>
      </c>
      <c r="B766" t="s">
        <v>411</v>
      </c>
      <c r="C766" s="13">
        <v>42937</v>
      </c>
      <c r="D766" s="219">
        <v>0.99639999999999995</v>
      </c>
      <c r="E766" t="s">
        <v>80</v>
      </c>
    </row>
    <row r="767" spans="1:5" x14ac:dyDescent="0.25">
      <c r="A767" t="s">
        <v>410</v>
      </c>
      <c r="B767" t="s">
        <v>411</v>
      </c>
      <c r="C767" s="13">
        <v>42944</v>
      </c>
      <c r="D767" s="219">
        <v>0.99659999999999993</v>
      </c>
      <c r="E767" t="s">
        <v>80</v>
      </c>
    </row>
    <row r="768" spans="1:5" x14ac:dyDescent="0.25">
      <c r="A768" t="s">
        <v>410</v>
      </c>
      <c r="B768" t="s">
        <v>411</v>
      </c>
      <c r="C768" s="13">
        <v>42951</v>
      </c>
      <c r="D768" s="219">
        <v>0.99670000000000003</v>
      </c>
      <c r="E768" t="s">
        <v>80</v>
      </c>
    </row>
    <row r="769" spans="1:5" x14ac:dyDescent="0.25">
      <c r="A769" t="s">
        <v>410</v>
      </c>
      <c r="B769" t="s">
        <v>411</v>
      </c>
      <c r="C769" s="13">
        <v>42958</v>
      </c>
      <c r="D769" s="219">
        <v>0.99650000000000005</v>
      </c>
      <c r="E769" t="s">
        <v>80</v>
      </c>
    </row>
    <row r="770" spans="1:5" x14ac:dyDescent="0.25">
      <c r="A770" t="s">
        <v>410</v>
      </c>
      <c r="B770" t="s">
        <v>411</v>
      </c>
      <c r="C770" s="13">
        <v>42965</v>
      </c>
      <c r="D770" s="219">
        <v>0.99659999999999993</v>
      </c>
      <c r="E770" t="s">
        <v>80</v>
      </c>
    </row>
    <row r="771" spans="1:5" x14ac:dyDescent="0.25">
      <c r="A771" t="s">
        <v>410</v>
      </c>
      <c r="B771" t="s">
        <v>411</v>
      </c>
      <c r="C771" s="13">
        <v>42972</v>
      </c>
      <c r="D771" s="219">
        <v>0.99670000000000003</v>
      </c>
      <c r="E771" t="s">
        <v>80</v>
      </c>
    </row>
    <row r="772" spans="1:5" x14ac:dyDescent="0.25">
      <c r="A772" t="s">
        <v>410</v>
      </c>
      <c r="B772" t="s">
        <v>411</v>
      </c>
      <c r="C772" s="13">
        <v>42979</v>
      </c>
      <c r="D772" s="219">
        <v>0.99680000000000002</v>
      </c>
      <c r="E772" t="s">
        <v>80</v>
      </c>
    </row>
    <row r="773" spans="1:5" x14ac:dyDescent="0.25">
      <c r="A773" t="s">
        <v>410</v>
      </c>
      <c r="B773" t="s">
        <v>411</v>
      </c>
      <c r="C773" s="13">
        <v>42986</v>
      </c>
      <c r="D773" s="219">
        <v>0.99690000000000001</v>
      </c>
      <c r="E773" t="s">
        <v>80</v>
      </c>
    </row>
    <row r="774" spans="1:5" x14ac:dyDescent="0.25">
      <c r="A774" t="s">
        <v>410</v>
      </c>
      <c r="B774" t="s">
        <v>411</v>
      </c>
      <c r="C774" s="13">
        <v>42993</v>
      </c>
      <c r="D774" s="219">
        <v>0.99690000000000001</v>
      </c>
      <c r="E774" t="s">
        <v>80</v>
      </c>
    </row>
    <row r="775" spans="1:5" x14ac:dyDescent="0.25">
      <c r="A775" t="s">
        <v>410</v>
      </c>
      <c r="B775" t="s">
        <v>411</v>
      </c>
      <c r="C775" s="13">
        <v>43000</v>
      </c>
      <c r="D775" s="219">
        <v>0.997</v>
      </c>
      <c r="E775" t="s">
        <v>80</v>
      </c>
    </row>
    <row r="776" spans="1:5" x14ac:dyDescent="0.25">
      <c r="A776" t="s">
        <v>410</v>
      </c>
      <c r="B776" t="s">
        <v>411</v>
      </c>
      <c r="C776" s="13">
        <v>43007</v>
      </c>
      <c r="D776" s="219">
        <v>0.99709999999999999</v>
      </c>
      <c r="E776" t="s">
        <v>80</v>
      </c>
    </row>
    <row r="777" spans="1:5" x14ac:dyDescent="0.25">
      <c r="A777" t="s">
        <v>410</v>
      </c>
      <c r="B777" t="s">
        <v>411</v>
      </c>
      <c r="C777" s="13">
        <v>43014</v>
      </c>
      <c r="D777" s="219">
        <v>0.99719999999999998</v>
      </c>
      <c r="E777" t="s">
        <v>80</v>
      </c>
    </row>
    <row r="778" spans="1:5" x14ac:dyDescent="0.25">
      <c r="A778" t="s">
        <v>410</v>
      </c>
      <c r="B778" t="s">
        <v>411</v>
      </c>
      <c r="C778" s="13">
        <v>43021</v>
      </c>
      <c r="D778" s="219">
        <v>0.99719999999999998</v>
      </c>
      <c r="E778" t="s">
        <v>80</v>
      </c>
    </row>
    <row r="779" spans="1:5" x14ac:dyDescent="0.25">
      <c r="A779" t="s">
        <v>410</v>
      </c>
      <c r="B779" t="s">
        <v>411</v>
      </c>
      <c r="C779" s="13">
        <v>43028</v>
      </c>
      <c r="D779" s="219">
        <v>0.99709999999999999</v>
      </c>
      <c r="E779" t="s">
        <v>80</v>
      </c>
    </row>
    <row r="780" spans="1:5" x14ac:dyDescent="0.25">
      <c r="A780" t="s">
        <v>410</v>
      </c>
      <c r="B780" t="s">
        <v>411</v>
      </c>
      <c r="C780" s="13">
        <v>43035</v>
      </c>
      <c r="D780" s="219">
        <v>0.99690000000000001</v>
      </c>
      <c r="E780" t="s">
        <v>80</v>
      </c>
    </row>
    <row r="781" spans="1:5" x14ac:dyDescent="0.25">
      <c r="A781" t="s">
        <v>410</v>
      </c>
      <c r="B781" t="s">
        <v>411</v>
      </c>
      <c r="C781" s="13">
        <v>43042</v>
      </c>
      <c r="D781" s="219">
        <v>0.99629999999999996</v>
      </c>
      <c r="E781" t="s">
        <v>80</v>
      </c>
    </row>
    <row r="782" spans="1:5" x14ac:dyDescent="0.25">
      <c r="A782" t="s">
        <v>410</v>
      </c>
      <c r="B782" t="s">
        <v>411</v>
      </c>
      <c r="C782" s="13">
        <v>43049</v>
      </c>
      <c r="D782" s="219">
        <v>0.99569999999999992</v>
      </c>
      <c r="E782" t="s">
        <v>80</v>
      </c>
    </row>
    <row r="783" spans="1:5" x14ac:dyDescent="0.25">
      <c r="A783" t="s">
        <v>410</v>
      </c>
      <c r="B783" t="s">
        <v>411</v>
      </c>
      <c r="C783" s="13">
        <v>43056</v>
      </c>
      <c r="D783" s="219">
        <v>0.99560000000000004</v>
      </c>
      <c r="E783" t="s">
        <v>80</v>
      </c>
    </row>
    <row r="784" spans="1:5" x14ac:dyDescent="0.25">
      <c r="A784" t="s">
        <v>410</v>
      </c>
      <c r="B784" t="s">
        <v>411</v>
      </c>
      <c r="C784" s="13">
        <v>43063</v>
      </c>
      <c r="D784" s="219">
        <v>0.99540000000000006</v>
      </c>
      <c r="E784" t="s">
        <v>80</v>
      </c>
    </row>
    <row r="785" spans="1:5" x14ac:dyDescent="0.25">
      <c r="A785" t="s">
        <v>410</v>
      </c>
      <c r="B785" t="s">
        <v>411</v>
      </c>
      <c r="C785" s="13">
        <v>43070</v>
      </c>
      <c r="D785" s="219">
        <v>0.99529999999999996</v>
      </c>
      <c r="E785" t="s">
        <v>80</v>
      </c>
    </row>
    <row r="786" spans="1:5" x14ac:dyDescent="0.25">
      <c r="A786" t="s">
        <v>410</v>
      </c>
      <c r="B786" t="s">
        <v>411</v>
      </c>
      <c r="C786" s="13">
        <v>43077</v>
      </c>
      <c r="D786" s="219">
        <v>0.99519999999999997</v>
      </c>
      <c r="E786" t="s">
        <v>80</v>
      </c>
    </row>
    <row r="787" spans="1:5" x14ac:dyDescent="0.25">
      <c r="A787" t="s">
        <v>410</v>
      </c>
      <c r="B787" t="s">
        <v>411</v>
      </c>
      <c r="C787" s="13">
        <v>43084</v>
      </c>
      <c r="D787" s="219">
        <v>0.9951000000000001</v>
      </c>
      <c r="E787" t="s">
        <v>80</v>
      </c>
    </row>
    <row r="788" spans="1:5" x14ac:dyDescent="0.25">
      <c r="A788" t="s">
        <v>410</v>
      </c>
      <c r="B788" t="s">
        <v>411</v>
      </c>
      <c r="C788" s="13">
        <v>43091</v>
      </c>
      <c r="D788" s="219">
        <v>0.995</v>
      </c>
      <c r="E788" t="s">
        <v>80</v>
      </c>
    </row>
    <row r="789" spans="1:5" x14ac:dyDescent="0.25">
      <c r="A789" t="s">
        <v>410</v>
      </c>
      <c r="B789" t="s">
        <v>411</v>
      </c>
      <c r="C789" s="13">
        <v>43098</v>
      </c>
      <c r="D789" s="219">
        <v>0.97549999999999992</v>
      </c>
      <c r="E789" t="s">
        <v>80</v>
      </c>
    </row>
    <row r="790" spans="1:5" x14ac:dyDescent="0.25">
      <c r="A790" t="s">
        <v>410</v>
      </c>
      <c r="B790" t="s">
        <v>411</v>
      </c>
      <c r="C790" s="13">
        <v>43105</v>
      </c>
      <c r="D790" s="219">
        <v>0</v>
      </c>
      <c r="E790" t="s">
        <v>80</v>
      </c>
    </row>
    <row r="791" spans="1:5" x14ac:dyDescent="0.25">
      <c r="A791" t="s">
        <v>410</v>
      </c>
      <c r="B791" t="s">
        <v>411</v>
      </c>
      <c r="C791" s="13">
        <v>43112</v>
      </c>
      <c r="D791" s="219">
        <v>0</v>
      </c>
      <c r="E791" t="s">
        <v>80</v>
      </c>
    </row>
    <row r="792" spans="1:5" x14ac:dyDescent="0.25">
      <c r="A792" t="s">
        <v>410</v>
      </c>
      <c r="B792" t="s">
        <v>411</v>
      </c>
      <c r="C792" s="13">
        <v>43119</v>
      </c>
      <c r="D792" s="219">
        <v>0</v>
      </c>
      <c r="E792" t="s">
        <v>80</v>
      </c>
    </row>
    <row r="793" spans="1:5" x14ac:dyDescent="0.25">
      <c r="A793" t="s">
        <v>410</v>
      </c>
      <c r="B793" t="s">
        <v>411</v>
      </c>
      <c r="C793" s="13">
        <v>43126</v>
      </c>
      <c r="D793" s="219">
        <v>0.2475</v>
      </c>
      <c r="E793" t="s">
        <v>80</v>
      </c>
    </row>
    <row r="794" spans="1:5" x14ac:dyDescent="0.25">
      <c r="A794" t="s">
        <v>410</v>
      </c>
      <c r="B794" t="s">
        <v>411</v>
      </c>
      <c r="C794" s="13">
        <v>43133</v>
      </c>
      <c r="D794" s="219">
        <v>0.39600000000000002</v>
      </c>
      <c r="E794" t="s">
        <v>80</v>
      </c>
    </row>
    <row r="795" spans="1:5" x14ac:dyDescent="0.25">
      <c r="A795" t="s">
        <v>410</v>
      </c>
      <c r="B795" t="s">
        <v>411</v>
      </c>
      <c r="C795" s="13">
        <v>43140</v>
      </c>
      <c r="D795" s="219">
        <v>0.48499999999999999</v>
      </c>
      <c r="E795" t="s">
        <v>80</v>
      </c>
    </row>
    <row r="796" spans="1:5" x14ac:dyDescent="0.25">
      <c r="A796" t="s">
        <v>410</v>
      </c>
      <c r="B796" t="s">
        <v>411</v>
      </c>
      <c r="C796" s="13">
        <v>43147</v>
      </c>
      <c r="D796" s="219">
        <v>0.55710000000000004</v>
      </c>
      <c r="E796" t="s">
        <v>80</v>
      </c>
    </row>
    <row r="797" spans="1:5" x14ac:dyDescent="0.25">
      <c r="A797" t="s">
        <v>410</v>
      </c>
      <c r="B797" t="s">
        <v>411</v>
      </c>
      <c r="C797" s="13">
        <v>43154</v>
      </c>
      <c r="D797" s="219">
        <v>0.61</v>
      </c>
      <c r="E797" t="s">
        <v>80</v>
      </c>
    </row>
    <row r="798" spans="1:5" x14ac:dyDescent="0.25">
      <c r="A798" t="s">
        <v>410</v>
      </c>
      <c r="B798" t="s">
        <v>411</v>
      </c>
      <c r="C798" s="13">
        <v>43161</v>
      </c>
      <c r="D798" s="219">
        <v>0.65</v>
      </c>
      <c r="E798" t="s">
        <v>80</v>
      </c>
    </row>
    <row r="799" spans="1:5" x14ac:dyDescent="0.25">
      <c r="A799" t="s">
        <v>410</v>
      </c>
      <c r="B799" t="s">
        <v>411</v>
      </c>
      <c r="C799" s="13">
        <v>43168</v>
      </c>
      <c r="D799" s="219">
        <v>0.68299999999999994</v>
      </c>
      <c r="E799" t="s">
        <v>80</v>
      </c>
    </row>
    <row r="800" spans="1:5" x14ac:dyDescent="0.25">
      <c r="A800" t="s">
        <v>410</v>
      </c>
      <c r="B800" t="s">
        <v>411</v>
      </c>
      <c r="C800" s="13">
        <v>43175</v>
      </c>
      <c r="D800" s="219">
        <v>0.71</v>
      </c>
      <c r="E800" t="s">
        <v>80</v>
      </c>
    </row>
    <row r="801" spans="1:5" x14ac:dyDescent="0.25">
      <c r="A801" t="s">
        <v>410</v>
      </c>
      <c r="B801" t="s">
        <v>411</v>
      </c>
      <c r="C801" s="13">
        <v>43182</v>
      </c>
      <c r="D801" s="219">
        <v>0.73250000000000004</v>
      </c>
      <c r="E801" t="s">
        <v>80</v>
      </c>
    </row>
    <row r="802" spans="1:5" x14ac:dyDescent="0.25">
      <c r="A802" t="s">
        <v>410</v>
      </c>
      <c r="B802" t="s">
        <v>411</v>
      </c>
      <c r="C802" s="13">
        <v>43189</v>
      </c>
      <c r="D802" s="219">
        <v>0.75309999999999999</v>
      </c>
      <c r="E802" t="s">
        <v>80</v>
      </c>
    </row>
    <row r="803" spans="1:5" x14ac:dyDescent="0.25">
      <c r="A803" t="s">
        <v>412</v>
      </c>
      <c r="B803" t="s">
        <v>413</v>
      </c>
      <c r="C803" s="13">
        <v>42937</v>
      </c>
      <c r="D803" s="219">
        <v>0</v>
      </c>
      <c r="E803" t="s">
        <v>80</v>
      </c>
    </row>
    <row r="804" spans="1:5" x14ac:dyDescent="0.25">
      <c r="A804" t="s">
        <v>412</v>
      </c>
      <c r="B804" t="s">
        <v>413</v>
      </c>
      <c r="C804" s="13">
        <v>42944</v>
      </c>
      <c r="D804" s="219">
        <v>0</v>
      </c>
      <c r="E804" t="s">
        <v>80</v>
      </c>
    </row>
    <row r="805" spans="1:5" x14ac:dyDescent="0.25">
      <c r="A805" t="s">
        <v>412</v>
      </c>
      <c r="B805" t="s">
        <v>413</v>
      </c>
      <c r="C805" s="13">
        <v>42951</v>
      </c>
      <c r="D805" s="219">
        <v>0</v>
      </c>
      <c r="E805" t="s">
        <v>80</v>
      </c>
    </row>
    <row r="806" spans="1:5" x14ac:dyDescent="0.25">
      <c r="A806" t="s">
        <v>412</v>
      </c>
      <c r="B806" t="s">
        <v>413</v>
      </c>
      <c r="C806" s="13">
        <v>42958</v>
      </c>
      <c r="D806" s="219">
        <v>0</v>
      </c>
      <c r="E806" t="s">
        <v>80</v>
      </c>
    </row>
    <row r="807" spans="1:5" x14ac:dyDescent="0.25">
      <c r="A807" t="s">
        <v>412</v>
      </c>
      <c r="B807" t="s">
        <v>413</v>
      </c>
      <c r="C807" s="13">
        <v>42965</v>
      </c>
      <c r="D807" s="219">
        <v>0</v>
      </c>
      <c r="E807" t="s">
        <v>80</v>
      </c>
    </row>
    <row r="808" spans="1:5" x14ac:dyDescent="0.25">
      <c r="A808" t="s">
        <v>412</v>
      </c>
      <c r="B808" t="s">
        <v>413</v>
      </c>
      <c r="C808" s="13">
        <v>42972</v>
      </c>
      <c r="D808" s="219">
        <v>0</v>
      </c>
      <c r="E808" t="s">
        <v>80</v>
      </c>
    </row>
    <row r="809" spans="1:5" x14ac:dyDescent="0.25">
      <c r="A809" t="s">
        <v>412</v>
      </c>
      <c r="B809" t="s">
        <v>413</v>
      </c>
      <c r="C809" s="13">
        <v>42979</v>
      </c>
      <c r="D809" s="219">
        <v>0</v>
      </c>
      <c r="E809" t="s">
        <v>80</v>
      </c>
    </row>
    <row r="810" spans="1:5" x14ac:dyDescent="0.25">
      <c r="A810" t="s">
        <v>412</v>
      </c>
      <c r="B810" t="s">
        <v>413</v>
      </c>
      <c r="C810" s="13">
        <v>42986</v>
      </c>
      <c r="D810" s="219">
        <v>0</v>
      </c>
      <c r="E810" t="s">
        <v>80</v>
      </c>
    </row>
    <row r="811" spans="1:5" x14ac:dyDescent="0.25">
      <c r="A811" t="s">
        <v>412</v>
      </c>
      <c r="B811" t="s">
        <v>413</v>
      </c>
      <c r="C811" s="13">
        <v>42993</v>
      </c>
      <c r="D811" s="219">
        <v>0</v>
      </c>
      <c r="E811" t="s">
        <v>80</v>
      </c>
    </row>
    <row r="812" spans="1:5" x14ac:dyDescent="0.25">
      <c r="A812" t="s">
        <v>412</v>
      </c>
      <c r="B812" t="s">
        <v>413</v>
      </c>
      <c r="C812" s="13">
        <v>43000</v>
      </c>
      <c r="D812" s="219">
        <v>0</v>
      </c>
      <c r="E812" t="s">
        <v>80</v>
      </c>
    </row>
    <row r="813" spans="1:5" x14ac:dyDescent="0.25">
      <c r="A813" t="s">
        <v>412</v>
      </c>
      <c r="B813" t="s">
        <v>413</v>
      </c>
      <c r="C813" s="13">
        <v>43007</v>
      </c>
      <c r="D813" s="219">
        <v>0</v>
      </c>
      <c r="E813" t="s">
        <v>80</v>
      </c>
    </row>
    <row r="814" spans="1:5" x14ac:dyDescent="0.25">
      <c r="A814" t="s">
        <v>412</v>
      </c>
      <c r="B814" t="s">
        <v>413</v>
      </c>
      <c r="C814" s="13">
        <v>43014</v>
      </c>
      <c r="D814" s="219">
        <v>0</v>
      </c>
      <c r="E814" t="s">
        <v>80</v>
      </c>
    </row>
    <row r="815" spans="1:5" x14ac:dyDescent="0.25">
      <c r="A815" t="s">
        <v>412</v>
      </c>
      <c r="B815" t="s">
        <v>413</v>
      </c>
      <c r="C815" s="13">
        <v>43021</v>
      </c>
      <c r="D815" s="219">
        <v>0</v>
      </c>
      <c r="E815" t="s">
        <v>80</v>
      </c>
    </row>
    <row r="816" spans="1:5" x14ac:dyDescent="0.25">
      <c r="A816" t="s">
        <v>412</v>
      </c>
      <c r="B816" t="s">
        <v>413</v>
      </c>
      <c r="C816" s="13">
        <v>43028</v>
      </c>
      <c r="D816" s="219">
        <v>0</v>
      </c>
      <c r="E816" t="s">
        <v>80</v>
      </c>
    </row>
    <row r="817" spans="1:5" x14ac:dyDescent="0.25">
      <c r="A817" t="s">
        <v>412</v>
      </c>
      <c r="B817" t="s">
        <v>413</v>
      </c>
      <c r="C817" s="13">
        <v>43035</v>
      </c>
      <c r="D817" s="219">
        <v>0</v>
      </c>
      <c r="E817" t="s">
        <v>80</v>
      </c>
    </row>
    <row r="818" spans="1:5" x14ac:dyDescent="0.25">
      <c r="A818" t="s">
        <v>412</v>
      </c>
      <c r="B818" t="s">
        <v>413</v>
      </c>
      <c r="C818" s="13">
        <v>43042</v>
      </c>
      <c r="D818" s="219">
        <v>0</v>
      </c>
      <c r="E818" t="s">
        <v>80</v>
      </c>
    </row>
    <row r="819" spans="1:5" x14ac:dyDescent="0.25">
      <c r="A819" t="s">
        <v>412</v>
      </c>
      <c r="B819" t="s">
        <v>413</v>
      </c>
      <c r="C819" s="13">
        <v>43049</v>
      </c>
      <c r="D819" s="219">
        <v>0</v>
      </c>
      <c r="E819" t="s">
        <v>80</v>
      </c>
    </row>
    <row r="820" spans="1:5" x14ac:dyDescent="0.25">
      <c r="A820" t="s">
        <v>412</v>
      </c>
      <c r="B820" t="s">
        <v>413</v>
      </c>
      <c r="C820" s="13">
        <v>43056</v>
      </c>
      <c r="D820" s="219">
        <v>0</v>
      </c>
      <c r="E820" t="s">
        <v>80</v>
      </c>
    </row>
    <row r="821" spans="1:5" x14ac:dyDescent="0.25">
      <c r="A821" t="s">
        <v>412</v>
      </c>
      <c r="B821" t="s">
        <v>413</v>
      </c>
      <c r="C821" s="13">
        <v>43063</v>
      </c>
      <c r="D821" s="219">
        <v>0</v>
      </c>
      <c r="E821" t="s">
        <v>80</v>
      </c>
    </row>
    <row r="822" spans="1:5" x14ac:dyDescent="0.25">
      <c r="A822" t="s">
        <v>412</v>
      </c>
      <c r="B822" t="s">
        <v>413</v>
      </c>
      <c r="C822" s="13">
        <v>43070</v>
      </c>
      <c r="D822" s="219">
        <v>0</v>
      </c>
      <c r="E822" t="s">
        <v>80</v>
      </c>
    </row>
    <row r="823" spans="1:5" x14ac:dyDescent="0.25">
      <c r="A823" t="s">
        <v>412</v>
      </c>
      <c r="B823" t="s">
        <v>413</v>
      </c>
      <c r="C823" s="13">
        <v>43077</v>
      </c>
      <c r="D823" s="219">
        <v>0</v>
      </c>
      <c r="E823" t="s">
        <v>80</v>
      </c>
    </row>
    <row r="824" spans="1:5" x14ac:dyDescent="0.25">
      <c r="A824" t="s">
        <v>412</v>
      </c>
      <c r="B824" t="s">
        <v>413</v>
      </c>
      <c r="C824" s="13">
        <v>43084</v>
      </c>
      <c r="D824" s="219">
        <v>0</v>
      </c>
      <c r="E824" t="s">
        <v>80</v>
      </c>
    </row>
    <row r="825" spans="1:5" x14ac:dyDescent="0.25">
      <c r="A825" t="s">
        <v>412</v>
      </c>
      <c r="B825" t="s">
        <v>413</v>
      </c>
      <c r="C825" s="13">
        <v>43091</v>
      </c>
      <c r="D825" s="219">
        <v>0</v>
      </c>
      <c r="E825" t="s">
        <v>80</v>
      </c>
    </row>
    <row r="826" spans="1:5" x14ac:dyDescent="0.25">
      <c r="A826" t="s">
        <v>412</v>
      </c>
      <c r="B826" t="s">
        <v>413</v>
      </c>
      <c r="C826" s="13">
        <v>43098</v>
      </c>
      <c r="D826" s="219">
        <v>0</v>
      </c>
      <c r="E826" t="s">
        <v>80</v>
      </c>
    </row>
    <row r="827" spans="1:5" x14ac:dyDescent="0.25">
      <c r="A827" t="s">
        <v>412</v>
      </c>
      <c r="B827" t="s">
        <v>413</v>
      </c>
      <c r="C827" s="13">
        <v>43105</v>
      </c>
      <c r="D827" s="219">
        <v>0</v>
      </c>
      <c r="E827" t="s">
        <v>80</v>
      </c>
    </row>
    <row r="828" spans="1:5" x14ac:dyDescent="0.25">
      <c r="A828" t="s">
        <v>412</v>
      </c>
      <c r="B828" t="s">
        <v>413</v>
      </c>
      <c r="C828" s="13">
        <v>43112</v>
      </c>
      <c r="D828" s="219">
        <v>0</v>
      </c>
      <c r="E828" t="s">
        <v>80</v>
      </c>
    </row>
    <row r="829" spans="1:5" x14ac:dyDescent="0.25">
      <c r="A829" t="s">
        <v>412</v>
      </c>
      <c r="B829" t="s">
        <v>413</v>
      </c>
      <c r="C829" s="13">
        <v>43119</v>
      </c>
      <c r="D829" s="219">
        <v>0</v>
      </c>
      <c r="E829" t="s">
        <v>80</v>
      </c>
    </row>
    <row r="830" spans="1:5" x14ac:dyDescent="0.25">
      <c r="A830" t="s">
        <v>412</v>
      </c>
      <c r="B830" t="s">
        <v>413</v>
      </c>
      <c r="C830" s="13">
        <v>43126</v>
      </c>
      <c r="D830" s="219">
        <v>0</v>
      </c>
      <c r="E830" t="s">
        <v>80</v>
      </c>
    </row>
    <row r="831" spans="1:5" x14ac:dyDescent="0.25">
      <c r="A831" t="s">
        <v>412</v>
      </c>
      <c r="B831" t="s">
        <v>413</v>
      </c>
      <c r="C831" s="13">
        <v>43133</v>
      </c>
      <c r="D831" s="219">
        <v>0</v>
      </c>
      <c r="E831" t="s">
        <v>80</v>
      </c>
    </row>
    <row r="832" spans="1:5" x14ac:dyDescent="0.25">
      <c r="A832" t="s">
        <v>412</v>
      </c>
      <c r="B832" t="s">
        <v>413</v>
      </c>
      <c r="C832" s="13">
        <v>43140</v>
      </c>
      <c r="D832" s="219">
        <v>0</v>
      </c>
      <c r="E832" t="s">
        <v>80</v>
      </c>
    </row>
    <row r="833" spans="1:5" x14ac:dyDescent="0.25">
      <c r="A833" t="s">
        <v>412</v>
      </c>
      <c r="B833" t="s">
        <v>413</v>
      </c>
      <c r="C833" s="13">
        <v>43147</v>
      </c>
      <c r="D833" s="219">
        <v>0</v>
      </c>
      <c r="E833" t="s">
        <v>80</v>
      </c>
    </row>
    <row r="834" spans="1:5" x14ac:dyDescent="0.25">
      <c r="A834" t="s">
        <v>412</v>
      </c>
      <c r="B834" t="s">
        <v>413</v>
      </c>
      <c r="C834" s="13">
        <v>43154</v>
      </c>
      <c r="D834" s="219">
        <v>0</v>
      </c>
      <c r="E834" t="s">
        <v>80</v>
      </c>
    </row>
    <row r="835" spans="1:5" x14ac:dyDescent="0.25">
      <c r="A835" t="s">
        <v>412</v>
      </c>
      <c r="B835" t="s">
        <v>413</v>
      </c>
      <c r="C835" s="13">
        <v>43161</v>
      </c>
      <c r="D835" s="219">
        <v>0</v>
      </c>
      <c r="E835" t="s">
        <v>80</v>
      </c>
    </row>
    <row r="836" spans="1:5" x14ac:dyDescent="0.25">
      <c r="A836" t="s">
        <v>412</v>
      </c>
      <c r="B836" t="s">
        <v>413</v>
      </c>
      <c r="C836" s="13">
        <v>43168</v>
      </c>
      <c r="D836" s="219">
        <v>0</v>
      </c>
      <c r="E836" t="s">
        <v>80</v>
      </c>
    </row>
    <row r="837" spans="1:5" x14ac:dyDescent="0.25">
      <c r="A837" t="s">
        <v>412</v>
      </c>
      <c r="B837" t="s">
        <v>413</v>
      </c>
      <c r="C837" s="13">
        <v>43175</v>
      </c>
      <c r="D837" s="219">
        <v>0</v>
      </c>
      <c r="E837" t="s">
        <v>80</v>
      </c>
    </row>
    <row r="838" spans="1:5" x14ac:dyDescent="0.25">
      <c r="A838" t="s">
        <v>412</v>
      </c>
      <c r="B838" t="s">
        <v>413</v>
      </c>
      <c r="C838" s="13">
        <v>43182</v>
      </c>
      <c r="D838" s="219">
        <v>0</v>
      </c>
      <c r="E838" t="s">
        <v>80</v>
      </c>
    </row>
    <row r="839" spans="1:5" x14ac:dyDescent="0.25">
      <c r="A839" t="s">
        <v>412</v>
      </c>
      <c r="B839" t="s">
        <v>413</v>
      </c>
      <c r="C839" s="13">
        <v>43189</v>
      </c>
      <c r="D839" s="219">
        <v>0</v>
      </c>
      <c r="E839" t="s">
        <v>80</v>
      </c>
    </row>
    <row r="840" spans="1:5" x14ac:dyDescent="0.25">
      <c r="A840" t="s">
        <v>414</v>
      </c>
      <c r="B840" t="s">
        <v>415</v>
      </c>
      <c r="C840" s="13">
        <v>42937</v>
      </c>
      <c r="D840" s="219">
        <v>0</v>
      </c>
      <c r="E840" t="s">
        <v>80</v>
      </c>
    </row>
    <row r="841" spans="1:5" x14ac:dyDescent="0.25">
      <c r="A841" t="s">
        <v>414</v>
      </c>
      <c r="B841" t="s">
        <v>415</v>
      </c>
      <c r="C841" s="13">
        <v>42944</v>
      </c>
      <c r="D841" s="219">
        <v>0</v>
      </c>
      <c r="E841" t="s">
        <v>80</v>
      </c>
    </row>
    <row r="842" spans="1:5" x14ac:dyDescent="0.25">
      <c r="A842" t="s">
        <v>414</v>
      </c>
      <c r="B842" t="s">
        <v>415</v>
      </c>
      <c r="C842" s="13">
        <v>42951</v>
      </c>
      <c r="D842" s="219">
        <v>0</v>
      </c>
      <c r="E842" t="s">
        <v>80</v>
      </c>
    </row>
    <row r="843" spans="1:5" x14ac:dyDescent="0.25">
      <c r="A843" t="s">
        <v>414</v>
      </c>
      <c r="B843" t="s">
        <v>415</v>
      </c>
      <c r="C843" s="13">
        <v>42958</v>
      </c>
      <c r="D843" s="219">
        <v>0</v>
      </c>
      <c r="E843" t="s">
        <v>80</v>
      </c>
    </row>
    <row r="844" spans="1:5" x14ac:dyDescent="0.25">
      <c r="A844" t="s">
        <v>414</v>
      </c>
      <c r="B844" t="s">
        <v>415</v>
      </c>
      <c r="C844" s="13">
        <v>42965</v>
      </c>
      <c r="D844" s="219">
        <v>0</v>
      </c>
      <c r="E844" t="s">
        <v>80</v>
      </c>
    </row>
    <row r="845" spans="1:5" x14ac:dyDescent="0.25">
      <c r="A845" t="s">
        <v>414</v>
      </c>
      <c r="B845" t="s">
        <v>415</v>
      </c>
      <c r="C845" s="13">
        <v>42972</v>
      </c>
      <c r="D845" s="219">
        <v>0</v>
      </c>
      <c r="E845" t="s">
        <v>80</v>
      </c>
    </row>
    <row r="846" spans="1:5" x14ac:dyDescent="0.25">
      <c r="A846" t="s">
        <v>414</v>
      </c>
      <c r="B846" t="s">
        <v>415</v>
      </c>
      <c r="C846" s="13">
        <v>42979</v>
      </c>
      <c r="D846" s="219">
        <v>0</v>
      </c>
      <c r="E846" t="s">
        <v>80</v>
      </c>
    </row>
    <row r="847" spans="1:5" x14ac:dyDescent="0.25">
      <c r="A847" t="s">
        <v>414</v>
      </c>
      <c r="B847" t="s">
        <v>415</v>
      </c>
      <c r="C847" s="13">
        <v>42986</v>
      </c>
      <c r="D847" s="219">
        <v>0</v>
      </c>
      <c r="E847" t="s">
        <v>80</v>
      </c>
    </row>
    <row r="848" spans="1:5" x14ac:dyDescent="0.25">
      <c r="A848" t="s">
        <v>414</v>
      </c>
      <c r="B848" t="s">
        <v>415</v>
      </c>
      <c r="C848" s="13">
        <v>42993</v>
      </c>
      <c r="D848" s="219">
        <v>0</v>
      </c>
      <c r="E848" t="s">
        <v>80</v>
      </c>
    </row>
    <row r="849" spans="1:5" x14ac:dyDescent="0.25">
      <c r="A849" t="s">
        <v>414</v>
      </c>
      <c r="B849" t="s">
        <v>415</v>
      </c>
      <c r="C849" s="13">
        <v>43000</v>
      </c>
      <c r="D849" s="219">
        <v>0</v>
      </c>
      <c r="E849" t="s">
        <v>80</v>
      </c>
    </row>
    <row r="850" spans="1:5" x14ac:dyDescent="0.25">
      <c r="A850" t="s">
        <v>414</v>
      </c>
      <c r="B850" t="s">
        <v>415</v>
      </c>
      <c r="C850" s="13">
        <v>43007</v>
      </c>
      <c r="D850" s="219">
        <v>0</v>
      </c>
      <c r="E850" t="s">
        <v>80</v>
      </c>
    </row>
    <row r="851" spans="1:5" x14ac:dyDescent="0.25">
      <c r="A851" t="s">
        <v>414</v>
      </c>
      <c r="B851" t="s">
        <v>415</v>
      </c>
      <c r="C851" s="13">
        <v>43014</v>
      </c>
      <c r="D851" s="219">
        <v>0</v>
      </c>
      <c r="E851" t="s">
        <v>80</v>
      </c>
    </row>
    <row r="852" spans="1:5" x14ac:dyDescent="0.25">
      <c r="A852" t="s">
        <v>414</v>
      </c>
      <c r="B852" t="s">
        <v>415</v>
      </c>
      <c r="C852" s="13">
        <v>43021</v>
      </c>
      <c r="D852" s="219">
        <v>0</v>
      </c>
      <c r="E852" t="s">
        <v>80</v>
      </c>
    </row>
    <row r="853" spans="1:5" x14ac:dyDescent="0.25">
      <c r="A853" t="s">
        <v>414</v>
      </c>
      <c r="B853" t="s">
        <v>415</v>
      </c>
      <c r="C853" s="13">
        <v>43028</v>
      </c>
      <c r="D853" s="219">
        <v>0</v>
      </c>
      <c r="E853" t="s">
        <v>80</v>
      </c>
    </row>
    <row r="854" spans="1:5" x14ac:dyDescent="0.25">
      <c r="A854" t="s">
        <v>414</v>
      </c>
      <c r="B854" t="s">
        <v>415</v>
      </c>
      <c r="C854" s="13">
        <v>43035</v>
      </c>
      <c r="D854" s="219">
        <v>0</v>
      </c>
      <c r="E854" t="s">
        <v>80</v>
      </c>
    </row>
    <row r="855" spans="1:5" x14ac:dyDescent="0.25">
      <c r="A855" t="s">
        <v>414</v>
      </c>
      <c r="B855" t="s">
        <v>415</v>
      </c>
      <c r="C855" s="13">
        <v>43042</v>
      </c>
      <c r="D855" s="219">
        <v>0</v>
      </c>
      <c r="E855" t="s">
        <v>80</v>
      </c>
    </row>
    <row r="856" spans="1:5" x14ac:dyDescent="0.25">
      <c r="A856" t="s">
        <v>414</v>
      </c>
      <c r="B856" t="s">
        <v>415</v>
      </c>
      <c r="C856" s="13">
        <v>43049</v>
      </c>
      <c r="D856" s="219">
        <v>0</v>
      </c>
      <c r="E856" t="s">
        <v>80</v>
      </c>
    </row>
    <row r="857" spans="1:5" x14ac:dyDescent="0.25">
      <c r="A857" t="s">
        <v>414</v>
      </c>
      <c r="B857" t="s">
        <v>415</v>
      </c>
      <c r="C857" s="13">
        <v>43056</v>
      </c>
      <c r="D857" s="219">
        <v>0</v>
      </c>
      <c r="E857" t="s">
        <v>80</v>
      </c>
    </row>
    <row r="858" spans="1:5" x14ac:dyDescent="0.25">
      <c r="A858" t="s">
        <v>414</v>
      </c>
      <c r="B858" t="s">
        <v>415</v>
      </c>
      <c r="C858" s="13">
        <v>43063</v>
      </c>
      <c r="D858" s="219">
        <v>0</v>
      </c>
      <c r="E858" t="s">
        <v>80</v>
      </c>
    </row>
    <row r="859" spans="1:5" x14ac:dyDescent="0.25">
      <c r="A859" t="s">
        <v>414</v>
      </c>
      <c r="B859" t="s">
        <v>415</v>
      </c>
      <c r="C859" s="13">
        <v>43070</v>
      </c>
      <c r="D859" s="219">
        <v>0</v>
      </c>
      <c r="E859" t="s">
        <v>80</v>
      </c>
    </row>
    <row r="860" spans="1:5" x14ac:dyDescent="0.25">
      <c r="A860" t="s">
        <v>414</v>
      </c>
      <c r="B860" t="s">
        <v>415</v>
      </c>
      <c r="C860" s="13">
        <v>43077</v>
      </c>
      <c r="D860" s="219">
        <v>0</v>
      </c>
      <c r="E860" t="s">
        <v>80</v>
      </c>
    </row>
    <row r="861" spans="1:5" x14ac:dyDescent="0.25">
      <c r="A861" t="s">
        <v>414</v>
      </c>
      <c r="B861" t="s">
        <v>415</v>
      </c>
      <c r="C861" s="13">
        <v>43084</v>
      </c>
      <c r="D861" s="219">
        <v>0</v>
      </c>
      <c r="E861" t="s">
        <v>80</v>
      </c>
    </row>
    <row r="862" spans="1:5" x14ac:dyDescent="0.25">
      <c r="A862" t="s">
        <v>414</v>
      </c>
      <c r="B862" t="s">
        <v>415</v>
      </c>
      <c r="C862" s="13">
        <v>43091</v>
      </c>
      <c r="D862" s="219">
        <v>0</v>
      </c>
      <c r="E862" t="s">
        <v>80</v>
      </c>
    </row>
    <row r="863" spans="1:5" x14ac:dyDescent="0.25">
      <c r="A863" t="s">
        <v>414</v>
      </c>
      <c r="B863" t="s">
        <v>415</v>
      </c>
      <c r="C863" s="13">
        <v>43098</v>
      </c>
      <c r="D863" s="219">
        <v>0</v>
      </c>
      <c r="E863" t="s">
        <v>80</v>
      </c>
    </row>
    <row r="864" spans="1:5" x14ac:dyDescent="0.25">
      <c r="A864" t="s">
        <v>414</v>
      </c>
      <c r="B864" t="s">
        <v>415</v>
      </c>
      <c r="C864" s="13">
        <v>43105</v>
      </c>
      <c r="D864" s="219">
        <v>0</v>
      </c>
      <c r="E864" t="s">
        <v>80</v>
      </c>
    </row>
    <row r="865" spans="1:5" x14ac:dyDescent="0.25">
      <c r="A865" t="s">
        <v>414</v>
      </c>
      <c r="B865" t="s">
        <v>415</v>
      </c>
      <c r="C865" s="13">
        <v>43112</v>
      </c>
      <c r="D865" s="219">
        <v>0</v>
      </c>
      <c r="E865" t="s">
        <v>80</v>
      </c>
    </row>
    <row r="866" spans="1:5" x14ac:dyDescent="0.25">
      <c r="A866" t="s">
        <v>414</v>
      </c>
      <c r="B866" t="s">
        <v>415</v>
      </c>
      <c r="C866" s="13">
        <v>43119</v>
      </c>
      <c r="D866" s="219">
        <v>0</v>
      </c>
      <c r="E866" t="s">
        <v>80</v>
      </c>
    </row>
    <row r="867" spans="1:5" x14ac:dyDescent="0.25">
      <c r="A867" t="s">
        <v>414</v>
      </c>
      <c r="B867" t="s">
        <v>415</v>
      </c>
      <c r="C867" s="13">
        <v>43126</v>
      </c>
      <c r="D867" s="219">
        <v>0</v>
      </c>
      <c r="E867" t="s">
        <v>80</v>
      </c>
    </row>
    <row r="868" spans="1:5" x14ac:dyDescent="0.25">
      <c r="A868" t="s">
        <v>414</v>
      </c>
      <c r="B868" t="s">
        <v>415</v>
      </c>
      <c r="C868" s="13">
        <v>43133</v>
      </c>
      <c r="D868" s="219">
        <v>0</v>
      </c>
      <c r="E868" t="s">
        <v>80</v>
      </c>
    </row>
    <row r="869" spans="1:5" x14ac:dyDescent="0.25">
      <c r="A869" t="s">
        <v>414</v>
      </c>
      <c r="B869" t="s">
        <v>415</v>
      </c>
      <c r="C869" s="13">
        <v>43140</v>
      </c>
      <c r="D869" s="219">
        <v>0</v>
      </c>
      <c r="E869" t="s">
        <v>80</v>
      </c>
    </row>
    <row r="870" spans="1:5" x14ac:dyDescent="0.25">
      <c r="A870" t="s">
        <v>414</v>
      </c>
      <c r="B870" t="s">
        <v>415</v>
      </c>
      <c r="C870" s="13">
        <v>43147</v>
      </c>
      <c r="D870" s="219">
        <v>0</v>
      </c>
      <c r="E870" t="s">
        <v>80</v>
      </c>
    </row>
    <row r="871" spans="1:5" x14ac:dyDescent="0.25">
      <c r="A871" t="s">
        <v>414</v>
      </c>
      <c r="B871" t="s">
        <v>415</v>
      </c>
      <c r="C871" s="13">
        <v>43154</v>
      </c>
      <c r="D871" s="219">
        <v>0</v>
      </c>
      <c r="E871" t="s">
        <v>80</v>
      </c>
    </row>
    <row r="872" spans="1:5" x14ac:dyDescent="0.25">
      <c r="A872" t="s">
        <v>414</v>
      </c>
      <c r="B872" t="s">
        <v>415</v>
      </c>
      <c r="C872" s="13">
        <v>43161</v>
      </c>
      <c r="D872" s="219">
        <v>0</v>
      </c>
      <c r="E872" t="s">
        <v>80</v>
      </c>
    </row>
    <row r="873" spans="1:5" x14ac:dyDescent="0.25">
      <c r="A873" t="s">
        <v>414</v>
      </c>
      <c r="B873" t="s">
        <v>415</v>
      </c>
      <c r="C873" s="13">
        <v>43168</v>
      </c>
      <c r="D873" s="219">
        <v>0</v>
      </c>
      <c r="E873" t="s">
        <v>80</v>
      </c>
    </row>
    <row r="874" spans="1:5" x14ac:dyDescent="0.25">
      <c r="A874" t="s">
        <v>414</v>
      </c>
      <c r="B874" t="s">
        <v>415</v>
      </c>
      <c r="C874" s="13">
        <v>43175</v>
      </c>
      <c r="D874" s="219">
        <v>0</v>
      </c>
      <c r="E874" t="s">
        <v>80</v>
      </c>
    </row>
    <row r="875" spans="1:5" x14ac:dyDescent="0.25">
      <c r="A875" t="s">
        <v>414</v>
      </c>
      <c r="B875" t="s">
        <v>415</v>
      </c>
      <c r="C875" s="13">
        <v>43182</v>
      </c>
      <c r="D875" s="219">
        <v>0</v>
      </c>
      <c r="E875" t="s">
        <v>80</v>
      </c>
    </row>
    <row r="876" spans="1:5" x14ac:dyDescent="0.25">
      <c r="A876" t="s">
        <v>414</v>
      </c>
      <c r="B876" t="s">
        <v>415</v>
      </c>
      <c r="C876" s="13">
        <v>43189</v>
      </c>
      <c r="D876" s="219">
        <v>0</v>
      </c>
      <c r="E876" t="s">
        <v>80</v>
      </c>
    </row>
    <row r="877" spans="1:5" x14ac:dyDescent="0.25">
      <c r="A877" t="s">
        <v>416</v>
      </c>
      <c r="B877" t="s">
        <v>417</v>
      </c>
      <c r="C877" s="13">
        <v>42937</v>
      </c>
      <c r="D877" s="219">
        <v>0</v>
      </c>
      <c r="E877" t="s">
        <v>80</v>
      </c>
    </row>
    <row r="878" spans="1:5" x14ac:dyDescent="0.25">
      <c r="A878" t="s">
        <v>416</v>
      </c>
      <c r="B878" t="s">
        <v>417</v>
      </c>
      <c r="C878" s="13">
        <v>42944</v>
      </c>
      <c r="D878" s="219">
        <v>0</v>
      </c>
      <c r="E878" t="s">
        <v>80</v>
      </c>
    </row>
    <row r="879" spans="1:5" x14ac:dyDescent="0.25">
      <c r="A879" t="s">
        <v>416</v>
      </c>
      <c r="B879" t="s">
        <v>417</v>
      </c>
      <c r="C879" s="13">
        <v>42951</v>
      </c>
      <c r="D879" s="219">
        <v>0</v>
      </c>
      <c r="E879" t="s">
        <v>80</v>
      </c>
    </row>
    <row r="880" spans="1:5" x14ac:dyDescent="0.25">
      <c r="A880" t="s">
        <v>416</v>
      </c>
      <c r="B880" t="s">
        <v>417</v>
      </c>
      <c r="C880" s="13">
        <v>42958</v>
      </c>
      <c r="D880" s="219">
        <v>0</v>
      </c>
      <c r="E880" t="s">
        <v>80</v>
      </c>
    </row>
    <row r="881" spans="1:5" x14ac:dyDescent="0.25">
      <c r="A881" t="s">
        <v>416</v>
      </c>
      <c r="B881" t="s">
        <v>417</v>
      </c>
      <c r="C881" s="13">
        <v>42965</v>
      </c>
      <c r="D881" s="219">
        <v>0</v>
      </c>
      <c r="E881" t="s">
        <v>80</v>
      </c>
    </row>
    <row r="882" spans="1:5" x14ac:dyDescent="0.25">
      <c r="A882" t="s">
        <v>416</v>
      </c>
      <c r="B882" t="s">
        <v>417</v>
      </c>
      <c r="C882" s="13">
        <v>42972</v>
      </c>
      <c r="D882" s="219">
        <v>0</v>
      </c>
      <c r="E882" t="s">
        <v>80</v>
      </c>
    </row>
    <row r="883" spans="1:5" x14ac:dyDescent="0.25">
      <c r="A883" t="s">
        <v>416</v>
      </c>
      <c r="B883" t="s">
        <v>417</v>
      </c>
      <c r="C883" s="13">
        <v>42979</v>
      </c>
      <c r="D883" s="219">
        <v>0</v>
      </c>
      <c r="E883" t="s">
        <v>80</v>
      </c>
    </row>
    <row r="884" spans="1:5" x14ac:dyDescent="0.25">
      <c r="A884" t="s">
        <v>416</v>
      </c>
      <c r="B884" t="s">
        <v>417</v>
      </c>
      <c r="C884" s="13">
        <v>42986</v>
      </c>
      <c r="D884" s="219">
        <v>0</v>
      </c>
      <c r="E884" t="s">
        <v>80</v>
      </c>
    </row>
    <row r="885" spans="1:5" x14ac:dyDescent="0.25">
      <c r="A885" t="s">
        <v>416</v>
      </c>
      <c r="B885" t="s">
        <v>417</v>
      </c>
      <c r="C885" s="13">
        <v>42993</v>
      </c>
      <c r="D885" s="219">
        <v>0</v>
      </c>
      <c r="E885" t="s">
        <v>80</v>
      </c>
    </row>
    <row r="886" spans="1:5" x14ac:dyDescent="0.25">
      <c r="A886" t="s">
        <v>416</v>
      </c>
      <c r="B886" t="s">
        <v>417</v>
      </c>
      <c r="C886" s="13">
        <v>43000</v>
      </c>
      <c r="D886" s="219">
        <v>0</v>
      </c>
      <c r="E886" t="s">
        <v>80</v>
      </c>
    </row>
    <row r="887" spans="1:5" x14ac:dyDescent="0.25">
      <c r="A887" t="s">
        <v>416</v>
      </c>
      <c r="B887" t="s">
        <v>417</v>
      </c>
      <c r="C887" s="13">
        <v>43007</v>
      </c>
      <c r="D887" s="219">
        <v>0</v>
      </c>
      <c r="E887" t="s">
        <v>80</v>
      </c>
    </row>
    <row r="888" spans="1:5" x14ac:dyDescent="0.25">
      <c r="A888" t="s">
        <v>416</v>
      </c>
      <c r="B888" t="s">
        <v>417</v>
      </c>
      <c r="C888" s="13">
        <v>43014</v>
      </c>
      <c r="D888" s="219">
        <v>0</v>
      </c>
      <c r="E888" t="s">
        <v>80</v>
      </c>
    </row>
    <row r="889" spans="1:5" x14ac:dyDescent="0.25">
      <c r="A889" t="s">
        <v>416</v>
      </c>
      <c r="B889" t="s">
        <v>417</v>
      </c>
      <c r="C889" s="13">
        <v>43021</v>
      </c>
      <c r="D889" s="219">
        <v>0</v>
      </c>
      <c r="E889" t="s">
        <v>80</v>
      </c>
    </row>
    <row r="890" spans="1:5" x14ac:dyDescent="0.25">
      <c r="A890" t="s">
        <v>416</v>
      </c>
      <c r="B890" t="s">
        <v>417</v>
      </c>
      <c r="C890" s="13">
        <v>43028</v>
      </c>
      <c r="D890" s="219">
        <v>0</v>
      </c>
      <c r="E890" t="s">
        <v>80</v>
      </c>
    </row>
    <row r="891" spans="1:5" x14ac:dyDescent="0.25">
      <c r="A891" t="s">
        <v>416</v>
      </c>
      <c r="B891" t="s">
        <v>417</v>
      </c>
      <c r="C891" s="13">
        <v>43035</v>
      </c>
      <c r="D891" s="219">
        <v>0</v>
      </c>
      <c r="E891" t="s">
        <v>80</v>
      </c>
    </row>
    <row r="892" spans="1:5" x14ac:dyDescent="0.25">
      <c r="A892" t="s">
        <v>416</v>
      </c>
      <c r="B892" t="s">
        <v>417</v>
      </c>
      <c r="C892" s="13">
        <v>43042</v>
      </c>
      <c r="D892" s="219">
        <v>0</v>
      </c>
      <c r="E892" t="s">
        <v>80</v>
      </c>
    </row>
    <row r="893" spans="1:5" x14ac:dyDescent="0.25">
      <c r="A893" t="s">
        <v>416</v>
      </c>
      <c r="B893" t="s">
        <v>417</v>
      </c>
      <c r="C893" s="13">
        <v>43049</v>
      </c>
      <c r="D893" s="219">
        <v>0</v>
      </c>
      <c r="E893" t="s">
        <v>80</v>
      </c>
    </row>
    <row r="894" spans="1:5" x14ac:dyDescent="0.25">
      <c r="A894" t="s">
        <v>416</v>
      </c>
      <c r="B894" t="s">
        <v>417</v>
      </c>
      <c r="C894" s="13">
        <v>43056</v>
      </c>
      <c r="D894" s="219">
        <v>0</v>
      </c>
      <c r="E894" t="s">
        <v>80</v>
      </c>
    </row>
    <row r="895" spans="1:5" x14ac:dyDescent="0.25">
      <c r="A895" t="s">
        <v>416</v>
      </c>
      <c r="B895" t="s">
        <v>417</v>
      </c>
      <c r="C895" s="13">
        <v>43063</v>
      </c>
      <c r="D895" s="219">
        <v>0</v>
      </c>
      <c r="E895" t="s">
        <v>80</v>
      </c>
    </row>
    <row r="896" spans="1:5" x14ac:dyDescent="0.25">
      <c r="A896" t="s">
        <v>416</v>
      </c>
      <c r="B896" t="s">
        <v>417</v>
      </c>
      <c r="C896" s="13">
        <v>43070</v>
      </c>
      <c r="D896" s="219">
        <v>0</v>
      </c>
      <c r="E896" t="s">
        <v>80</v>
      </c>
    </row>
    <row r="897" spans="1:5" x14ac:dyDescent="0.25">
      <c r="A897" t="s">
        <v>416</v>
      </c>
      <c r="B897" t="s">
        <v>417</v>
      </c>
      <c r="C897" s="13">
        <v>43077</v>
      </c>
      <c r="D897" s="219">
        <v>0</v>
      </c>
      <c r="E897" t="s">
        <v>80</v>
      </c>
    </row>
    <row r="898" spans="1:5" x14ac:dyDescent="0.25">
      <c r="A898" t="s">
        <v>416</v>
      </c>
      <c r="B898" t="s">
        <v>417</v>
      </c>
      <c r="C898" s="13">
        <v>43084</v>
      </c>
      <c r="D898" s="219">
        <v>0</v>
      </c>
      <c r="E898" t="s">
        <v>80</v>
      </c>
    </row>
    <row r="899" spans="1:5" x14ac:dyDescent="0.25">
      <c r="A899" t="s">
        <v>416</v>
      </c>
      <c r="B899" t="s">
        <v>417</v>
      </c>
      <c r="C899" s="13">
        <v>43091</v>
      </c>
      <c r="D899" s="219">
        <v>0</v>
      </c>
      <c r="E899" t="s">
        <v>80</v>
      </c>
    </row>
    <row r="900" spans="1:5" x14ac:dyDescent="0.25">
      <c r="A900" t="s">
        <v>416</v>
      </c>
      <c r="B900" t="s">
        <v>417</v>
      </c>
      <c r="C900" s="13">
        <v>43098</v>
      </c>
      <c r="D900" s="219">
        <v>0</v>
      </c>
      <c r="E900" t="s">
        <v>80</v>
      </c>
    </row>
    <row r="901" spans="1:5" x14ac:dyDescent="0.25">
      <c r="A901" t="s">
        <v>416</v>
      </c>
      <c r="B901" t="s">
        <v>417</v>
      </c>
      <c r="C901" s="13">
        <v>43105</v>
      </c>
      <c r="D901" s="219">
        <v>0</v>
      </c>
      <c r="E901" t="s">
        <v>80</v>
      </c>
    </row>
    <row r="902" spans="1:5" x14ac:dyDescent="0.25">
      <c r="A902" t="s">
        <v>416</v>
      </c>
      <c r="B902" t="s">
        <v>417</v>
      </c>
      <c r="C902" s="13">
        <v>43112</v>
      </c>
      <c r="D902" s="219">
        <v>0</v>
      </c>
      <c r="E902" t="s">
        <v>80</v>
      </c>
    </row>
    <row r="903" spans="1:5" x14ac:dyDescent="0.25">
      <c r="A903" t="s">
        <v>416</v>
      </c>
      <c r="B903" t="s">
        <v>417</v>
      </c>
      <c r="C903" s="13">
        <v>43119</v>
      </c>
      <c r="D903" s="219">
        <v>0</v>
      </c>
      <c r="E903" t="s">
        <v>80</v>
      </c>
    </row>
    <row r="904" spans="1:5" x14ac:dyDescent="0.25">
      <c r="A904" t="s">
        <v>416</v>
      </c>
      <c r="B904" t="s">
        <v>417</v>
      </c>
      <c r="C904" s="13">
        <v>43126</v>
      </c>
      <c r="D904" s="219">
        <v>0</v>
      </c>
      <c r="E904" t="s">
        <v>80</v>
      </c>
    </row>
    <row r="905" spans="1:5" x14ac:dyDescent="0.25">
      <c r="A905" t="s">
        <v>416</v>
      </c>
      <c r="B905" t="s">
        <v>417</v>
      </c>
      <c r="C905" s="13">
        <v>43133</v>
      </c>
      <c r="D905" s="219">
        <v>0</v>
      </c>
      <c r="E905" t="s">
        <v>80</v>
      </c>
    </row>
    <row r="906" spans="1:5" x14ac:dyDescent="0.25">
      <c r="A906" t="s">
        <v>416</v>
      </c>
      <c r="B906" t="s">
        <v>417</v>
      </c>
      <c r="C906" s="13">
        <v>43140</v>
      </c>
      <c r="D906" s="219">
        <v>0</v>
      </c>
      <c r="E906" t="s">
        <v>80</v>
      </c>
    </row>
    <row r="907" spans="1:5" x14ac:dyDescent="0.25">
      <c r="A907" t="s">
        <v>416</v>
      </c>
      <c r="B907" t="s">
        <v>417</v>
      </c>
      <c r="C907" s="13">
        <v>43147</v>
      </c>
      <c r="D907" s="219">
        <v>0</v>
      </c>
      <c r="E907" t="s">
        <v>80</v>
      </c>
    </row>
    <row r="908" spans="1:5" x14ac:dyDescent="0.25">
      <c r="A908" t="s">
        <v>416</v>
      </c>
      <c r="B908" t="s">
        <v>417</v>
      </c>
      <c r="C908" s="13">
        <v>43154</v>
      </c>
      <c r="D908" s="219">
        <v>0</v>
      </c>
      <c r="E908" t="s">
        <v>80</v>
      </c>
    </row>
    <row r="909" spans="1:5" x14ac:dyDescent="0.25">
      <c r="A909" t="s">
        <v>416</v>
      </c>
      <c r="B909" t="s">
        <v>417</v>
      </c>
      <c r="C909" s="13">
        <v>43161</v>
      </c>
      <c r="D909" s="219">
        <v>0</v>
      </c>
      <c r="E909" t="s">
        <v>80</v>
      </c>
    </row>
    <row r="910" spans="1:5" x14ac:dyDescent="0.25">
      <c r="A910" t="s">
        <v>416</v>
      </c>
      <c r="B910" t="s">
        <v>417</v>
      </c>
      <c r="C910" s="13">
        <v>43168</v>
      </c>
      <c r="D910" s="219">
        <v>0</v>
      </c>
      <c r="E910" t="s">
        <v>80</v>
      </c>
    </row>
    <row r="911" spans="1:5" x14ac:dyDescent="0.25">
      <c r="A911" t="s">
        <v>416</v>
      </c>
      <c r="B911" t="s">
        <v>417</v>
      </c>
      <c r="C911" s="13">
        <v>43175</v>
      </c>
      <c r="D911" s="219">
        <v>0</v>
      </c>
      <c r="E911" t="s">
        <v>80</v>
      </c>
    </row>
    <row r="912" spans="1:5" x14ac:dyDescent="0.25">
      <c r="A912" t="s">
        <v>416</v>
      </c>
      <c r="B912" t="s">
        <v>417</v>
      </c>
      <c r="C912" s="13">
        <v>43182</v>
      </c>
      <c r="D912" s="219">
        <v>0</v>
      </c>
      <c r="E912" t="s">
        <v>80</v>
      </c>
    </row>
    <row r="913" spans="1:5" x14ac:dyDescent="0.25">
      <c r="A913" t="s">
        <v>416</v>
      </c>
      <c r="B913" t="s">
        <v>417</v>
      </c>
      <c r="C913" s="13">
        <v>43189</v>
      </c>
      <c r="D913" s="219">
        <v>0</v>
      </c>
      <c r="E913" t="s">
        <v>80</v>
      </c>
    </row>
    <row r="914" spans="1:5" x14ac:dyDescent="0.25">
      <c r="A914" t="s">
        <v>418</v>
      </c>
      <c r="B914" t="s">
        <v>419</v>
      </c>
      <c r="C914" s="13">
        <v>42937</v>
      </c>
      <c r="D914" s="219">
        <v>0</v>
      </c>
      <c r="E914" t="s">
        <v>80</v>
      </c>
    </row>
    <row r="915" spans="1:5" x14ac:dyDescent="0.25">
      <c r="A915" t="s">
        <v>418</v>
      </c>
      <c r="B915" t="s">
        <v>419</v>
      </c>
      <c r="C915" s="13">
        <v>42944</v>
      </c>
      <c r="D915" s="219">
        <v>0</v>
      </c>
      <c r="E915" t="s">
        <v>80</v>
      </c>
    </row>
    <row r="916" spans="1:5" x14ac:dyDescent="0.25">
      <c r="A916" t="s">
        <v>418</v>
      </c>
      <c r="B916" t="s">
        <v>419</v>
      </c>
      <c r="C916" s="13">
        <v>42951</v>
      </c>
      <c r="D916" s="219">
        <v>0</v>
      </c>
      <c r="E916" t="s">
        <v>80</v>
      </c>
    </row>
    <row r="917" spans="1:5" x14ac:dyDescent="0.25">
      <c r="A917" t="s">
        <v>418</v>
      </c>
      <c r="B917" t="s">
        <v>419</v>
      </c>
      <c r="C917" s="13">
        <v>42958</v>
      </c>
      <c r="D917" s="219">
        <v>0</v>
      </c>
      <c r="E917" t="s">
        <v>80</v>
      </c>
    </row>
    <row r="918" spans="1:5" x14ac:dyDescent="0.25">
      <c r="A918" t="s">
        <v>418</v>
      </c>
      <c r="B918" t="s">
        <v>419</v>
      </c>
      <c r="C918" s="13">
        <v>42965</v>
      </c>
      <c r="D918" s="219">
        <v>0</v>
      </c>
      <c r="E918" t="s">
        <v>80</v>
      </c>
    </row>
    <row r="919" spans="1:5" x14ac:dyDescent="0.25">
      <c r="A919" t="s">
        <v>418</v>
      </c>
      <c r="B919" t="s">
        <v>419</v>
      </c>
      <c r="C919" s="13">
        <v>42972</v>
      </c>
      <c r="D919" s="219">
        <v>0</v>
      </c>
      <c r="E919" t="s">
        <v>80</v>
      </c>
    </row>
    <row r="920" spans="1:5" x14ac:dyDescent="0.25">
      <c r="A920" t="s">
        <v>418</v>
      </c>
      <c r="B920" t="s">
        <v>419</v>
      </c>
      <c r="C920" s="13">
        <v>42979</v>
      </c>
      <c r="D920" s="219">
        <v>0</v>
      </c>
      <c r="E920" t="s">
        <v>80</v>
      </c>
    </row>
    <row r="921" spans="1:5" x14ac:dyDescent="0.25">
      <c r="A921" t="s">
        <v>418</v>
      </c>
      <c r="B921" t="s">
        <v>419</v>
      </c>
      <c r="C921" s="13">
        <v>42986</v>
      </c>
      <c r="D921" s="219">
        <v>0</v>
      </c>
      <c r="E921" t="s">
        <v>80</v>
      </c>
    </row>
    <row r="922" spans="1:5" x14ac:dyDescent="0.25">
      <c r="A922" t="s">
        <v>418</v>
      </c>
      <c r="B922" t="s">
        <v>419</v>
      </c>
      <c r="C922" s="13">
        <v>42993</v>
      </c>
      <c r="D922" s="219">
        <v>0</v>
      </c>
      <c r="E922" t="s">
        <v>80</v>
      </c>
    </row>
    <row r="923" spans="1:5" x14ac:dyDescent="0.25">
      <c r="A923" t="s">
        <v>418</v>
      </c>
      <c r="B923" t="s">
        <v>419</v>
      </c>
      <c r="C923" s="13">
        <v>43000</v>
      </c>
      <c r="D923" s="219">
        <v>0</v>
      </c>
      <c r="E923" t="s">
        <v>80</v>
      </c>
    </row>
    <row r="924" spans="1:5" x14ac:dyDescent="0.25">
      <c r="A924" t="s">
        <v>418</v>
      </c>
      <c r="B924" t="s">
        <v>419</v>
      </c>
      <c r="C924" s="13">
        <v>43007</v>
      </c>
      <c r="D924" s="219">
        <v>0</v>
      </c>
      <c r="E924" t="s">
        <v>80</v>
      </c>
    </row>
    <row r="925" spans="1:5" x14ac:dyDescent="0.25">
      <c r="A925" t="s">
        <v>418</v>
      </c>
      <c r="B925" t="s">
        <v>419</v>
      </c>
      <c r="C925" s="13">
        <v>43014</v>
      </c>
      <c r="D925" s="219">
        <v>0</v>
      </c>
      <c r="E925" t="s">
        <v>80</v>
      </c>
    </row>
    <row r="926" spans="1:5" x14ac:dyDescent="0.25">
      <c r="A926" t="s">
        <v>418</v>
      </c>
      <c r="B926" t="s">
        <v>419</v>
      </c>
      <c r="C926" s="13">
        <v>43021</v>
      </c>
      <c r="D926" s="219">
        <v>0</v>
      </c>
      <c r="E926" t="s">
        <v>80</v>
      </c>
    </row>
    <row r="927" spans="1:5" x14ac:dyDescent="0.25">
      <c r="A927" t="s">
        <v>418</v>
      </c>
      <c r="B927" t="s">
        <v>419</v>
      </c>
      <c r="C927" s="13">
        <v>43028</v>
      </c>
      <c r="D927" s="219">
        <v>0</v>
      </c>
      <c r="E927" t="s">
        <v>80</v>
      </c>
    </row>
    <row r="928" spans="1:5" x14ac:dyDescent="0.25">
      <c r="A928" t="s">
        <v>418</v>
      </c>
      <c r="B928" t="s">
        <v>419</v>
      </c>
      <c r="C928" s="13">
        <v>43035</v>
      </c>
      <c r="D928" s="219">
        <v>0</v>
      </c>
      <c r="E928" t="s">
        <v>80</v>
      </c>
    </row>
    <row r="929" spans="1:5" x14ac:dyDescent="0.25">
      <c r="A929" t="s">
        <v>418</v>
      </c>
      <c r="B929" t="s">
        <v>419</v>
      </c>
      <c r="C929" s="13">
        <v>43042</v>
      </c>
      <c r="D929" s="219">
        <v>0</v>
      </c>
      <c r="E929" t="s">
        <v>80</v>
      </c>
    </row>
    <row r="930" spans="1:5" x14ac:dyDescent="0.25">
      <c r="A930" t="s">
        <v>418</v>
      </c>
      <c r="B930" t="s">
        <v>419</v>
      </c>
      <c r="C930" s="13">
        <v>43049</v>
      </c>
      <c r="D930" s="219">
        <v>0</v>
      </c>
      <c r="E930" t="s">
        <v>80</v>
      </c>
    </row>
    <row r="931" spans="1:5" x14ac:dyDescent="0.25">
      <c r="A931" t="s">
        <v>418</v>
      </c>
      <c r="B931" t="s">
        <v>419</v>
      </c>
      <c r="C931" s="13">
        <v>43056</v>
      </c>
      <c r="D931" s="219">
        <v>0</v>
      </c>
      <c r="E931" t="s">
        <v>80</v>
      </c>
    </row>
    <row r="932" spans="1:5" x14ac:dyDescent="0.25">
      <c r="A932" t="s">
        <v>418</v>
      </c>
      <c r="B932" t="s">
        <v>419</v>
      </c>
      <c r="C932" s="13">
        <v>43063</v>
      </c>
      <c r="D932" s="219">
        <v>0</v>
      </c>
      <c r="E932" t="s">
        <v>80</v>
      </c>
    </row>
    <row r="933" spans="1:5" x14ac:dyDescent="0.25">
      <c r="A933" t="s">
        <v>418</v>
      </c>
      <c r="B933" t="s">
        <v>419</v>
      </c>
      <c r="C933" s="13">
        <v>43070</v>
      </c>
      <c r="D933" s="219">
        <v>0</v>
      </c>
      <c r="E933" t="s">
        <v>80</v>
      </c>
    </row>
    <row r="934" spans="1:5" x14ac:dyDescent="0.25">
      <c r="A934" t="s">
        <v>418</v>
      </c>
      <c r="B934" t="s">
        <v>419</v>
      </c>
      <c r="C934" s="13">
        <v>43077</v>
      </c>
      <c r="D934" s="219">
        <v>0</v>
      </c>
      <c r="E934" t="s">
        <v>80</v>
      </c>
    </row>
    <row r="935" spans="1:5" x14ac:dyDescent="0.25">
      <c r="A935" t="s">
        <v>418</v>
      </c>
      <c r="B935" t="s">
        <v>419</v>
      </c>
      <c r="C935" s="13">
        <v>43084</v>
      </c>
      <c r="D935" s="219">
        <v>0</v>
      </c>
      <c r="E935" t="s">
        <v>80</v>
      </c>
    </row>
    <row r="936" spans="1:5" x14ac:dyDescent="0.25">
      <c r="A936" t="s">
        <v>418</v>
      </c>
      <c r="B936" t="s">
        <v>419</v>
      </c>
      <c r="C936" s="13">
        <v>43091</v>
      </c>
      <c r="D936" s="219">
        <v>0</v>
      </c>
      <c r="E936" t="s">
        <v>80</v>
      </c>
    </row>
    <row r="937" spans="1:5" x14ac:dyDescent="0.25">
      <c r="A937" t="s">
        <v>418</v>
      </c>
      <c r="B937" t="s">
        <v>419</v>
      </c>
      <c r="C937" s="13">
        <v>43098</v>
      </c>
      <c r="D937" s="219">
        <v>0</v>
      </c>
      <c r="E937" t="s">
        <v>80</v>
      </c>
    </row>
    <row r="938" spans="1:5" x14ac:dyDescent="0.25">
      <c r="A938" t="s">
        <v>418</v>
      </c>
      <c r="B938" t="s">
        <v>419</v>
      </c>
      <c r="C938" s="13">
        <v>43105</v>
      </c>
      <c r="D938" s="219">
        <v>0</v>
      </c>
      <c r="E938" t="s">
        <v>80</v>
      </c>
    </row>
    <row r="939" spans="1:5" x14ac:dyDescent="0.25">
      <c r="A939" t="s">
        <v>418</v>
      </c>
      <c r="B939" t="s">
        <v>419</v>
      </c>
      <c r="C939" s="13">
        <v>43112</v>
      </c>
      <c r="D939" s="219">
        <v>0</v>
      </c>
      <c r="E939" t="s">
        <v>80</v>
      </c>
    </row>
    <row r="940" spans="1:5" x14ac:dyDescent="0.25">
      <c r="A940" t="s">
        <v>418</v>
      </c>
      <c r="B940" t="s">
        <v>419</v>
      </c>
      <c r="C940" s="13">
        <v>43119</v>
      </c>
      <c r="D940" s="219">
        <v>0</v>
      </c>
      <c r="E940" t="s">
        <v>80</v>
      </c>
    </row>
    <row r="941" spans="1:5" x14ac:dyDescent="0.25">
      <c r="A941" t="s">
        <v>418</v>
      </c>
      <c r="B941" t="s">
        <v>419</v>
      </c>
      <c r="C941" s="13">
        <v>43126</v>
      </c>
      <c r="D941" s="219">
        <v>0</v>
      </c>
      <c r="E941" t="s">
        <v>80</v>
      </c>
    </row>
    <row r="942" spans="1:5" x14ac:dyDescent="0.25">
      <c r="A942" t="s">
        <v>418</v>
      </c>
      <c r="B942" t="s">
        <v>419</v>
      </c>
      <c r="C942" s="13">
        <v>43133</v>
      </c>
      <c r="D942" s="219">
        <v>0</v>
      </c>
      <c r="E942" t="s">
        <v>80</v>
      </c>
    </row>
    <row r="943" spans="1:5" x14ac:dyDescent="0.25">
      <c r="A943" t="s">
        <v>418</v>
      </c>
      <c r="B943" t="s">
        <v>419</v>
      </c>
      <c r="C943" s="13">
        <v>43140</v>
      </c>
      <c r="D943" s="219">
        <v>0</v>
      </c>
      <c r="E943" t="s">
        <v>80</v>
      </c>
    </row>
    <row r="944" spans="1:5" x14ac:dyDescent="0.25">
      <c r="A944" t="s">
        <v>418</v>
      </c>
      <c r="B944" t="s">
        <v>419</v>
      </c>
      <c r="C944" s="13">
        <v>43147</v>
      </c>
      <c r="D944" s="219">
        <v>0</v>
      </c>
      <c r="E944" t="s">
        <v>80</v>
      </c>
    </row>
    <row r="945" spans="1:5" x14ac:dyDescent="0.25">
      <c r="A945" t="s">
        <v>418</v>
      </c>
      <c r="B945" t="s">
        <v>419</v>
      </c>
      <c r="C945" s="13">
        <v>43154</v>
      </c>
      <c r="D945" s="219">
        <v>0</v>
      </c>
      <c r="E945" t="s">
        <v>80</v>
      </c>
    </row>
    <row r="946" spans="1:5" x14ac:dyDescent="0.25">
      <c r="A946" t="s">
        <v>418</v>
      </c>
      <c r="B946" t="s">
        <v>419</v>
      </c>
      <c r="C946" s="13">
        <v>43161</v>
      </c>
      <c r="D946" s="219">
        <v>0</v>
      </c>
      <c r="E946" t="s">
        <v>80</v>
      </c>
    </row>
    <row r="947" spans="1:5" x14ac:dyDescent="0.25">
      <c r="A947" t="s">
        <v>418</v>
      </c>
      <c r="B947" t="s">
        <v>419</v>
      </c>
      <c r="C947" s="13">
        <v>43168</v>
      </c>
      <c r="D947" s="219">
        <v>0</v>
      </c>
      <c r="E947" t="s">
        <v>80</v>
      </c>
    </row>
    <row r="948" spans="1:5" x14ac:dyDescent="0.25">
      <c r="A948" t="s">
        <v>418</v>
      </c>
      <c r="B948" t="s">
        <v>419</v>
      </c>
      <c r="C948" s="13">
        <v>43175</v>
      </c>
      <c r="D948" s="219">
        <v>0</v>
      </c>
      <c r="E948" t="s">
        <v>80</v>
      </c>
    </row>
    <row r="949" spans="1:5" x14ac:dyDescent="0.25">
      <c r="A949" t="s">
        <v>418</v>
      </c>
      <c r="B949" t="s">
        <v>419</v>
      </c>
      <c r="C949" s="13">
        <v>43182</v>
      </c>
      <c r="D949" s="219">
        <v>0</v>
      </c>
      <c r="E949" t="s">
        <v>80</v>
      </c>
    </row>
    <row r="950" spans="1:5" x14ac:dyDescent="0.25">
      <c r="A950" t="s">
        <v>418</v>
      </c>
      <c r="B950" t="s">
        <v>419</v>
      </c>
      <c r="C950" s="13">
        <v>43189</v>
      </c>
      <c r="D950" s="219">
        <v>0</v>
      </c>
      <c r="E950" t="s">
        <v>80</v>
      </c>
    </row>
    <row r="951" spans="1:5" x14ac:dyDescent="0.25">
      <c r="A951" t="s">
        <v>420</v>
      </c>
      <c r="B951" t="s">
        <v>421</v>
      </c>
      <c r="C951" s="13">
        <v>42741</v>
      </c>
      <c r="D951" s="219">
        <v>0</v>
      </c>
      <c r="E951" t="s">
        <v>80</v>
      </c>
    </row>
    <row r="952" spans="1:5" x14ac:dyDescent="0.25">
      <c r="A952" t="s">
        <v>420</v>
      </c>
      <c r="B952" t="s">
        <v>421</v>
      </c>
      <c r="C952" s="13">
        <v>42748</v>
      </c>
      <c r="D952" s="219">
        <v>0</v>
      </c>
      <c r="E952" t="s">
        <v>80</v>
      </c>
    </row>
    <row r="953" spans="1:5" x14ac:dyDescent="0.25">
      <c r="A953" t="s">
        <v>420</v>
      </c>
      <c r="B953" t="s">
        <v>421</v>
      </c>
      <c r="C953" s="13">
        <v>42755</v>
      </c>
      <c r="D953" s="219">
        <v>0</v>
      </c>
      <c r="E953" t="s">
        <v>80</v>
      </c>
    </row>
    <row r="954" spans="1:5" x14ac:dyDescent="0.25">
      <c r="A954" t="s">
        <v>420</v>
      </c>
      <c r="B954" t="s">
        <v>421</v>
      </c>
      <c r="C954" s="13">
        <v>42762</v>
      </c>
      <c r="D954" s="219">
        <v>0</v>
      </c>
      <c r="E954" t="s">
        <v>80</v>
      </c>
    </row>
    <row r="955" spans="1:5" x14ac:dyDescent="0.25">
      <c r="A955" t="s">
        <v>420</v>
      </c>
      <c r="B955" t="s">
        <v>421</v>
      </c>
      <c r="C955" s="13">
        <v>42769</v>
      </c>
      <c r="D955" s="219">
        <v>0</v>
      </c>
      <c r="E955" t="s">
        <v>80</v>
      </c>
    </row>
    <row r="956" spans="1:5" x14ac:dyDescent="0.25">
      <c r="A956" t="s">
        <v>420</v>
      </c>
      <c r="B956" t="s">
        <v>421</v>
      </c>
      <c r="C956" s="13">
        <v>42776</v>
      </c>
      <c r="D956" s="219">
        <v>0</v>
      </c>
      <c r="E956" t="s">
        <v>80</v>
      </c>
    </row>
    <row r="957" spans="1:5" x14ac:dyDescent="0.25">
      <c r="A957" t="s">
        <v>420</v>
      </c>
      <c r="B957" t="s">
        <v>421</v>
      </c>
      <c r="C957" s="13">
        <v>42783</v>
      </c>
      <c r="D957" s="219">
        <v>0</v>
      </c>
      <c r="E957" t="s">
        <v>80</v>
      </c>
    </row>
    <row r="958" spans="1:5" x14ac:dyDescent="0.25">
      <c r="A958" t="s">
        <v>420</v>
      </c>
      <c r="B958" t="s">
        <v>421</v>
      </c>
      <c r="C958" s="13">
        <v>42790</v>
      </c>
      <c r="D958" s="219">
        <v>0</v>
      </c>
      <c r="E958" t="s">
        <v>80</v>
      </c>
    </row>
    <row r="959" spans="1:5" x14ac:dyDescent="0.25">
      <c r="A959" t="s">
        <v>420</v>
      </c>
      <c r="B959" t="s">
        <v>421</v>
      </c>
      <c r="C959" s="13">
        <v>42797</v>
      </c>
      <c r="D959" s="219">
        <v>0</v>
      </c>
      <c r="E959" t="s">
        <v>80</v>
      </c>
    </row>
    <row r="960" spans="1:5" x14ac:dyDescent="0.25">
      <c r="A960" t="s">
        <v>420</v>
      </c>
      <c r="B960" t="s">
        <v>421</v>
      </c>
      <c r="C960" s="13">
        <v>42804</v>
      </c>
      <c r="D960" s="219">
        <v>0</v>
      </c>
      <c r="E960" t="s">
        <v>80</v>
      </c>
    </row>
    <row r="961" spans="1:5" x14ac:dyDescent="0.25">
      <c r="A961" t="s">
        <v>420</v>
      </c>
      <c r="B961" t="s">
        <v>421</v>
      </c>
      <c r="C961" s="13">
        <v>42811</v>
      </c>
      <c r="D961" s="219">
        <v>0</v>
      </c>
      <c r="E961" t="s">
        <v>80</v>
      </c>
    </row>
    <row r="962" spans="1:5" x14ac:dyDescent="0.25">
      <c r="A962" t="s">
        <v>420</v>
      </c>
      <c r="B962" t="s">
        <v>421</v>
      </c>
      <c r="C962" s="13">
        <v>42818</v>
      </c>
      <c r="D962" s="219">
        <v>0</v>
      </c>
      <c r="E962" t="s">
        <v>80</v>
      </c>
    </row>
    <row r="963" spans="1:5" x14ac:dyDescent="0.25">
      <c r="A963" t="s">
        <v>420</v>
      </c>
      <c r="B963" t="s">
        <v>421</v>
      </c>
      <c r="C963" s="13">
        <v>42825</v>
      </c>
      <c r="D963" s="219">
        <v>0</v>
      </c>
      <c r="E963" t="s">
        <v>80</v>
      </c>
    </row>
    <row r="964" spans="1:5" x14ac:dyDescent="0.25">
      <c r="A964" t="s">
        <v>420</v>
      </c>
      <c r="B964" t="s">
        <v>421</v>
      </c>
      <c r="C964" s="13">
        <v>42832</v>
      </c>
      <c r="D964" s="219">
        <v>0</v>
      </c>
      <c r="E964" t="s">
        <v>80</v>
      </c>
    </row>
    <row r="965" spans="1:5" x14ac:dyDescent="0.25">
      <c r="A965" t="s">
        <v>420</v>
      </c>
      <c r="B965" t="s">
        <v>421</v>
      </c>
      <c r="C965" s="13">
        <v>42839</v>
      </c>
      <c r="D965" s="219">
        <v>0</v>
      </c>
      <c r="E965" t="s">
        <v>80</v>
      </c>
    </row>
    <row r="966" spans="1:5" x14ac:dyDescent="0.25">
      <c r="A966" t="s">
        <v>420</v>
      </c>
      <c r="B966" t="s">
        <v>421</v>
      </c>
      <c r="C966" s="13">
        <v>42846</v>
      </c>
      <c r="D966" s="219">
        <v>0</v>
      </c>
      <c r="E966" t="s">
        <v>80</v>
      </c>
    </row>
    <row r="967" spans="1:5" x14ac:dyDescent="0.25">
      <c r="A967" t="s">
        <v>420</v>
      </c>
      <c r="B967" t="s">
        <v>421</v>
      </c>
      <c r="C967" s="13">
        <v>42853</v>
      </c>
      <c r="D967" s="219">
        <v>0</v>
      </c>
      <c r="E967" t="s">
        <v>80</v>
      </c>
    </row>
    <row r="968" spans="1:5" x14ac:dyDescent="0.25">
      <c r="A968" t="s">
        <v>420</v>
      </c>
      <c r="B968" t="s">
        <v>421</v>
      </c>
      <c r="C968" s="13">
        <v>42860</v>
      </c>
      <c r="D968" s="219">
        <v>0</v>
      </c>
      <c r="E968" t="s">
        <v>80</v>
      </c>
    </row>
    <row r="969" spans="1:5" x14ac:dyDescent="0.25">
      <c r="A969" t="s">
        <v>420</v>
      </c>
      <c r="B969" t="s">
        <v>421</v>
      </c>
      <c r="C969" s="13">
        <v>42867</v>
      </c>
      <c r="D969" s="219">
        <v>0</v>
      </c>
      <c r="E969" t="s">
        <v>80</v>
      </c>
    </row>
    <row r="970" spans="1:5" x14ac:dyDescent="0.25">
      <c r="A970" t="s">
        <v>420</v>
      </c>
      <c r="B970" t="s">
        <v>421</v>
      </c>
      <c r="C970" s="13">
        <v>42874</v>
      </c>
      <c r="D970" s="219">
        <v>0</v>
      </c>
      <c r="E970" t="s">
        <v>80</v>
      </c>
    </row>
    <row r="971" spans="1:5" x14ac:dyDescent="0.25">
      <c r="A971" t="s">
        <v>420</v>
      </c>
      <c r="B971" t="s">
        <v>421</v>
      </c>
      <c r="C971" s="13">
        <v>42881</v>
      </c>
      <c r="D971" s="219">
        <v>0</v>
      </c>
      <c r="E971" t="s">
        <v>80</v>
      </c>
    </row>
    <row r="972" spans="1:5" x14ac:dyDescent="0.25">
      <c r="A972" t="s">
        <v>420</v>
      </c>
      <c r="B972" t="s">
        <v>421</v>
      </c>
      <c r="C972" s="13">
        <v>42888</v>
      </c>
      <c r="D972" s="219">
        <v>0</v>
      </c>
      <c r="E972" t="s">
        <v>80</v>
      </c>
    </row>
    <row r="973" spans="1:5" x14ac:dyDescent="0.25">
      <c r="A973" t="s">
        <v>420</v>
      </c>
      <c r="B973" t="s">
        <v>421</v>
      </c>
      <c r="C973" s="13">
        <v>42895</v>
      </c>
      <c r="D973" s="219">
        <v>0</v>
      </c>
      <c r="E973" t="s">
        <v>80</v>
      </c>
    </row>
    <row r="974" spans="1:5" x14ac:dyDescent="0.25">
      <c r="A974" t="s">
        <v>420</v>
      </c>
      <c r="B974" t="s">
        <v>421</v>
      </c>
      <c r="C974" s="13">
        <v>42902</v>
      </c>
      <c r="D974" s="219">
        <v>0</v>
      </c>
      <c r="E974" t="s">
        <v>80</v>
      </c>
    </row>
    <row r="975" spans="1:5" x14ac:dyDescent="0.25">
      <c r="A975" t="s">
        <v>420</v>
      </c>
      <c r="B975" t="s">
        <v>421</v>
      </c>
      <c r="C975" s="13">
        <v>42909</v>
      </c>
      <c r="D975" s="219">
        <v>0</v>
      </c>
      <c r="E975" t="s">
        <v>80</v>
      </c>
    </row>
    <row r="976" spans="1:5" x14ac:dyDescent="0.25">
      <c r="A976" t="s">
        <v>420</v>
      </c>
      <c r="B976" t="s">
        <v>421</v>
      </c>
      <c r="C976" s="13">
        <v>42923</v>
      </c>
      <c r="D976" s="219">
        <v>0</v>
      </c>
      <c r="E976" t="s">
        <v>80</v>
      </c>
    </row>
    <row r="977" spans="1:5" x14ac:dyDescent="0.25">
      <c r="A977" t="s">
        <v>420</v>
      </c>
      <c r="B977" t="s">
        <v>421</v>
      </c>
      <c r="C977" s="13">
        <v>42930</v>
      </c>
      <c r="D977" s="219">
        <v>0</v>
      </c>
      <c r="E977" t="s">
        <v>80</v>
      </c>
    </row>
    <row r="978" spans="1:5" x14ac:dyDescent="0.25">
      <c r="A978" t="s">
        <v>420</v>
      </c>
      <c r="B978" t="s">
        <v>421</v>
      </c>
      <c r="C978" s="13">
        <v>42937</v>
      </c>
      <c r="D978" s="219">
        <v>0</v>
      </c>
      <c r="E978" t="s">
        <v>80</v>
      </c>
    </row>
    <row r="979" spans="1:5" x14ac:dyDescent="0.25">
      <c r="A979" t="s">
        <v>420</v>
      </c>
      <c r="B979" t="s">
        <v>421</v>
      </c>
      <c r="C979" s="13">
        <v>42944</v>
      </c>
      <c r="D979" s="219">
        <v>0</v>
      </c>
      <c r="E979" t="s">
        <v>80</v>
      </c>
    </row>
    <row r="980" spans="1:5" x14ac:dyDescent="0.25">
      <c r="A980" t="s">
        <v>420</v>
      </c>
      <c r="B980" t="s">
        <v>421</v>
      </c>
      <c r="C980" s="13">
        <v>42951</v>
      </c>
      <c r="D980" s="219">
        <v>0</v>
      </c>
      <c r="E980" t="s">
        <v>80</v>
      </c>
    </row>
    <row r="981" spans="1:5" x14ac:dyDescent="0.25">
      <c r="A981" t="s">
        <v>420</v>
      </c>
      <c r="B981" t="s">
        <v>421</v>
      </c>
      <c r="C981" s="13">
        <v>42958</v>
      </c>
      <c r="D981" s="219">
        <v>0</v>
      </c>
      <c r="E981" t="s">
        <v>80</v>
      </c>
    </row>
    <row r="982" spans="1:5" x14ac:dyDescent="0.25">
      <c r="A982" t="s">
        <v>420</v>
      </c>
      <c r="B982" t="s">
        <v>421</v>
      </c>
      <c r="C982" s="13">
        <v>42965</v>
      </c>
      <c r="D982" s="219">
        <v>0</v>
      </c>
      <c r="E982" t="s">
        <v>80</v>
      </c>
    </row>
    <row r="983" spans="1:5" x14ac:dyDescent="0.25">
      <c r="A983" t="s">
        <v>420</v>
      </c>
      <c r="B983" t="s">
        <v>421</v>
      </c>
      <c r="C983" s="13">
        <v>42972</v>
      </c>
      <c r="D983" s="219">
        <v>0</v>
      </c>
      <c r="E983" t="s">
        <v>80</v>
      </c>
    </row>
    <row r="984" spans="1:5" x14ac:dyDescent="0.25">
      <c r="A984" t="s">
        <v>420</v>
      </c>
      <c r="B984" t="s">
        <v>421</v>
      </c>
      <c r="C984" s="13">
        <v>42979</v>
      </c>
      <c r="D984" s="219">
        <v>0</v>
      </c>
      <c r="E984" t="s">
        <v>80</v>
      </c>
    </row>
    <row r="985" spans="1:5" x14ac:dyDescent="0.25">
      <c r="A985" t="s">
        <v>420</v>
      </c>
      <c r="B985" t="s">
        <v>421</v>
      </c>
      <c r="C985" s="13">
        <v>42986</v>
      </c>
      <c r="D985" s="219">
        <v>0</v>
      </c>
      <c r="E985" t="s">
        <v>80</v>
      </c>
    </row>
    <row r="986" spans="1:5" x14ac:dyDescent="0.25">
      <c r="A986" t="s">
        <v>420</v>
      </c>
      <c r="B986" t="s">
        <v>421</v>
      </c>
      <c r="C986" s="13">
        <v>42993</v>
      </c>
      <c r="D986" s="219">
        <v>0</v>
      </c>
      <c r="E986" t="s">
        <v>80</v>
      </c>
    </row>
    <row r="987" spans="1:5" x14ac:dyDescent="0.25">
      <c r="A987" t="s">
        <v>420</v>
      </c>
      <c r="B987" t="s">
        <v>421</v>
      </c>
      <c r="C987" s="13">
        <v>43000</v>
      </c>
      <c r="D987" s="219">
        <v>0</v>
      </c>
      <c r="E987" t="s">
        <v>80</v>
      </c>
    </row>
    <row r="988" spans="1:5" x14ac:dyDescent="0.25">
      <c r="A988" t="s">
        <v>420</v>
      </c>
      <c r="B988" t="s">
        <v>421</v>
      </c>
      <c r="C988" s="13">
        <v>43007</v>
      </c>
      <c r="D988" s="219">
        <v>0</v>
      </c>
      <c r="E988" t="s">
        <v>80</v>
      </c>
    </row>
    <row r="989" spans="1:5" x14ac:dyDescent="0.25">
      <c r="A989" t="s">
        <v>420</v>
      </c>
      <c r="B989" t="s">
        <v>421</v>
      </c>
      <c r="C989" s="13">
        <v>43014</v>
      </c>
      <c r="D989" s="219">
        <v>0</v>
      </c>
      <c r="E989" t="s">
        <v>80</v>
      </c>
    </row>
    <row r="990" spans="1:5" x14ac:dyDescent="0.25">
      <c r="A990" t="s">
        <v>420</v>
      </c>
      <c r="B990" t="s">
        <v>421</v>
      </c>
      <c r="C990" s="13">
        <v>43021</v>
      </c>
      <c r="D990" s="219">
        <v>0</v>
      </c>
      <c r="E990" t="s">
        <v>80</v>
      </c>
    </row>
    <row r="991" spans="1:5" x14ac:dyDescent="0.25">
      <c r="A991" t="s">
        <v>420</v>
      </c>
      <c r="B991" t="s">
        <v>421</v>
      </c>
      <c r="C991" s="13">
        <v>43028</v>
      </c>
      <c r="D991" s="219">
        <v>0</v>
      </c>
      <c r="E991" t="s">
        <v>80</v>
      </c>
    </row>
    <row r="992" spans="1:5" x14ac:dyDescent="0.25">
      <c r="A992" t="s">
        <v>420</v>
      </c>
      <c r="B992" t="s">
        <v>421</v>
      </c>
      <c r="C992" s="13">
        <v>43035</v>
      </c>
      <c r="D992" s="219">
        <v>0</v>
      </c>
      <c r="E992" t="s">
        <v>80</v>
      </c>
    </row>
    <row r="993" spans="1:5" x14ac:dyDescent="0.25">
      <c r="A993" t="s">
        <v>420</v>
      </c>
      <c r="B993" t="s">
        <v>421</v>
      </c>
      <c r="C993" s="13">
        <v>43042</v>
      </c>
      <c r="D993" s="219">
        <v>0</v>
      </c>
      <c r="E993" t="s">
        <v>80</v>
      </c>
    </row>
    <row r="994" spans="1:5" x14ac:dyDescent="0.25">
      <c r="A994" t="s">
        <v>420</v>
      </c>
      <c r="B994" t="s">
        <v>421</v>
      </c>
      <c r="C994" s="13">
        <v>43049</v>
      </c>
      <c r="D994" s="219">
        <v>0</v>
      </c>
      <c r="E994" t="s">
        <v>80</v>
      </c>
    </row>
    <row r="995" spans="1:5" x14ac:dyDescent="0.25">
      <c r="A995" t="s">
        <v>420</v>
      </c>
      <c r="B995" t="s">
        <v>421</v>
      </c>
      <c r="C995" s="13">
        <v>43056</v>
      </c>
      <c r="D995" s="219">
        <v>0</v>
      </c>
      <c r="E995" t="s">
        <v>80</v>
      </c>
    </row>
    <row r="996" spans="1:5" x14ac:dyDescent="0.25">
      <c r="A996" t="s">
        <v>420</v>
      </c>
      <c r="B996" t="s">
        <v>421</v>
      </c>
      <c r="C996" s="13">
        <v>43063</v>
      </c>
      <c r="D996" s="219">
        <v>0</v>
      </c>
      <c r="E996" t="s">
        <v>80</v>
      </c>
    </row>
    <row r="997" spans="1:5" x14ac:dyDescent="0.25">
      <c r="A997" t="s">
        <v>420</v>
      </c>
      <c r="B997" t="s">
        <v>421</v>
      </c>
      <c r="C997" s="13">
        <v>43070</v>
      </c>
      <c r="D997" s="219">
        <v>0</v>
      </c>
      <c r="E997" t="s">
        <v>80</v>
      </c>
    </row>
    <row r="998" spans="1:5" x14ac:dyDescent="0.25">
      <c r="A998" t="s">
        <v>420</v>
      </c>
      <c r="B998" t="s">
        <v>421</v>
      </c>
      <c r="C998" s="13">
        <v>43077</v>
      </c>
      <c r="D998" s="219">
        <v>0</v>
      </c>
      <c r="E998" t="s">
        <v>80</v>
      </c>
    </row>
    <row r="999" spans="1:5" x14ac:dyDescent="0.25">
      <c r="A999" t="s">
        <v>420</v>
      </c>
      <c r="B999" t="s">
        <v>421</v>
      </c>
      <c r="C999" s="13">
        <v>43084</v>
      </c>
      <c r="D999" s="219">
        <v>0</v>
      </c>
      <c r="E999" t="s">
        <v>80</v>
      </c>
    </row>
    <row r="1000" spans="1:5" x14ac:dyDescent="0.25">
      <c r="A1000" t="s">
        <v>420</v>
      </c>
      <c r="B1000" t="s">
        <v>421</v>
      </c>
      <c r="C1000" s="13">
        <v>43091</v>
      </c>
      <c r="D1000" s="219">
        <v>0</v>
      </c>
      <c r="E1000" t="s">
        <v>80</v>
      </c>
    </row>
    <row r="1001" spans="1:5" x14ac:dyDescent="0.25">
      <c r="A1001" t="s">
        <v>420</v>
      </c>
      <c r="B1001" t="s">
        <v>421</v>
      </c>
      <c r="C1001" s="13">
        <v>43098</v>
      </c>
      <c r="D1001" s="219">
        <v>0</v>
      </c>
      <c r="E1001" t="s">
        <v>80</v>
      </c>
    </row>
    <row r="1002" spans="1:5" x14ac:dyDescent="0.25">
      <c r="A1002" t="s">
        <v>420</v>
      </c>
      <c r="B1002" t="s">
        <v>421</v>
      </c>
      <c r="C1002" s="13">
        <v>43105</v>
      </c>
      <c r="D1002" s="219">
        <v>0</v>
      </c>
      <c r="E1002" t="s">
        <v>80</v>
      </c>
    </row>
    <row r="1003" spans="1:5" x14ac:dyDescent="0.25">
      <c r="A1003" t="s">
        <v>420</v>
      </c>
      <c r="B1003" t="s">
        <v>421</v>
      </c>
      <c r="C1003" s="13">
        <v>43112</v>
      </c>
      <c r="D1003" s="219">
        <v>0</v>
      </c>
      <c r="E1003" t="s">
        <v>80</v>
      </c>
    </row>
    <row r="1004" spans="1:5" x14ac:dyDescent="0.25">
      <c r="A1004" t="s">
        <v>420</v>
      </c>
      <c r="B1004" t="s">
        <v>421</v>
      </c>
      <c r="C1004" s="13">
        <v>43119</v>
      </c>
      <c r="D1004" s="219">
        <v>0</v>
      </c>
      <c r="E1004" t="s">
        <v>80</v>
      </c>
    </row>
    <row r="1005" spans="1:5" x14ac:dyDescent="0.25">
      <c r="A1005" t="s">
        <v>420</v>
      </c>
      <c r="B1005" t="s">
        <v>421</v>
      </c>
      <c r="C1005" s="13">
        <v>43126</v>
      </c>
      <c r="D1005" s="219">
        <v>0</v>
      </c>
      <c r="E1005" t="s">
        <v>80</v>
      </c>
    </row>
    <row r="1006" spans="1:5" x14ac:dyDescent="0.25">
      <c r="A1006" t="s">
        <v>420</v>
      </c>
      <c r="B1006" t="s">
        <v>421</v>
      </c>
      <c r="C1006" s="13">
        <v>43133</v>
      </c>
      <c r="D1006" s="219">
        <v>0</v>
      </c>
      <c r="E1006" t="s">
        <v>80</v>
      </c>
    </row>
    <row r="1007" spans="1:5" x14ac:dyDescent="0.25">
      <c r="A1007" t="s">
        <v>420</v>
      </c>
      <c r="B1007" t="s">
        <v>421</v>
      </c>
      <c r="C1007" s="13">
        <v>43140</v>
      </c>
      <c r="D1007" s="219">
        <v>0</v>
      </c>
      <c r="E1007" t="s">
        <v>80</v>
      </c>
    </row>
    <row r="1008" spans="1:5" x14ac:dyDescent="0.25">
      <c r="A1008" t="s">
        <v>420</v>
      </c>
      <c r="B1008" t="s">
        <v>421</v>
      </c>
      <c r="C1008" s="13">
        <v>43147</v>
      </c>
      <c r="D1008" s="219">
        <v>0</v>
      </c>
      <c r="E1008" t="s">
        <v>80</v>
      </c>
    </row>
    <row r="1009" spans="1:5" x14ac:dyDescent="0.25">
      <c r="A1009" t="s">
        <v>420</v>
      </c>
      <c r="B1009" t="s">
        <v>421</v>
      </c>
      <c r="C1009" s="13">
        <v>43154</v>
      </c>
      <c r="D1009" s="219">
        <v>0</v>
      </c>
      <c r="E1009" t="s">
        <v>80</v>
      </c>
    </row>
    <row r="1010" spans="1:5" x14ac:dyDescent="0.25">
      <c r="A1010" t="s">
        <v>420</v>
      </c>
      <c r="B1010" t="s">
        <v>421</v>
      </c>
      <c r="C1010" s="13">
        <v>43161</v>
      </c>
      <c r="D1010" s="219">
        <v>0.94889999999999997</v>
      </c>
      <c r="E1010" t="s">
        <v>80</v>
      </c>
    </row>
    <row r="1011" spans="1:5" x14ac:dyDescent="0.25">
      <c r="A1011" t="s">
        <v>420</v>
      </c>
      <c r="B1011" t="s">
        <v>421</v>
      </c>
      <c r="C1011" s="13">
        <v>43168</v>
      </c>
      <c r="D1011" s="219">
        <v>0.95</v>
      </c>
      <c r="E1011" t="s">
        <v>80</v>
      </c>
    </row>
    <row r="1012" spans="1:5" x14ac:dyDescent="0.25">
      <c r="A1012" t="s">
        <v>420</v>
      </c>
      <c r="B1012" t="s">
        <v>421</v>
      </c>
      <c r="C1012" s="13">
        <v>43175</v>
      </c>
      <c r="D1012" s="219">
        <v>0.9536</v>
      </c>
      <c r="E1012" t="s">
        <v>80</v>
      </c>
    </row>
    <row r="1013" spans="1:5" x14ac:dyDescent="0.25">
      <c r="A1013" t="s">
        <v>420</v>
      </c>
      <c r="B1013" t="s">
        <v>421</v>
      </c>
      <c r="C1013" s="13">
        <v>43182</v>
      </c>
      <c r="D1013" s="219">
        <v>0.95669999999999999</v>
      </c>
      <c r="E1013" t="s">
        <v>80</v>
      </c>
    </row>
    <row r="1014" spans="1:5" x14ac:dyDescent="0.25">
      <c r="A1014" t="s">
        <v>420</v>
      </c>
      <c r="B1014" t="s">
        <v>421</v>
      </c>
      <c r="C1014" s="13">
        <v>43189</v>
      </c>
      <c r="D1014" s="219">
        <v>0.8831</v>
      </c>
      <c r="E1014" t="s">
        <v>80</v>
      </c>
    </row>
    <row r="1015" spans="1:5" x14ac:dyDescent="0.25">
      <c r="A1015" t="s">
        <v>422</v>
      </c>
      <c r="B1015" t="s">
        <v>423</v>
      </c>
      <c r="C1015" s="13">
        <v>42741</v>
      </c>
      <c r="D1015" s="219">
        <v>0.96</v>
      </c>
      <c r="E1015" t="s">
        <v>80</v>
      </c>
    </row>
    <row r="1016" spans="1:5" x14ac:dyDescent="0.25">
      <c r="A1016" t="s">
        <v>422</v>
      </c>
      <c r="B1016" t="s">
        <v>423</v>
      </c>
      <c r="C1016" s="13">
        <v>42748</v>
      </c>
      <c r="D1016" s="219">
        <v>0.96</v>
      </c>
      <c r="E1016" t="s">
        <v>80</v>
      </c>
    </row>
    <row r="1017" spans="1:5" x14ac:dyDescent="0.25">
      <c r="A1017" t="s">
        <v>422</v>
      </c>
      <c r="B1017" t="s">
        <v>423</v>
      </c>
      <c r="C1017" s="13">
        <v>42755</v>
      </c>
      <c r="D1017" s="219">
        <v>0.96</v>
      </c>
      <c r="E1017" t="s">
        <v>80</v>
      </c>
    </row>
    <row r="1018" spans="1:5" x14ac:dyDescent="0.25">
      <c r="A1018" t="s">
        <v>422</v>
      </c>
      <c r="B1018" t="s">
        <v>423</v>
      </c>
      <c r="C1018" s="13">
        <v>42762</v>
      </c>
      <c r="D1018" s="219">
        <v>0.96</v>
      </c>
      <c r="E1018" t="s">
        <v>80</v>
      </c>
    </row>
    <row r="1019" spans="1:5" x14ac:dyDescent="0.25">
      <c r="A1019" t="s">
        <v>422</v>
      </c>
      <c r="B1019" t="s">
        <v>423</v>
      </c>
      <c r="C1019" s="13">
        <v>42769</v>
      </c>
      <c r="D1019" s="219">
        <v>0.95599999999999996</v>
      </c>
      <c r="E1019" t="s">
        <v>80</v>
      </c>
    </row>
    <row r="1020" spans="1:5" x14ac:dyDescent="0.25">
      <c r="A1020" t="s">
        <v>422</v>
      </c>
      <c r="B1020" t="s">
        <v>423</v>
      </c>
      <c r="C1020" s="13">
        <v>42776</v>
      </c>
      <c r="D1020" s="219">
        <v>0.95669999999999999</v>
      </c>
      <c r="E1020" t="s">
        <v>80</v>
      </c>
    </row>
    <row r="1021" spans="1:5" x14ac:dyDescent="0.25">
      <c r="A1021" t="s">
        <v>422</v>
      </c>
      <c r="B1021" t="s">
        <v>423</v>
      </c>
      <c r="C1021" s="13">
        <v>42783</v>
      </c>
      <c r="D1021" s="219">
        <v>0.95860000000000001</v>
      </c>
      <c r="E1021" t="s">
        <v>80</v>
      </c>
    </row>
    <row r="1022" spans="1:5" x14ac:dyDescent="0.25">
      <c r="A1022" t="s">
        <v>422</v>
      </c>
      <c r="B1022" t="s">
        <v>423</v>
      </c>
      <c r="C1022" s="13">
        <v>42790</v>
      </c>
      <c r="D1022" s="219">
        <v>0.96</v>
      </c>
      <c r="E1022" t="s">
        <v>80</v>
      </c>
    </row>
    <row r="1023" spans="1:5" x14ac:dyDescent="0.25">
      <c r="A1023" t="s">
        <v>422</v>
      </c>
      <c r="B1023" t="s">
        <v>423</v>
      </c>
      <c r="C1023" s="13">
        <v>42797</v>
      </c>
      <c r="D1023" s="219">
        <v>0.96109999999999995</v>
      </c>
      <c r="E1023" t="s">
        <v>80</v>
      </c>
    </row>
    <row r="1024" spans="1:5" x14ac:dyDescent="0.25">
      <c r="A1024" t="s">
        <v>422</v>
      </c>
      <c r="B1024" t="s">
        <v>423</v>
      </c>
      <c r="C1024" s="13">
        <v>42804</v>
      </c>
      <c r="D1024" s="219">
        <v>0.96400000000000008</v>
      </c>
      <c r="E1024" t="s">
        <v>80</v>
      </c>
    </row>
    <row r="1025" spans="1:5" x14ac:dyDescent="0.25">
      <c r="A1025" t="s">
        <v>422</v>
      </c>
      <c r="B1025" t="s">
        <v>423</v>
      </c>
      <c r="C1025" s="13">
        <v>42812</v>
      </c>
      <c r="D1025" s="219">
        <v>0.96640000000000004</v>
      </c>
      <c r="E1025" t="s">
        <v>80</v>
      </c>
    </row>
    <row r="1026" spans="1:5" x14ac:dyDescent="0.25">
      <c r="A1026" t="s">
        <v>422</v>
      </c>
      <c r="B1026" t="s">
        <v>423</v>
      </c>
      <c r="C1026" s="13">
        <v>42819</v>
      </c>
      <c r="D1026" s="219">
        <v>0.96829999999999994</v>
      </c>
      <c r="E1026" t="s">
        <v>80</v>
      </c>
    </row>
    <row r="1027" spans="1:5" x14ac:dyDescent="0.25">
      <c r="A1027" t="s">
        <v>422</v>
      </c>
      <c r="B1027" t="s">
        <v>423</v>
      </c>
      <c r="C1027" s="13">
        <v>42825</v>
      </c>
      <c r="D1027" s="219">
        <v>0.97</v>
      </c>
      <c r="E1027" t="s">
        <v>80</v>
      </c>
    </row>
    <row r="1028" spans="1:5" x14ac:dyDescent="0.25">
      <c r="A1028" t="s">
        <v>422</v>
      </c>
      <c r="B1028" t="s">
        <v>423</v>
      </c>
      <c r="C1028" s="13">
        <v>42832</v>
      </c>
      <c r="D1028" s="219">
        <v>0.97140000000000004</v>
      </c>
      <c r="E1028" t="s">
        <v>80</v>
      </c>
    </row>
    <row r="1029" spans="1:5" x14ac:dyDescent="0.25">
      <c r="A1029" t="s">
        <v>422</v>
      </c>
      <c r="B1029" t="s">
        <v>423</v>
      </c>
      <c r="C1029" s="13">
        <v>42839</v>
      </c>
      <c r="D1029" s="219">
        <v>0.97270000000000001</v>
      </c>
      <c r="E1029" t="s">
        <v>80</v>
      </c>
    </row>
    <row r="1030" spans="1:5" x14ac:dyDescent="0.25">
      <c r="A1030" t="s">
        <v>422</v>
      </c>
      <c r="B1030" t="s">
        <v>423</v>
      </c>
      <c r="C1030" s="13">
        <v>42846</v>
      </c>
      <c r="D1030" s="219">
        <v>0.9738</v>
      </c>
      <c r="E1030" t="s">
        <v>80</v>
      </c>
    </row>
    <row r="1031" spans="1:5" x14ac:dyDescent="0.25">
      <c r="A1031" t="s">
        <v>422</v>
      </c>
      <c r="B1031" t="s">
        <v>423</v>
      </c>
      <c r="C1031" s="13">
        <v>42853</v>
      </c>
      <c r="D1031" s="219">
        <v>0.97409999999999997</v>
      </c>
      <c r="E1031" t="s">
        <v>80</v>
      </c>
    </row>
    <row r="1032" spans="1:5" x14ac:dyDescent="0.25">
      <c r="A1032" t="s">
        <v>422</v>
      </c>
      <c r="B1032" t="s">
        <v>423</v>
      </c>
      <c r="C1032" s="13">
        <v>42860</v>
      </c>
      <c r="D1032" s="219">
        <v>0.97439999999999993</v>
      </c>
      <c r="E1032" t="s">
        <v>80</v>
      </c>
    </row>
    <row r="1033" spans="1:5" x14ac:dyDescent="0.25">
      <c r="A1033" t="s">
        <v>422</v>
      </c>
      <c r="B1033" t="s">
        <v>423</v>
      </c>
      <c r="C1033" s="13">
        <v>42867</v>
      </c>
      <c r="D1033" s="219">
        <v>0.97470000000000001</v>
      </c>
      <c r="E1033" t="s">
        <v>80</v>
      </c>
    </row>
    <row r="1034" spans="1:5" x14ac:dyDescent="0.25">
      <c r="A1034" t="s">
        <v>422</v>
      </c>
      <c r="B1034" t="s">
        <v>423</v>
      </c>
      <c r="C1034" s="13">
        <v>42874</v>
      </c>
      <c r="D1034" s="219">
        <v>0.97499999999999998</v>
      </c>
      <c r="E1034" t="s">
        <v>80</v>
      </c>
    </row>
    <row r="1035" spans="1:5" x14ac:dyDescent="0.25">
      <c r="A1035" t="s">
        <v>422</v>
      </c>
      <c r="B1035" t="s">
        <v>423</v>
      </c>
      <c r="C1035" s="13">
        <v>42881</v>
      </c>
      <c r="D1035" s="219">
        <v>0.97519999999999996</v>
      </c>
      <c r="E1035" t="s">
        <v>80</v>
      </c>
    </row>
    <row r="1036" spans="1:5" x14ac:dyDescent="0.25">
      <c r="A1036" t="s">
        <v>422</v>
      </c>
      <c r="B1036" t="s">
        <v>423</v>
      </c>
      <c r="C1036" s="13">
        <v>42888</v>
      </c>
      <c r="D1036" s="219">
        <v>0.97499999999999998</v>
      </c>
      <c r="E1036" t="s">
        <v>80</v>
      </c>
    </row>
    <row r="1037" spans="1:5" x14ac:dyDescent="0.25">
      <c r="A1037" t="s">
        <v>422</v>
      </c>
      <c r="B1037" t="s">
        <v>423</v>
      </c>
      <c r="C1037" s="13">
        <v>42895</v>
      </c>
      <c r="D1037" s="219">
        <v>0.9748</v>
      </c>
      <c r="E1037" t="s">
        <v>80</v>
      </c>
    </row>
    <row r="1038" spans="1:5" x14ac:dyDescent="0.25">
      <c r="A1038" t="s">
        <v>422</v>
      </c>
      <c r="B1038" t="s">
        <v>423</v>
      </c>
      <c r="C1038" s="13">
        <v>42902</v>
      </c>
      <c r="D1038" s="219">
        <v>0.97459999999999991</v>
      </c>
      <c r="E1038" t="s">
        <v>80</v>
      </c>
    </row>
    <row r="1039" spans="1:5" x14ac:dyDescent="0.25">
      <c r="A1039" t="s">
        <v>422</v>
      </c>
      <c r="B1039" t="s">
        <v>423</v>
      </c>
      <c r="C1039" s="13">
        <v>42909</v>
      </c>
      <c r="D1039" s="219">
        <v>0.97439999999999993</v>
      </c>
      <c r="E1039" t="s">
        <v>80</v>
      </c>
    </row>
    <row r="1040" spans="1:5" x14ac:dyDescent="0.25">
      <c r="A1040" t="s">
        <v>422</v>
      </c>
      <c r="B1040" t="s">
        <v>423</v>
      </c>
      <c r="C1040" s="13">
        <v>42923</v>
      </c>
      <c r="D1040" s="219">
        <v>0.97420000000000007</v>
      </c>
      <c r="E1040" t="s">
        <v>80</v>
      </c>
    </row>
    <row r="1041" spans="1:5" x14ac:dyDescent="0.25">
      <c r="A1041" t="s">
        <v>422</v>
      </c>
      <c r="B1041" t="s">
        <v>423</v>
      </c>
      <c r="C1041" s="13">
        <v>42930</v>
      </c>
      <c r="D1041" s="219">
        <v>0.97409999999999997</v>
      </c>
      <c r="E1041" t="s">
        <v>80</v>
      </c>
    </row>
    <row r="1042" spans="1:5" x14ac:dyDescent="0.25">
      <c r="A1042" t="s">
        <v>422</v>
      </c>
      <c r="B1042" t="s">
        <v>423</v>
      </c>
      <c r="C1042" s="13">
        <v>42937</v>
      </c>
      <c r="D1042" s="219">
        <v>0.97389999999999999</v>
      </c>
      <c r="E1042" t="s">
        <v>80</v>
      </c>
    </row>
    <row r="1043" spans="1:5" x14ac:dyDescent="0.25">
      <c r="A1043" t="s">
        <v>422</v>
      </c>
      <c r="B1043" t="s">
        <v>423</v>
      </c>
      <c r="C1043" s="13">
        <v>42944</v>
      </c>
      <c r="D1043" s="219">
        <v>0.97310000000000008</v>
      </c>
      <c r="E1043" t="s">
        <v>80</v>
      </c>
    </row>
    <row r="1044" spans="1:5" x14ac:dyDescent="0.25">
      <c r="A1044" t="s">
        <v>422</v>
      </c>
      <c r="B1044" t="s">
        <v>423</v>
      </c>
      <c r="C1044" s="13">
        <v>42951</v>
      </c>
      <c r="D1044" s="219">
        <v>0.97230000000000005</v>
      </c>
      <c r="E1044" t="s">
        <v>80</v>
      </c>
    </row>
    <row r="1045" spans="1:5" x14ac:dyDescent="0.25">
      <c r="A1045" t="s">
        <v>422</v>
      </c>
      <c r="B1045" t="s">
        <v>423</v>
      </c>
      <c r="C1045" s="13">
        <v>42958</v>
      </c>
      <c r="D1045" s="219">
        <v>0.97160000000000002</v>
      </c>
      <c r="E1045" t="s">
        <v>80</v>
      </c>
    </row>
    <row r="1046" spans="1:5" x14ac:dyDescent="0.25">
      <c r="A1046" t="s">
        <v>422</v>
      </c>
      <c r="B1046" t="s">
        <v>423</v>
      </c>
      <c r="C1046" s="13">
        <v>42965</v>
      </c>
      <c r="D1046" s="219">
        <v>0.97120000000000006</v>
      </c>
      <c r="E1046" t="s">
        <v>80</v>
      </c>
    </row>
    <row r="1047" spans="1:5" x14ac:dyDescent="0.25">
      <c r="A1047" t="s">
        <v>422</v>
      </c>
      <c r="B1047" t="s">
        <v>423</v>
      </c>
      <c r="C1047" s="13">
        <v>42972</v>
      </c>
      <c r="D1047" s="219">
        <v>0.97089999999999999</v>
      </c>
      <c r="E1047" t="s">
        <v>80</v>
      </c>
    </row>
    <row r="1048" spans="1:5" x14ac:dyDescent="0.25">
      <c r="A1048" t="s">
        <v>422</v>
      </c>
      <c r="B1048" t="s">
        <v>423</v>
      </c>
      <c r="C1048" s="13">
        <v>42979</v>
      </c>
      <c r="D1048" s="219">
        <v>0.97030000000000005</v>
      </c>
      <c r="E1048" t="s">
        <v>80</v>
      </c>
    </row>
    <row r="1049" spans="1:5" x14ac:dyDescent="0.25">
      <c r="A1049" t="s">
        <v>422</v>
      </c>
      <c r="B1049" t="s">
        <v>423</v>
      </c>
      <c r="C1049" s="13">
        <v>42986</v>
      </c>
      <c r="D1049" s="219">
        <v>0.96970000000000001</v>
      </c>
      <c r="E1049" t="s">
        <v>80</v>
      </c>
    </row>
    <row r="1050" spans="1:5" x14ac:dyDescent="0.25">
      <c r="A1050" t="s">
        <v>422</v>
      </c>
      <c r="B1050" t="s">
        <v>423</v>
      </c>
      <c r="C1050" s="13">
        <v>42993</v>
      </c>
      <c r="D1050" s="219">
        <v>0.96939999999999993</v>
      </c>
      <c r="E1050" t="s">
        <v>80</v>
      </c>
    </row>
    <row r="1051" spans="1:5" x14ac:dyDescent="0.25">
      <c r="A1051" t="s">
        <v>422</v>
      </c>
      <c r="B1051" t="s">
        <v>423</v>
      </c>
      <c r="C1051" s="13">
        <v>43000</v>
      </c>
      <c r="D1051" s="219">
        <v>0.96950000000000003</v>
      </c>
      <c r="E1051" t="s">
        <v>80</v>
      </c>
    </row>
    <row r="1052" spans="1:5" x14ac:dyDescent="0.25">
      <c r="A1052" t="s">
        <v>422</v>
      </c>
      <c r="B1052" t="s">
        <v>423</v>
      </c>
      <c r="C1052" s="13">
        <v>43007</v>
      </c>
      <c r="D1052" s="219">
        <v>0.96970000000000001</v>
      </c>
      <c r="E1052" t="s">
        <v>80</v>
      </c>
    </row>
    <row r="1053" spans="1:5" x14ac:dyDescent="0.25">
      <c r="A1053" t="s">
        <v>422</v>
      </c>
      <c r="B1053" t="s">
        <v>423</v>
      </c>
      <c r="C1053" s="13">
        <v>43014</v>
      </c>
      <c r="D1053" s="219">
        <v>0.97</v>
      </c>
      <c r="E1053" t="s">
        <v>80</v>
      </c>
    </row>
    <row r="1054" spans="1:5" x14ac:dyDescent="0.25">
      <c r="A1054" t="s">
        <v>422</v>
      </c>
      <c r="B1054" t="s">
        <v>423</v>
      </c>
      <c r="C1054" s="13">
        <v>43021</v>
      </c>
      <c r="D1054" s="219">
        <v>0.97019999999999995</v>
      </c>
      <c r="E1054" t="s">
        <v>80</v>
      </c>
    </row>
    <row r="1055" spans="1:5" x14ac:dyDescent="0.25">
      <c r="A1055" t="s">
        <v>422</v>
      </c>
      <c r="B1055" t="s">
        <v>423</v>
      </c>
      <c r="C1055" s="13">
        <v>43028</v>
      </c>
      <c r="D1055" s="219">
        <v>0.97049999999999992</v>
      </c>
      <c r="E1055" t="s">
        <v>80</v>
      </c>
    </row>
    <row r="1056" spans="1:5" x14ac:dyDescent="0.25">
      <c r="A1056" t="s">
        <v>422</v>
      </c>
      <c r="B1056" t="s">
        <v>423</v>
      </c>
      <c r="C1056" s="13">
        <v>43035</v>
      </c>
      <c r="D1056" s="219">
        <v>0.9706999999999999</v>
      </c>
      <c r="E1056" t="s">
        <v>80</v>
      </c>
    </row>
    <row r="1057" spans="1:5" x14ac:dyDescent="0.25">
      <c r="A1057" t="s">
        <v>422</v>
      </c>
      <c r="B1057" t="s">
        <v>423</v>
      </c>
      <c r="C1057" s="13">
        <v>43042</v>
      </c>
      <c r="D1057" s="219">
        <v>0.97120000000000006</v>
      </c>
      <c r="E1057" t="s">
        <v>80</v>
      </c>
    </row>
    <row r="1058" spans="1:5" x14ac:dyDescent="0.25">
      <c r="A1058" t="s">
        <v>422</v>
      </c>
      <c r="B1058" t="s">
        <v>423</v>
      </c>
      <c r="C1058" s="13">
        <v>43049</v>
      </c>
      <c r="D1058" s="219">
        <v>0.97109999999999996</v>
      </c>
      <c r="E1058" t="s">
        <v>80</v>
      </c>
    </row>
    <row r="1059" spans="1:5" x14ac:dyDescent="0.25">
      <c r="A1059" t="s">
        <v>422</v>
      </c>
      <c r="B1059" t="s">
        <v>423</v>
      </c>
      <c r="C1059" s="13">
        <v>43056</v>
      </c>
      <c r="D1059" s="219">
        <v>0.97089999999999999</v>
      </c>
      <c r="E1059" t="s">
        <v>80</v>
      </c>
    </row>
    <row r="1060" spans="1:5" x14ac:dyDescent="0.25">
      <c r="A1060" t="s">
        <v>422</v>
      </c>
      <c r="B1060" t="s">
        <v>423</v>
      </c>
      <c r="C1060" s="13">
        <v>43063</v>
      </c>
      <c r="D1060" s="219">
        <v>0.9706999999999999</v>
      </c>
      <c r="E1060" t="s">
        <v>80</v>
      </c>
    </row>
    <row r="1061" spans="1:5" x14ac:dyDescent="0.25">
      <c r="A1061" t="s">
        <v>422</v>
      </c>
      <c r="B1061" t="s">
        <v>423</v>
      </c>
      <c r="C1061" s="13">
        <v>43070</v>
      </c>
      <c r="D1061" s="219">
        <v>0.97060000000000002</v>
      </c>
      <c r="E1061" t="s">
        <v>80</v>
      </c>
    </row>
    <row r="1062" spans="1:5" x14ac:dyDescent="0.25">
      <c r="A1062" t="s">
        <v>422</v>
      </c>
      <c r="B1062" t="s">
        <v>423</v>
      </c>
      <c r="C1062" s="13">
        <v>43077</v>
      </c>
      <c r="D1062" s="219">
        <v>0.97060000000000002</v>
      </c>
      <c r="E1062" t="s">
        <v>80</v>
      </c>
    </row>
    <row r="1063" spans="1:5" x14ac:dyDescent="0.25">
      <c r="A1063" t="s">
        <v>422</v>
      </c>
      <c r="B1063" t="s">
        <v>423</v>
      </c>
      <c r="C1063" s="13">
        <v>43084</v>
      </c>
      <c r="D1063" s="219">
        <v>0.97060000000000002</v>
      </c>
      <c r="E1063" t="s">
        <v>80</v>
      </c>
    </row>
    <row r="1064" spans="1:5" x14ac:dyDescent="0.25">
      <c r="A1064" t="s">
        <v>422</v>
      </c>
      <c r="B1064" t="s">
        <v>423</v>
      </c>
      <c r="C1064" s="13">
        <v>43091</v>
      </c>
      <c r="D1064" s="219">
        <v>0.9708</v>
      </c>
      <c r="E1064" t="s">
        <v>80</v>
      </c>
    </row>
    <row r="1065" spans="1:5" x14ac:dyDescent="0.25">
      <c r="A1065" t="s">
        <v>422</v>
      </c>
      <c r="B1065" t="s">
        <v>423</v>
      </c>
      <c r="C1065" s="13">
        <v>43098</v>
      </c>
      <c r="D1065" s="219">
        <v>0.95180000000000009</v>
      </c>
      <c r="E1065" t="s">
        <v>80</v>
      </c>
    </row>
    <row r="1066" spans="1:5" x14ac:dyDescent="0.25">
      <c r="A1066" t="s">
        <v>422</v>
      </c>
      <c r="B1066" t="s">
        <v>423</v>
      </c>
      <c r="C1066" s="13">
        <v>43105</v>
      </c>
      <c r="D1066" s="219">
        <v>0</v>
      </c>
      <c r="E1066" t="s">
        <v>80</v>
      </c>
    </row>
    <row r="1067" spans="1:5" x14ac:dyDescent="0.25">
      <c r="A1067" t="s">
        <v>422</v>
      </c>
      <c r="B1067" t="s">
        <v>423</v>
      </c>
      <c r="C1067" s="13">
        <v>43112</v>
      </c>
      <c r="D1067" s="219">
        <v>0</v>
      </c>
      <c r="E1067" t="s">
        <v>80</v>
      </c>
    </row>
    <row r="1068" spans="1:5" x14ac:dyDescent="0.25">
      <c r="A1068" t="s">
        <v>422</v>
      </c>
      <c r="B1068" t="s">
        <v>423</v>
      </c>
      <c r="C1068" s="13">
        <v>43119</v>
      </c>
      <c r="D1068" s="219">
        <v>0</v>
      </c>
      <c r="E1068" t="s">
        <v>80</v>
      </c>
    </row>
    <row r="1069" spans="1:5" x14ac:dyDescent="0.25">
      <c r="A1069" t="s">
        <v>422</v>
      </c>
      <c r="B1069" t="s">
        <v>423</v>
      </c>
      <c r="C1069" s="13">
        <v>43126</v>
      </c>
      <c r="D1069" s="219">
        <v>0</v>
      </c>
      <c r="E1069" t="s">
        <v>80</v>
      </c>
    </row>
    <row r="1070" spans="1:5" x14ac:dyDescent="0.25">
      <c r="A1070" t="s">
        <v>422</v>
      </c>
      <c r="B1070" t="s">
        <v>423</v>
      </c>
      <c r="C1070" s="13">
        <v>43133</v>
      </c>
      <c r="D1070" s="219">
        <v>0.19600000000000001</v>
      </c>
      <c r="E1070" t="s">
        <v>80</v>
      </c>
    </row>
    <row r="1071" spans="1:5" x14ac:dyDescent="0.25">
      <c r="A1071" t="s">
        <v>422</v>
      </c>
      <c r="B1071" t="s">
        <v>423</v>
      </c>
      <c r="C1071" s="13">
        <v>43140</v>
      </c>
      <c r="D1071" s="219">
        <v>0.32669999999999999</v>
      </c>
      <c r="E1071" t="s">
        <v>80</v>
      </c>
    </row>
    <row r="1072" spans="1:5" x14ac:dyDescent="0.25">
      <c r="A1072" t="s">
        <v>422</v>
      </c>
      <c r="B1072" t="s">
        <v>423</v>
      </c>
      <c r="C1072" s="13">
        <v>43147</v>
      </c>
      <c r="D1072" s="219">
        <v>0.42</v>
      </c>
      <c r="E1072" t="s">
        <v>80</v>
      </c>
    </row>
    <row r="1073" spans="1:5" x14ac:dyDescent="0.25">
      <c r="A1073" t="s">
        <v>422</v>
      </c>
      <c r="B1073" t="s">
        <v>423</v>
      </c>
      <c r="C1073" s="13">
        <v>43154</v>
      </c>
      <c r="D1073" s="219">
        <v>0.49</v>
      </c>
      <c r="E1073" t="s">
        <v>80</v>
      </c>
    </row>
    <row r="1074" spans="1:5" x14ac:dyDescent="0.25">
      <c r="A1074" t="s">
        <v>422</v>
      </c>
      <c r="B1074" t="s">
        <v>423</v>
      </c>
      <c r="C1074" s="13">
        <v>43161</v>
      </c>
      <c r="D1074" s="219">
        <v>0.54330000000000001</v>
      </c>
      <c r="E1074" t="s">
        <v>80</v>
      </c>
    </row>
    <row r="1075" spans="1:5" x14ac:dyDescent="0.25">
      <c r="A1075" t="s">
        <v>422</v>
      </c>
      <c r="B1075" t="s">
        <v>423</v>
      </c>
      <c r="C1075" s="13">
        <v>43168</v>
      </c>
      <c r="D1075" s="219">
        <v>0.58599999999999997</v>
      </c>
      <c r="E1075" t="s">
        <v>80</v>
      </c>
    </row>
    <row r="1076" spans="1:5" x14ac:dyDescent="0.25">
      <c r="A1076" t="s">
        <v>422</v>
      </c>
      <c r="B1076" t="s">
        <v>423</v>
      </c>
      <c r="C1076" s="13">
        <v>43175</v>
      </c>
      <c r="D1076" s="219">
        <v>0.62090000000000001</v>
      </c>
      <c r="E1076" t="s">
        <v>80</v>
      </c>
    </row>
    <row r="1077" spans="1:5" x14ac:dyDescent="0.25">
      <c r="A1077" t="s">
        <v>422</v>
      </c>
      <c r="B1077" t="s">
        <v>423</v>
      </c>
      <c r="C1077" s="13">
        <v>43182</v>
      </c>
      <c r="D1077" s="219">
        <v>0.65</v>
      </c>
      <c r="E1077" t="s">
        <v>80</v>
      </c>
    </row>
    <row r="1078" spans="1:5" x14ac:dyDescent="0.25">
      <c r="A1078" t="s">
        <v>422</v>
      </c>
      <c r="B1078" t="s">
        <v>423</v>
      </c>
      <c r="C1078" s="13">
        <v>43189</v>
      </c>
      <c r="D1078" s="219">
        <v>0.67459999999999998</v>
      </c>
      <c r="E1078" t="s">
        <v>80</v>
      </c>
    </row>
    <row r="1079" spans="1:5" x14ac:dyDescent="0.25">
      <c r="A1079" t="s">
        <v>424</v>
      </c>
      <c r="B1079" t="s">
        <v>425</v>
      </c>
      <c r="C1079" s="13">
        <v>42741</v>
      </c>
      <c r="D1079" s="219">
        <v>1</v>
      </c>
      <c r="E1079" t="s">
        <v>80</v>
      </c>
    </row>
    <row r="1080" spans="1:5" x14ac:dyDescent="0.25">
      <c r="A1080" t="s">
        <v>424</v>
      </c>
      <c r="B1080" t="s">
        <v>425</v>
      </c>
      <c r="C1080" s="13">
        <v>42748</v>
      </c>
      <c r="D1080" s="219">
        <v>0.995</v>
      </c>
      <c r="E1080" t="s">
        <v>80</v>
      </c>
    </row>
    <row r="1081" spans="1:5" x14ac:dyDescent="0.25">
      <c r="A1081" t="s">
        <v>424</v>
      </c>
      <c r="B1081" t="s">
        <v>425</v>
      </c>
      <c r="C1081" s="13">
        <v>42755</v>
      </c>
      <c r="D1081" s="219">
        <v>0.99</v>
      </c>
      <c r="E1081" t="s">
        <v>80</v>
      </c>
    </row>
    <row r="1082" spans="1:5" x14ac:dyDescent="0.25">
      <c r="A1082" t="s">
        <v>424</v>
      </c>
      <c r="B1082" t="s">
        <v>425</v>
      </c>
      <c r="C1082" s="13">
        <v>42762</v>
      </c>
      <c r="D1082" s="219">
        <v>0.98750000000000004</v>
      </c>
      <c r="E1082" t="s">
        <v>80</v>
      </c>
    </row>
    <row r="1083" spans="1:5" x14ac:dyDescent="0.25">
      <c r="A1083" t="s">
        <v>424</v>
      </c>
      <c r="B1083" t="s">
        <v>425</v>
      </c>
      <c r="C1083" s="13">
        <v>42769</v>
      </c>
      <c r="D1083" s="219">
        <v>0.98599999999999999</v>
      </c>
      <c r="E1083" t="s">
        <v>80</v>
      </c>
    </row>
    <row r="1084" spans="1:5" x14ac:dyDescent="0.25">
      <c r="A1084" t="s">
        <v>424</v>
      </c>
      <c r="B1084" t="s">
        <v>425</v>
      </c>
      <c r="C1084" s="13">
        <v>42776</v>
      </c>
      <c r="D1084" s="219">
        <v>0.98499999999999999</v>
      </c>
      <c r="E1084" t="s">
        <v>80</v>
      </c>
    </row>
    <row r="1085" spans="1:5" x14ac:dyDescent="0.25">
      <c r="A1085" t="s">
        <v>424</v>
      </c>
      <c r="B1085" t="s">
        <v>425</v>
      </c>
      <c r="C1085" s="13">
        <v>42783</v>
      </c>
      <c r="D1085" s="219">
        <v>0.98430000000000006</v>
      </c>
      <c r="E1085" t="s">
        <v>80</v>
      </c>
    </row>
    <row r="1086" spans="1:5" x14ac:dyDescent="0.25">
      <c r="A1086" t="s">
        <v>424</v>
      </c>
      <c r="B1086" t="s">
        <v>425</v>
      </c>
      <c r="C1086" s="13">
        <v>42790</v>
      </c>
      <c r="D1086" s="219">
        <v>0.98380000000000001</v>
      </c>
      <c r="E1086" t="s">
        <v>80</v>
      </c>
    </row>
    <row r="1087" spans="1:5" x14ac:dyDescent="0.25">
      <c r="A1087" t="s">
        <v>424</v>
      </c>
      <c r="B1087" t="s">
        <v>425</v>
      </c>
      <c r="C1087" s="13">
        <v>42797</v>
      </c>
      <c r="D1087" s="219">
        <v>0.98439999999999994</v>
      </c>
      <c r="E1087" t="s">
        <v>80</v>
      </c>
    </row>
    <row r="1088" spans="1:5" x14ac:dyDescent="0.25">
      <c r="A1088" t="s">
        <v>424</v>
      </c>
      <c r="B1088" t="s">
        <v>425</v>
      </c>
      <c r="C1088" s="13">
        <v>42804</v>
      </c>
      <c r="D1088" s="219">
        <v>0.98499999999999999</v>
      </c>
      <c r="E1088" t="s">
        <v>80</v>
      </c>
    </row>
    <row r="1089" spans="1:5" x14ac:dyDescent="0.25">
      <c r="A1089" t="s">
        <v>424</v>
      </c>
      <c r="B1089" t="s">
        <v>425</v>
      </c>
      <c r="C1089" s="13">
        <v>42811</v>
      </c>
      <c r="D1089" s="219">
        <v>0.98549999999999993</v>
      </c>
      <c r="E1089" t="s">
        <v>80</v>
      </c>
    </row>
    <row r="1090" spans="1:5" x14ac:dyDescent="0.25">
      <c r="A1090" t="s">
        <v>424</v>
      </c>
      <c r="B1090" t="s">
        <v>425</v>
      </c>
      <c r="C1090" s="13">
        <v>42818</v>
      </c>
      <c r="D1090" s="219">
        <v>0.98580000000000001</v>
      </c>
      <c r="E1090" t="s">
        <v>80</v>
      </c>
    </row>
    <row r="1091" spans="1:5" x14ac:dyDescent="0.25">
      <c r="A1091" t="s">
        <v>424</v>
      </c>
      <c r="B1091" t="s">
        <v>425</v>
      </c>
      <c r="C1091" s="13">
        <v>42825</v>
      </c>
      <c r="D1091" s="219">
        <v>0.98620000000000008</v>
      </c>
      <c r="E1091" t="s">
        <v>80</v>
      </c>
    </row>
    <row r="1092" spans="1:5" x14ac:dyDescent="0.25">
      <c r="A1092" t="s">
        <v>424</v>
      </c>
      <c r="B1092" t="s">
        <v>425</v>
      </c>
      <c r="C1092" s="13">
        <v>42832</v>
      </c>
      <c r="D1092" s="219">
        <v>0.98709999999999998</v>
      </c>
      <c r="E1092" t="s">
        <v>80</v>
      </c>
    </row>
    <row r="1093" spans="1:5" x14ac:dyDescent="0.25">
      <c r="A1093" t="s">
        <v>424</v>
      </c>
      <c r="B1093" t="s">
        <v>425</v>
      </c>
      <c r="C1093" s="13">
        <v>42839</v>
      </c>
      <c r="D1093" s="219">
        <v>0.98799999999999999</v>
      </c>
      <c r="E1093" t="s">
        <v>80</v>
      </c>
    </row>
    <row r="1094" spans="1:5" x14ac:dyDescent="0.25">
      <c r="A1094" t="s">
        <v>424</v>
      </c>
      <c r="B1094" t="s">
        <v>425</v>
      </c>
      <c r="C1094" s="13">
        <v>42846</v>
      </c>
      <c r="D1094" s="219">
        <v>0.9887999999999999</v>
      </c>
      <c r="E1094" t="s">
        <v>80</v>
      </c>
    </row>
    <row r="1095" spans="1:5" x14ac:dyDescent="0.25">
      <c r="A1095" t="s">
        <v>424</v>
      </c>
      <c r="B1095" t="s">
        <v>425</v>
      </c>
      <c r="C1095" s="13">
        <v>42853</v>
      </c>
      <c r="D1095" s="219">
        <v>0.98939999999999995</v>
      </c>
      <c r="E1095" t="s">
        <v>80</v>
      </c>
    </row>
    <row r="1096" spans="1:5" x14ac:dyDescent="0.25">
      <c r="A1096" t="s">
        <v>424</v>
      </c>
      <c r="B1096" t="s">
        <v>425</v>
      </c>
      <c r="C1096" s="13">
        <v>42860</v>
      </c>
      <c r="D1096" s="219">
        <v>0.99</v>
      </c>
      <c r="E1096" t="s">
        <v>80</v>
      </c>
    </row>
    <row r="1097" spans="1:5" x14ac:dyDescent="0.25">
      <c r="A1097" t="s">
        <v>424</v>
      </c>
      <c r="B1097" t="s">
        <v>425</v>
      </c>
      <c r="C1097" s="13">
        <v>42867</v>
      </c>
      <c r="D1097" s="219">
        <v>0.99049999999999994</v>
      </c>
      <c r="E1097" t="s">
        <v>80</v>
      </c>
    </row>
    <row r="1098" spans="1:5" x14ac:dyDescent="0.25">
      <c r="A1098" t="s">
        <v>424</v>
      </c>
      <c r="B1098" t="s">
        <v>425</v>
      </c>
      <c r="C1098" s="13">
        <v>42874</v>
      </c>
      <c r="D1098" s="219">
        <v>0.99099999999999999</v>
      </c>
      <c r="E1098" t="s">
        <v>80</v>
      </c>
    </row>
    <row r="1099" spans="1:5" x14ac:dyDescent="0.25">
      <c r="A1099" t="s">
        <v>424</v>
      </c>
      <c r="B1099" t="s">
        <v>425</v>
      </c>
      <c r="C1099" s="13">
        <v>42881</v>
      </c>
      <c r="D1099" s="219">
        <v>0.99099999999999999</v>
      </c>
      <c r="E1099" t="s">
        <v>80</v>
      </c>
    </row>
    <row r="1100" spans="1:5" x14ac:dyDescent="0.25">
      <c r="A1100" t="s">
        <v>424</v>
      </c>
      <c r="B1100" t="s">
        <v>425</v>
      </c>
      <c r="C1100" s="13">
        <v>42888</v>
      </c>
      <c r="D1100" s="219">
        <v>0.99140000000000006</v>
      </c>
      <c r="E1100" t="s">
        <v>80</v>
      </c>
    </row>
    <row r="1101" spans="1:5" x14ac:dyDescent="0.25">
      <c r="A1101" t="s">
        <v>424</v>
      </c>
      <c r="B1101" t="s">
        <v>425</v>
      </c>
      <c r="C1101" s="13">
        <v>42895</v>
      </c>
      <c r="D1101" s="219">
        <v>0.99170000000000003</v>
      </c>
      <c r="E1101" t="s">
        <v>80</v>
      </c>
    </row>
    <row r="1102" spans="1:5" x14ac:dyDescent="0.25">
      <c r="A1102" t="s">
        <v>424</v>
      </c>
      <c r="B1102" t="s">
        <v>425</v>
      </c>
      <c r="C1102" s="13">
        <v>42902</v>
      </c>
      <c r="D1102" s="219">
        <v>0.99209999999999998</v>
      </c>
      <c r="E1102" t="s">
        <v>80</v>
      </c>
    </row>
    <row r="1103" spans="1:5" x14ac:dyDescent="0.25">
      <c r="A1103" t="s">
        <v>424</v>
      </c>
      <c r="B1103" t="s">
        <v>425</v>
      </c>
      <c r="C1103" s="13">
        <v>42909</v>
      </c>
      <c r="D1103" s="219">
        <v>0.99239999999999995</v>
      </c>
      <c r="E1103" t="s">
        <v>80</v>
      </c>
    </row>
    <row r="1104" spans="1:5" x14ac:dyDescent="0.25">
      <c r="A1104" t="s">
        <v>424</v>
      </c>
      <c r="B1104" t="s">
        <v>425</v>
      </c>
      <c r="C1104" s="13">
        <v>42923</v>
      </c>
      <c r="D1104" s="219">
        <v>0.99269999999999992</v>
      </c>
      <c r="E1104" t="s">
        <v>80</v>
      </c>
    </row>
    <row r="1105" spans="1:5" x14ac:dyDescent="0.25">
      <c r="A1105" t="s">
        <v>424</v>
      </c>
      <c r="B1105" t="s">
        <v>425</v>
      </c>
      <c r="C1105" s="13">
        <v>42930</v>
      </c>
      <c r="D1105" s="219">
        <v>0.99299999999999999</v>
      </c>
      <c r="E1105" t="s">
        <v>80</v>
      </c>
    </row>
    <row r="1106" spans="1:5" x14ac:dyDescent="0.25">
      <c r="A1106" t="s">
        <v>424</v>
      </c>
      <c r="B1106" t="s">
        <v>425</v>
      </c>
      <c r="C1106" s="13">
        <v>42937</v>
      </c>
      <c r="D1106" s="219">
        <v>0.99319999999999997</v>
      </c>
      <c r="E1106" t="s">
        <v>80</v>
      </c>
    </row>
    <row r="1107" spans="1:5" x14ac:dyDescent="0.25">
      <c r="A1107" t="s">
        <v>424</v>
      </c>
      <c r="B1107" t="s">
        <v>425</v>
      </c>
      <c r="C1107" s="13">
        <v>42944</v>
      </c>
      <c r="D1107" s="219">
        <v>0.99340000000000006</v>
      </c>
      <c r="E1107" t="s">
        <v>80</v>
      </c>
    </row>
    <row r="1108" spans="1:5" x14ac:dyDescent="0.25">
      <c r="A1108" t="s">
        <v>424</v>
      </c>
      <c r="B1108" t="s">
        <v>425</v>
      </c>
      <c r="C1108" s="13">
        <v>42951</v>
      </c>
      <c r="D1108" s="219">
        <v>0.99370000000000003</v>
      </c>
      <c r="E1108" t="s">
        <v>80</v>
      </c>
    </row>
    <row r="1109" spans="1:5" x14ac:dyDescent="0.25">
      <c r="A1109" t="s">
        <v>424</v>
      </c>
      <c r="B1109" t="s">
        <v>425</v>
      </c>
      <c r="C1109" s="13">
        <v>42958</v>
      </c>
      <c r="D1109" s="219">
        <v>0.99390000000000001</v>
      </c>
      <c r="E1109" t="s">
        <v>80</v>
      </c>
    </row>
    <row r="1110" spans="1:5" x14ac:dyDescent="0.25">
      <c r="A1110" t="s">
        <v>424</v>
      </c>
      <c r="B1110" t="s">
        <v>425</v>
      </c>
      <c r="C1110" s="13">
        <v>42965</v>
      </c>
      <c r="D1110" s="219">
        <v>0.99409999999999998</v>
      </c>
      <c r="E1110" t="s">
        <v>80</v>
      </c>
    </row>
    <row r="1111" spans="1:5" x14ac:dyDescent="0.25">
      <c r="A1111" t="s">
        <v>424</v>
      </c>
      <c r="B1111" t="s">
        <v>425</v>
      </c>
      <c r="C1111" s="13">
        <v>42972</v>
      </c>
      <c r="D1111" s="219">
        <v>0.99419999999999997</v>
      </c>
      <c r="E1111" t="s">
        <v>80</v>
      </c>
    </row>
    <row r="1112" spans="1:5" x14ac:dyDescent="0.25">
      <c r="A1112" t="s">
        <v>424</v>
      </c>
      <c r="B1112" t="s">
        <v>425</v>
      </c>
      <c r="C1112" s="13">
        <v>42979</v>
      </c>
      <c r="D1112" s="219">
        <v>0.99439999999999995</v>
      </c>
      <c r="E1112" t="s">
        <v>80</v>
      </c>
    </row>
    <row r="1113" spans="1:5" x14ac:dyDescent="0.25">
      <c r="A1113" t="s">
        <v>424</v>
      </c>
      <c r="B1113" t="s">
        <v>425</v>
      </c>
      <c r="C1113" s="13">
        <v>42986</v>
      </c>
      <c r="D1113" s="219">
        <v>0.99459999999999993</v>
      </c>
      <c r="E1113" t="s">
        <v>80</v>
      </c>
    </row>
    <row r="1114" spans="1:5" x14ac:dyDescent="0.25">
      <c r="A1114" t="s">
        <v>424</v>
      </c>
      <c r="B1114" t="s">
        <v>425</v>
      </c>
      <c r="C1114" s="13">
        <v>42993</v>
      </c>
      <c r="D1114" s="219">
        <v>0.99470000000000003</v>
      </c>
      <c r="E1114" t="s">
        <v>80</v>
      </c>
    </row>
    <row r="1115" spans="1:5" x14ac:dyDescent="0.25">
      <c r="A1115" t="s">
        <v>424</v>
      </c>
      <c r="B1115" t="s">
        <v>425</v>
      </c>
      <c r="C1115" s="13">
        <v>43000</v>
      </c>
      <c r="D1115" s="219">
        <v>0.9948999999999999</v>
      </c>
      <c r="E1115" t="s">
        <v>80</v>
      </c>
    </row>
    <row r="1116" spans="1:5" x14ac:dyDescent="0.25">
      <c r="A1116" t="s">
        <v>424</v>
      </c>
      <c r="B1116" t="s">
        <v>425</v>
      </c>
      <c r="C1116" s="13">
        <v>43007</v>
      </c>
      <c r="D1116" s="219">
        <v>0.995</v>
      </c>
      <c r="E1116" t="s">
        <v>80</v>
      </c>
    </row>
    <row r="1117" spans="1:5" x14ac:dyDescent="0.25">
      <c r="A1117" t="s">
        <v>424</v>
      </c>
      <c r="B1117" t="s">
        <v>425</v>
      </c>
      <c r="C1117" s="13">
        <v>43014</v>
      </c>
      <c r="D1117" s="219">
        <v>0.9951000000000001</v>
      </c>
      <c r="E1117" t="s">
        <v>80</v>
      </c>
    </row>
    <row r="1118" spans="1:5" x14ac:dyDescent="0.25">
      <c r="A1118" t="s">
        <v>424</v>
      </c>
      <c r="B1118" t="s">
        <v>425</v>
      </c>
      <c r="C1118" s="13">
        <v>43021</v>
      </c>
      <c r="D1118" s="219">
        <v>0.99519999999999997</v>
      </c>
      <c r="E1118" t="s">
        <v>80</v>
      </c>
    </row>
    <row r="1119" spans="1:5" x14ac:dyDescent="0.25">
      <c r="A1119" t="s">
        <v>424</v>
      </c>
      <c r="B1119" t="s">
        <v>425</v>
      </c>
      <c r="C1119" s="13">
        <v>43028</v>
      </c>
      <c r="D1119" s="219">
        <v>0.99540000000000006</v>
      </c>
      <c r="E1119" t="s">
        <v>80</v>
      </c>
    </row>
    <row r="1120" spans="1:5" x14ac:dyDescent="0.25">
      <c r="A1120" t="s">
        <v>424</v>
      </c>
      <c r="B1120" t="s">
        <v>425</v>
      </c>
      <c r="C1120" s="13">
        <v>43035</v>
      </c>
      <c r="D1120" s="219">
        <v>0.99549999999999994</v>
      </c>
      <c r="E1120" t="s">
        <v>80</v>
      </c>
    </row>
    <row r="1121" spans="1:5" x14ac:dyDescent="0.25">
      <c r="A1121" t="s">
        <v>424</v>
      </c>
      <c r="B1121" t="s">
        <v>425</v>
      </c>
      <c r="C1121" s="13">
        <v>43042</v>
      </c>
      <c r="D1121" s="219">
        <v>0.99529999999999996</v>
      </c>
      <c r="E1121" t="s">
        <v>80</v>
      </c>
    </row>
    <row r="1122" spans="1:5" x14ac:dyDescent="0.25">
      <c r="A1122" t="s">
        <v>424</v>
      </c>
      <c r="B1122" t="s">
        <v>425</v>
      </c>
      <c r="C1122" s="13">
        <v>43049</v>
      </c>
      <c r="D1122" s="219">
        <v>0.99519999999999997</v>
      </c>
      <c r="E1122" t="s">
        <v>80</v>
      </c>
    </row>
    <row r="1123" spans="1:5" x14ac:dyDescent="0.25">
      <c r="A1123" t="s">
        <v>424</v>
      </c>
      <c r="B1123" t="s">
        <v>425</v>
      </c>
      <c r="C1123" s="13">
        <v>43056</v>
      </c>
      <c r="D1123" s="219">
        <v>0.9951000000000001</v>
      </c>
      <c r="E1123" t="s">
        <v>80</v>
      </c>
    </row>
    <row r="1124" spans="1:5" x14ac:dyDescent="0.25">
      <c r="A1124" t="s">
        <v>424</v>
      </c>
      <c r="B1124" t="s">
        <v>425</v>
      </c>
      <c r="C1124" s="13">
        <v>43063</v>
      </c>
      <c r="D1124" s="219">
        <v>0.99519999999999997</v>
      </c>
      <c r="E1124" t="s">
        <v>80</v>
      </c>
    </row>
    <row r="1125" spans="1:5" x14ac:dyDescent="0.25">
      <c r="A1125" t="s">
        <v>424</v>
      </c>
      <c r="B1125" t="s">
        <v>425</v>
      </c>
      <c r="C1125" s="13">
        <v>43070</v>
      </c>
      <c r="D1125" s="219">
        <v>0.99529999999999996</v>
      </c>
      <c r="E1125" t="s">
        <v>80</v>
      </c>
    </row>
    <row r="1126" spans="1:5" x14ac:dyDescent="0.25">
      <c r="A1126" t="s">
        <v>424</v>
      </c>
      <c r="B1126" t="s">
        <v>425</v>
      </c>
      <c r="C1126" s="13">
        <v>43077</v>
      </c>
      <c r="D1126" s="219">
        <v>0.99540000000000006</v>
      </c>
      <c r="E1126" t="s">
        <v>80</v>
      </c>
    </row>
    <row r="1127" spans="1:5" x14ac:dyDescent="0.25">
      <c r="A1127" t="s">
        <v>424</v>
      </c>
      <c r="B1127" t="s">
        <v>425</v>
      </c>
      <c r="C1127" s="13">
        <v>43084</v>
      </c>
      <c r="D1127" s="219">
        <v>0.99549999999999994</v>
      </c>
      <c r="E1127" t="s">
        <v>80</v>
      </c>
    </row>
    <row r="1128" spans="1:5" x14ac:dyDescent="0.25">
      <c r="A1128" t="s">
        <v>424</v>
      </c>
      <c r="B1128" t="s">
        <v>425</v>
      </c>
      <c r="C1128" s="13">
        <v>43091</v>
      </c>
      <c r="D1128" s="219">
        <v>0.99560000000000004</v>
      </c>
      <c r="E1128" t="s">
        <v>80</v>
      </c>
    </row>
    <row r="1129" spans="1:5" x14ac:dyDescent="0.25">
      <c r="A1129" t="s">
        <v>424</v>
      </c>
      <c r="B1129" t="s">
        <v>425</v>
      </c>
      <c r="C1129" s="13">
        <v>43098</v>
      </c>
      <c r="D1129" s="219">
        <v>0.97609999999999997</v>
      </c>
      <c r="E1129" t="s">
        <v>80</v>
      </c>
    </row>
    <row r="1130" spans="1:5" x14ac:dyDescent="0.25">
      <c r="A1130" t="s">
        <v>424</v>
      </c>
      <c r="B1130" t="s">
        <v>425</v>
      </c>
      <c r="C1130" s="13">
        <v>43105</v>
      </c>
      <c r="D1130" s="219">
        <v>0</v>
      </c>
      <c r="E1130" t="s">
        <v>80</v>
      </c>
    </row>
    <row r="1131" spans="1:5" x14ac:dyDescent="0.25">
      <c r="A1131" t="s">
        <v>424</v>
      </c>
      <c r="B1131" t="s">
        <v>425</v>
      </c>
      <c r="C1131" s="13">
        <v>43112</v>
      </c>
      <c r="D1131" s="219">
        <v>0</v>
      </c>
      <c r="E1131" t="s">
        <v>80</v>
      </c>
    </row>
    <row r="1132" spans="1:5" x14ac:dyDescent="0.25">
      <c r="A1132" t="s">
        <v>424</v>
      </c>
      <c r="B1132" t="s">
        <v>425</v>
      </c>
      <c r="C1132" s="13">
        <v>43119</v>
      </c>
      <c r="D1132" s="219">
        <v>0</v>
      </c>
      <c r="E1132" t="s">
        <v>80</v>
      </c>
    </row>
    <row r="1133" spans="1:5" x14ac:dyDescent="0.25">
      <c r="A1133" t="s">
        <v>424</v>
      </c>
      <c r="B1133" t="s">
        <v>425</v>
      </c>
      <c r="C1133" s="13">
        <v>43126</v>
      </c>
      <c r="D1133" s="219">
        <v>0</v>
      </c>
      <c r="E1133" t="s">
        <v>80</v>
      </c>
    </row>
    <row r="1134" spans="1:5" x14ac:dyDescent="0.25">
      <c r="A1134" t="s">
        <v>424</v>
      </c>
      <c r="B1134" t="s">
        <v>425</v>
      </c>
      <c r="C1134" s="13">
        <v>43133</v>
      </c>
      <c r="D1134" s="219">
        <v>0.2</v>
      </c>
      <c r="E1134" t="s">
        <v>80</v>
      </c>
    </row>
    <row r="1135" spans="1:5" x14ac:dyDescent="0.25">
      <c r="A1135" t="s">
        <v>424</v>
      </c>
      <c r="B1135" t="s">
        <v>425</v>
      </c>
      <c r="C1135" s="13">
        <v>43140</v>
      </c>
      <c r="D1135" s="219">
        <v>0.33329999999999999</v>
      </c>
      <c r="E1135" t="s">
        <v>80</v>
      </c>
    </row>
    <row r="1136" spans="1:5" x14ac:dyDescent="0.25">
      <c r="A1136" t="s">
        <v>424</v>
      </c>
      <c r="B1136" t="s">
        <v>425</v>
      </c>
      <c r="C1136" s="13">
        <v>43147</v>
      </c>
      <c r="D1136" s="219">
        <v>0.42859999999999998</v>
      </c>
      <c r="E1136" t="s">
        <v>80</v>
      </c>
    </row>
    <row r="1137" spans="1:5" x14ac:dyDescent="0.25">
      <c r="A1137" t="s">
        <v>424</v>
      </c>
      <c r="B1137" t="s">
        <v>425</v>
      </c>
      <c r="C1137" s="13">
        <v>43154</v>
      </c>
      <c r="D1137" s="219">
        <v>0.5</v>
      </c>
      <c r="E1137" t="s">
        <v>80</v>
      </c>
    </row>
    <row r="1138" spans="1:5" x14ac:dyDescent="0.25">
      <c r="A1138" t="s">
        <v>424</v>
      </c>
      <c r="B1138" t="s">
        <v>425</v>
      </c>
      <c r="C1138" s="13">
        <v>43161</v>
      </c>
      <c r="D1138" s="219">
        <v>0.55559999999999998</v>
      </c>
      <c r="E1138" t="s">
        <v>80</v>
      </c>
    </row>
    <row r="1139" spans="1:5" x14ac:dyDescent="0.25">
      <c r="A1139" t="s">
        <v>424</v>
      </c>
      <c r="B1139" t="s">
        <v>425</v>
      </c>
      <c r="C1139" s="13">
        <v>43168</v>
      </c>
      <c r="D1139" s="219">
        <v>0.6</v>
      </c>
      <c r="E1139" t="s">
        <v>80</v>
      </c>
    </row>
    <row r="1140" spans="1:5" x14ac:dyDescent="0.25">
      <c r="A1140" t="s">
        <v>424</v>
      </c>
      <c r="B1140" t="s">
        <v>425</v>
      </c>
      <c r="C1140" s="13">
        <v>43175</v>
      </c>
      <c r="D1140" s="219">
        <v>0.63639999999999997</v>
      </c>
      <c r="E1140" t="s">
        <v>80</v>
      </c>
    </row>
    <row r="1141" spans="1:5" x14ac:dyDescent="0.25">
      <c r="A1141" t="s">
        <v>424</v>
      </c>
      <c r="B1141" t="s">
        <v>425</v>
      </c>
      <c r="C1141" s="13">
        <v>43182</v>
      </c>
      <c r="D1141" s="219">
        <v>0.66670000000000007</v>
      </c>
      <c r="E1141" t="s">
        <v>80</v>
      </c>
    </row>
    <row r="1142" spans="1:5" x14ac:dyDescent="0.25">
      <c r="A1142" t="s">
        <v>424</v>
      </c>
      <c r="B1142" t="s">
        <v>425</v>
      </c>
      <c r="C1142" s="13">
        <v>43189</v>
      </c>
      <c r="D1142" s="219">
        <v>0.69230000000000003</v>
      </c>
      <c r="E1142" t="s">
        <v>80</v>
      </c>
    </row>
    <row r="1143" spans="1:5" x14ac:dyDescent="0.25">
      <c r="A1143" t="s">
        <v>426</v>
      </c>
      <c r="B1143" t="s">
        <v>427</v>
      </c>
      <c r="C1143" s="13">
        <v>42741</v>
      </c>
      <c r="D1143" s="219">
        <v>0.98</v>
      </c>
      <c r="E1143" t="s">
        <v>80</v>
      </c>
    </row>
    <row r="1144" spans="1:5" x14ac:dyDescent="0.25">
      <c r="A1144" t="s">
        <v>426</v>
      </c>
      <c r="B1144" t="s">
        <v>427</v>
      </c>
      <c r="C1144" s="13">
        <v>42748</v>
      </c>
      <c r="D1144" s="219">
        <v>0.98</v>
      </c>
      <c r="E1144" t="s">
        <v>80</v>
      </c>
    </row>
    <row r="1145" spans="1:5" x14ac:dyDescent="0.25">
      <c r="A1145" t="s">
        <v>426</v>
      </c>
      <c r="B1145" t="s">
        <v>427</v>
      </c>
      <c r="C1145" s="13">
        <v>42755</v>
      </c>
      <c r="D1145" s="219">
        <v>0.98</v>
      </c>
      <c r="E1145" t="s">
        <v>80</v>
      </c>
    </row>
    <row r="1146" spans="1:5" x14ac:dyDescent="0.25">
      <c r="A1146" t="s">
        <v>426</v>
      </c>
      <c r="B1146" t="s">
        <v>427</v>
      </c>
      <c r="C1146" s="13">
        <v>42762</v>
      </c>
      <c r="D1146" s="219">
        <v>0.98</v>
      </c>
      <c r="E1146" t="s">
        <v>80</v>
      </c>
    </row>
    <row r="1147" spans="1:5" x14ac:dyDescent="0.25">
      <c r="A1147" t="s">
        <v>426</v>
      </c>
      <c r="B1147" t="s">
        <v>427</v>
      </c>
      <c r="C1147" s="13">
        <v>42769</v>
      </c>
      <c r="D1147" s="219">
        <v>0.98</v>
      </c>
      <c r="E1147" t="s">
        <v>80</v>
      </c>
    </row>
    <row r="1148" spans="1:5" x14ac:dyDescent="0.25">
      <c r="A1148" t="s">
        <v>426</v>
      </c>
      <c r="B1148" t="s">
        <v>427</v>
      </c>
      <c r="C1148" s="13">
        <v>42776</v>
      </c>
      <c r="D1148" s="219">
        <v>0.98</v>
      </c>
      <c r="E1148" t="s">
        <v>80</v>
      </c>
    </row>
    <row r="1149" spans="1:5" x14ac:dyDescent="0.25">
      <c r="A1149" t="s">
        <v>426</v>
      </c>
      <c r="B1149" t="s">
        <v>427</v>
      </c>
      <c r="C1149" s="13">
        <v>42783</v>
      </c>
      <c r="D1149" s="219">
        <v>0.98</v>
      </c>
      <c r="E1149" t="s">
        <v>80</v>
      </c>
    </row>
    <row r="1150" spans="1:5" x14ac:dyDescent="0.25">
      <c r="A1150" t="s">
        <v>426</v>
      </c>
      <c r="B1150" t="s">
        <v>427</v>
      </c>
      <c r="C1150" s="13">
        <v>42790</v>
      </c>
      <c r="D1150" s="219">
        <v>0.98120000000000007</v>
      </c>
      <c r="E1150" t="s">
        <v>80</v>
      </c>
    </row>
    <row r="1151" spans="1:5" x14ac:dyDescent="0.25">
      <c r="A1151" t="s">
        <v>426</v>
      </c>
      <c r="B1151" t="s">
        <v>427</v>
      </c>
      <c r="C1151" s="13">
        <v>42797</v>
      </c>
      <c r="D1151" s="219">
        <v>0.98219999999999996</v>
      </c>
      <c r="E1151" t="s">
        <v>80</v>
      </c>
    </row>
    <row r="1152" spans="1:5" x14ac:dyDescent="0.25">
      <c r="A1152" t="s">
        <v>426</v>
      </c>
      <c r="B1152" t="s">
        <v>427</v>
      </c>
      <c r="C1152" s="13">
        <v>42804</v>
      </c>
      <c r="D1152" s="219">
        <v>0.98299999999999998</v>
      </c>
      <c r="E1152" t="s">
        <v>80</v>
      </c>
    </row>
    <row r="1153" spans="1:5" x14ac:dyDescent="0.25">
      <c r="A1153" t="s">
        <v>426</v>
      </c>
      <c r="B1153" t="s">
        <v>427</v>
      </c>
      <c r="C1153" s="13">
        <v>42811</v>
      </c>
      <c r="D1153" s="219">
        <v>0.98360000000000003</v>
      </c>
      <c r="E1153" t="s">
        <v>80</v>
      </c>
    </row>
    <row r="1154" spans="1:5" x14ac:dyDescent="0.25">
      <c r="A1154" t="s">
        <v>426</v>
      </c>
      <c r="B1154" t="s">
        <v>427</v>
      </c>
      <c r="C1154" s="13">
        <v>42818</v>
      </c>
      <c r="D1154" s="219">
        <v>0.98419999999999996</v>
      </c>
      <c r="E1154" t="s">
        <v>80</v>
      </c>
    </row>
    <row r="1155" spans="1:5" x14ac:dyDescent="0.25">
      <c r="A1155" t="s">
        <v>426</v>
      </c>
      <c r="B1155" t="s">
        <v>427</v>
      </c>
      <c r="C1155" s="13">
        <v>42825</v>
      </c>
      <c r="D1155" s="219">
        <v>0.98459999999999992</v>
      </c>
      <c r="E1155" t="s">
        <v>80</v>
      </c>
    </row>
    <row r="1156" spans="1:5" x14ac:dyDescent="0.25">
      <c r="A1156" t="s">
        <v>426</v>
      </c>
      <c r="B1156" t="s">
        <v>427</v>
      </c>
      <c r="C1156" s="13">
        <v>42832</v>
      </c>
      <c r="D1156" s="219">
        <v>0.98360000000000003</v>
      </c>
      <c r="E1156" t="s">
        <v>80</v>
      </c>
    </row>
    <row r="1157" spans="1:5" x14ac:dyDescent="0.25">
      <c r="A1157" t="s">
        <v>426</v>
      </c>
      <c r="B1157" t="s">
        <v>427</v>
      </c>
      <c r="C1157" s="13">
        <v>42839</v>
      </c>
      <c r="D1157" s="219">
        <v>0.98269999999999991</v>
      </c>
      <c r="E1157" t="s">
        <v>80</v>
      </c>
    </row>
    <row r="1158" spans="1:5" x14ac:dyDescent="0.25">
      <c r="A1158" t="s">
        <v>426</v>
      </c>
      <c r="B1158" t="s">
        <v>427</v>
      </c>
      <c r="C1158" s="13">
        <v>42846</v>
      </c>
      <c r="D1158" s="219">
        <v>0.9819</v>
      </c>
      <c r="E1158" t="s">
        <v>80</v>
      </c>
    </row>
    <row r="1159" spans="1:5" x14ac:dyDescent="0.25">
      <c r="A1159" t="s">
        <v>426</v>
      </c>
      <c r="B1159" t="s">
        <v>427</v>
      </c>
      <c r="C1159" s="13">
        <v>42853</v>
      </c>
      <c r="D1159" s="219">
        <v>0.98060000000000003</v>
      </c>
      <c r="E1159" t="s">
        <v>80</v>
      </c>
    </row>
    <row r="1160" spans="1:5" x14ac:dyDescent="0.25">
      <c r="A1160" t="s">
        <v>426</v>
      </c>
      <c r="B1160" t="s">
        <v>427</v>
      </c>
      <c r="C1160" s="13">
        <v>42860</v>
      </c>
      <c r="D1160" s="219">
        <v>0.98</v>
      </c>
      <c r="E1160" t="s">
        <v>80</v>
      </c>
    </row>
    <row r="1161" spans="1:5" x14ac:dyDescent="0.25">
      <c r="A1161" t="s">
        <v>426</v>
      </c>
      <c r="B1161" t="s">
        <v>427</v>
      </c>
      <c r="C1161" s="13">
        <v>42867</v>
      </c>
      <c r="D1161" s="219">
        <v>0.98</v>
      </c>
      <c r="E1161" t="s">
        <v>80</v>
      </c>
    </row>
    <row r="1162" spans="1:5" x14ac:dyDescent="0.25">
      <c r="A1162" t="s">
        <v>426</v>
      </c>
      <c r="B1162" t="s">
        <v>427</v>
      </c>
      <c r="C1162" s="13">
        <v>42874</v>
      </c>
      <c r="D1162" s="219">
        <v>0.98</v>
      </c>
      <c r="E1162" t="s">
        <v>80</v>
      </c>
    </row>
    <row r="1163" spans="1:5" x14ac:dyDescent="0.25">
      <c r="A1163" t="s">
        <v>426</v>
      </c>
      <c r="B1163" t="s">
        <v>427</v>
      </c>
      <c r="C1163" s="13">
        <v>42881</v>
      </c>
      <c r="D1163" s="219">
        <v>0.98049999999999993</v>
      </c>
      <c r="E1163" t="s">
        <v>80</v>
      </c>
    </row>
    <row r="1164" spans="1:5" x14ac:dyDescent="0.25">
      <c r="A1164" t="s">
        <v>426</v>
      </c>
      <c r="B1164" t="s">
        <v>427</v>
      </c>
      <c r="C1164" s="13">
        <v>42888</v>
      </c>
      <c r="D1164" s="219">
        <v>0.98140000000000005</v>
      </c>
      <c r="E1164" t="s">
        <v>80</v>
      </c>
    </row>
    <row r="1165" spans="1:5" x14ac:dyDescent="0.25">
      <c r="A1165" t="s">
        <v>426</v>
      </c>
      <c r="B1165" t="s">
        <v>427</v>
      </c>
      <c r="C1165" s="13">
        <v>42895</v>
      </c>
      <c r="D1165" s="219">
        <v>0.98219999999999996</v>
      </c>
      <c r="E1165" t="s">
        <v>80</v>
      </c>
    </row>
    <row r="1166" spans="1:5" x14ac:dyDescent="0.25">
      <c r="A1166" t="s">
        <v>426</v>
      </c>
      <c r="B1166" t="s">
        <v>427</v>
      </c>
      <c r="C1166" s="13">
        <v>42902</v>
      </c>
      <c r="D1166" s="219">
        <v>0.98290000000000011</v>
      </c>
      <c r="E1166" t="s">
        <v>80</v>
      </c>
    </row>
    <row r="1167" spans="1:5" x14ac:dyDescent="0.25">
      <c r="A1167" t="s">
        <v>426</v>
      </c>
      <c r="B1167" t="s">
        <v>427</v>
      </c>
      <c r="C1167" s="13">
        <v>42909</v>
      </c>
      <c r="D1167" s="219">
        <v>0.98360000000000003</v>
      </c>
      <c r="E1167" t="s">
        <v>80</v>
      </c>
    </row>
    <row r="1168" spans="1:5" x14ac:dyDescent="0.25">
      <c r="A1168" t="s">
        <v>426</v>
      </c>
      <c r="B1168" t="s">
        <v>427</v>
      </c>
      <c r="C1168" s="13">
        <v>42923</v>
      </c>
      <c r="D1168" s="219">
        <v>0.98380000000000001</v>
      </c>
      <c r="E1168" t="s">
        <v>80</v>
      </c>
    </row>
    <row r="1169" spans="1:5" x14ac:dyDescent="0.25">
      <c r="A1169" t="s">
        <v>426</v>
      </c>
      <c r="B1169" t="s">
        <v>427</v>
      </c>
      <c r="C1169" s="13">
        <v>42930</v>
      </c>
      <c r="D1169" s="219">
        <v>0.98409999999999997</v>
      </c>
      <c r="E1169" t="s">
        <v>80</v>
      </c>
    </row>
    <row r="1170" spans="1:5" x14ac:dyDescent="0.25">
      <c r="A1170" t="s">
        <v>426</v>
      </c>
      <c r="B1170" t="s">
        <v>427</v>
      </c>
      <c r="C1170" s="13">
        <v>42937</v>
      </c>
      <c r="D1170" s="219">
        <v>0.98430000000000006</v>
      </c>
      <c r="E1170" t="s">
        <v>80</v>
      </c>
    </row>
    <row r="1171" spans="1:5" x14ac:dyDescent="0.25">
      <c r="A1171" t="s">
        <v>426</v>
      </c>
      <c r="B1171" t="s">
        <v>427</v>
      </c>
      <c r="C1171" s="13">
        <v>42944</v>
      </c>
      <c r="D1171" s="219">
        <v>0.98450000000000004</v>
      </c>
      <c r="E1171" t="s">
        <v>80</v>
      </c>
    </row>
    <row r="1172" spans="1:5" x14ac:dyDescent="0.25">
      <c r="A1172" t="s">
        <v>426</v>
      </c>
      <c r="B1172" t="s">
        <v>427</v>
      </c>
      <c r="C1172" s="13">
        <v>42951</v>
      </c>
      <c r="D1172" s="219">
        <v>0.98470000000000002</v>
      </c>
      <c r="E1172" t="s">
        <v>80</v>
      </c>
    </row>
    <row r="1173" spans="1:5" x14ac:dyDescent="0.25">
      <c r="A1173" t="s">
        <v>426</v>
      </c>
      <c r="B1173" t="s">
        <v>427</v>
      </c>
      <c r="C1173" s="13">
        <v>42958</v>
      </c>
      <c r="D1173" s="219">
        <v>0.98480000000000001</v>
      </c>
      <c r="E1173" t="s">
        <v>80</v>
      </c>
    </row>
    <row r="1174" spans="1:5" x14ac:dyDescent="0.25">
      <c r="A1174" t="s">
        <v>426</v>
      </c>
      <c r="B1174" t="s">
        <v>427</v>
      </c>
      <c r="C1174" s="13">
        <v>42965</v>
      </c>
      <c r="D1174" s="219">
        <v>0.98470000000000002</v>
      </c>
      <c r="E1174" t="s">
        <v>80</v>
      </c>
    </row>
    <row r="1175" spans="1:5" x14ac:dyDescent="0.25">
      <c r="A1175" t="s">
        <v>426</v>
      </c>
      <c r="B1175" t="s">
        <v>427</v>
      </c>
      <c r="C1175" s="13">
        <v>42972</v>
      </c>
      <c r="D1175" s="219">
        <v>0.98450000000000004</v>
      </c>
      <c r="E1175" t="s">
        <v>80</v>
      </c>
    </row>
    <row r="1176" spans="1:5" x14ac:dyDescent="0.25">
      <c r="A1176" t="s">
        <v>426</v>
      </c>
      <c r="B1176" t="s">
        <v>427</v>
      </c>
      <c r="C1176" s="13">
        <v>42979</v>
      </c>
      <c r="D1176" s="219">
        <v>0.98439999999999994</v>
      </c>
      <c r="E1176" t="s">
        <v>80</v>
      </c>
    </row>
    <row r="1177" spans="1:5" x14ac:dyDescent="0.25">
      <c r="A1177" t="s">
        <v>426</v>
      </c>
      <c r="B1177" t="s">
        <v>427</v>
      </c>
      <c r="C1177" s="13">
        <v>42986</v>
      </c>
      <c r="D1177" s="219">
        <v>0.98430000000000006</v>
      </c>
      <c r="E1177" t="s">
        <v>80</v>
      </c>
    </row>
    <row r="1178" spans="1:5" x14ac:dyDescent="0.25">
      <c r="A1178" t="s">
        <v>426</v>
      </c>
      <c r="B1178" t="s">
        <v>427</v>
      </c>
      <c r="C1178" s="13">
        <v>42993</v>
      </c>
      <c r="D1178" s="219">
        <v>0.98419999999999996</v>
      </c>
      <c r="E1178" t="s">
        <v>80</v>
      </c>
    </row>
    <row r="1179" spans="1:5" x14ac:dyDescent="0.25">
      <c r="A1179" t="s">
        <v>426</v>
      </c>
      <c r="B1179" t="s">
        <v>427</v>
      </c>
      <c r="C1179" s="13">
        <v>43000</v>
      </c>
      <c r="D1179" s="219">
        <v>0.98409999999999997</v>
      </c>
      <c r="E1179" t="s">
        <v>80</v>
      </c>
    </row>
    <row r="1180" spans="1:5" x14ac:dyDescent="0.25">
      <c r="A1180" t="s">
        <v>426</v>
      </c>
      <c r="B1180" t="s">
        <v>427</v>
      </c>
      <c r="C1180" s="13">
        <v>43007</v>
      </c>
      <c r="D1180" s="219">
        <v>0.98419999999999996</v>
      </c>
      <c r="E1180" t="s">
        <v>80</v>
      </c>
    </row>
    <row r="1181" spans="1:5" x14ac:dyDescent="0.25">
      <c r="A1181" t="s">
        <v>426</v>
      </c>
      <c r="B1181" t="s">
        <v>427</v>
      </c>
      <c r="C1181" s="13">
        <v>43014</v>
      </c>
      <c r="D1181" s="219">
        <v>0.98439999999999994</v>
      </c>
      <c r="E1181" t="s">
        <v>80</v>
      </c>
    </row>
    <row r="1182" spans="1:5" x14ac:dyDescent="0.25">
      <c r="A1182" t="s">
        <v>426</v>
      </c>
      <c r="B1182" t="s">
        <v>427</v>
      </c>
      <c r="C1182" s="13">
        <v>43021</v>
      </c>
      <c r="D1182" s="219">
        <v>0.98450000000000004</v>
      </c>
      <c r="E1182" t="s">
        <v>80</v>
      </c>
    </row>
    <row r="1183" spans="1:5" x14ac:dyDescent="0.25">
      <c r="A1183" t="s">
        <v>426</v>
      </c>
      <c r="B1183" t="s">
        <v>427</v>
      </c>
      <c r="C1183" s="13">
        <v>43028</v>
      </c>
      <c r="D1183" s="219">
        <v>0.9849</v>
      </c>
      <c r="E1183" t="s">
        <v>80</v>
      </c>
    </row>
    <row r="1184" spans="1:5" x14ac:dyDescent="0.25">
      <c r="A1184" t="s">
        <v>426</v>
      </c>
      <c r="B1184" t="s">
        <v>427</v>
      </c>
      <c r="C1184" s="13">
        <v>43035</v>
      </c>
      <c r="D1184" s="219">
        <v>0.98519999999999996</v>
      </c>
      <c r="E1184" t="s">
        <v>80</v>
      </c>
    </row>
    <row r="1185" spans="1:5" x14ac:dyDescent="0.25">
      <c r="A1185" t="s">
        <v>426</v>
      </c>
      <c r="B1185" t="s">
        <v>427</v>
      </c>
      <c r="C1185" s="13">
        <v>43042</v>
      </c>
      <c r="D1185" s="219">
        <v>0.98560000000000003</v>
      </c>
      <c r="E1185" t="s">
        <v>80</v>
      </c>
    </row>
    <row r="1186" spans="1:5" x14ac:dyDescent="0.25">
      <c r="A1186" t="s">
        <v>426</v>
      </c>
      <c r="B1186" t="s">
        <v>427</v>
      </c>
      <c r="C1186" s="13">
        <v>43049</v>
      </c>
      <c r="D1186" s="219">
        <v>0.9859</v>
      </c>
      <c r="E1186" t="s">
        <v>80</v>
      </c>
    </row>
    <row r="1187" spans="1:5" x14ac:dyDescent="0.25">
      <c r="A1187" t="s">
        <v>426</v>
      </c>
      <c r="B1187" t="s">
        <v>427</v>
      </c>
      <c r="C1187" s="13">
        <v>43056</v>
      </c>
      <c r="D1187" s="219">
        <v>0.98620000000000008</v>
      </c>
      <c r="E1187" t="s">
        <v>80</v>
      </c>
    </row>
    <row r="1188" spans="1:5" x14ac:dyDescent="0.25">
      <c r="A1188" t="s">
        <v>426</v>
      </c>
      <c r="B1188" t="s">
        <v>427</v>
      </c>
      <c r="C1188" s="13">
        <v>43063</v>
      </c>
      <c r="D1188" s="219">
        <v>0.98650000000000004</v>
      </c>
      <c r="E1188" t="s">
        <v>80</v>
      </c>
    </row>
    <row r="1189" spans="1:5" x14ac:dyDescent="0.25">
      <c r="A1189" t="s">
        <v>426</v>
      </c>
      <c r="B1189" t="s">
        <v>427</v>
      </c>
      <c r="C1189" s="13">
        <v>43070</v>
      </c>
      <c r="D1189" s="219">
        <v>0.98680000000000012</v>
      </c>
      <c r="E1189" t="s">
        <v>80</v>
      </c>
    </row>
    <row r="1190" spans="1:5" x14ac:dyDescent="0.25">
      <c r="A1190" t="s">
        <v>426</v>
      </c>
      <c r="B1190" t="s">
        <v>427</v>
      </c>
      <c r="C1190" s="13">
        <v>43077</v>
      </c>
      <c r="D1190" s="219">
        <v>0.98650000000000004</v>
      </c>
      <c r="E1190" t="s">
        <v>80</v>
      </c>
    </row>
    <row r="1191" spans="1:5" x14ac:dyDescent="0.25">
      <c r="A1191" t="s">
        <v>426</v>
      </c>
      <c r="B1191" t="s">
        <v>427</v>
      </c>
      <c r="C1191" s="13">
        <v>43084</v>
      </c>
      <c r="D1191" s="219">
        <v>0.98609999999999998</v>
      </c>
      <c r="E1191" t="s">
        <v>80</v>
      </c>
    </row>
    <row r="1192" spans="1:5" x14ac:dyDescent="0.25">
      <c r="A1192" t="s">
        <v>426</v>
      </c>
      <c r="B1192" t="s">
        <v>427</v>
      </c>
      <c r="C1192" s="13">
        <v>43091</v>
      </c>
      <c r="D1192" s="219">
        <v>0.98580000000000001</v>
      </c>
      <c r="E1192" t="s">
        <v>80</v>
      </c>
    </row>
    <row r="1193" spans="1:5" x14ac:dyDescent="0.25">
      <c r="A1193" t="s">
        <v>426</v>
      </c>
      <c r="B1193" t="s">
        <v>427</v>
      </c>
      <c r="C1193" s="13">
        <v>43098</v>
      </c>
      <c r="D1193" s="219">
        <v>0.98549999999999993</v>
      </c>
      <c r="E1193" t="s">
        <v>80</v>
      </c>
    </row>
    <row r="1194" spans="1:5" x14ac:dyDescent="0.25">
      <c r="A1194" t="s">
        <v>426</v>
      </c>
      <c r="B1194" t="s">
        <v>427</v>
      </c>
      <c r="C1194" s="13">
        <v>43105</v>
      </c>
      <c r="D1194" s="219">
        <v>0.97</v>
      </c>
      <c r="E1194" t="s">
        <v>80</v>
      </c>
    </row>
    <row r="1195" spans="1:5" x14ac:dyDescent="0.25">
      <c r="A1195" t="s">
        <v>426</v>
      </c>
      <c r="B1195" t="s">
        <v>427</v>
      </c>
      <c r="C1195" s="13">
        <v>43112</v>
      </c>
      <c r="D1195" s="219">
        <v>0.97</v>
      </c>
      <c r="E1195" t="s">
        <v>80</v>
      </c>
    </row>
    <row r="1196" spans="1:5" x14ac:dyDescent="0.25">
      <c r="A1196" t="s">
        <v>426</v>
      </c>
      <c r="B1196" t="s">
        <v>427</v>
      </c>
      <c r="C1196" s="13">
        <v>43119</v>
      </c>
      <c r="D1196" s="219">
        <v>0.97</v>
      </c>
      <c r="E1196" t="s">
        <v>80</v>
      </c>
    </row>
    <row r="1197" spans="1:5" x14ac:dyDescent="0.25">
      <c r="A1197" t="s">
        <v>426</v>
      </c>
      <c r="B1197" t="s">
        <v>427</v>
      </c>
      <c r="C1197" s="13">
        <v>43126</v>
      </c>
      <c r="D1197" s="219">
        <v>0.97</v>
      </c>
      <c r="E1197" t="s">
        <v>80</v>
      </c>
    </row>
    <row r="1198" spans="1:5" x14ac:dyDescent="0.25">
      <c r="A1198" t="s">
        <v>426</v>
      </c>
      <c r="B1198" t="s">
        <v>427</v>
      </c>
      <c r="C1198" s="13">
        <v>43133</v>
      </c>
      <c r="D1198" s="219">
        <v>0.97199999999999998</v>
      </c>
      <c r="E1198" t="s">
        <v>80</v>
      </c>
    </row>
    <row r="1199" spans="1:5" x14ac:dyDescent="0.25">
      <c r="A1199" t="s">
        <v>426</v>
      </c>
      <c r="B1199" t="s">
        <v>427</v>
      </c>
      <c r="C1199" s="13">
        <v>43140</v>
      </c>
      <c r="D1199" s="219">
        <v>0.97329999999999994</v>
      </c>
      <c r="E1199" t="s">
        <v>80</v>
      </c>
    </row>
    <row r="1200" spans="1:5" x14ac:dyDescent="0.25">
      <c r="A1200" t="s">
        <v>426</v>
      </c>
      <c r="B1200" t="s">
        <v>427</v>
      </c>
      <c r="C1200" s="13">
        <v>43147</v>
      </c>
      <c r="D1200" s="219">
        <v>0.97430000000000005</v>
      </c>
      <c r="E1200" t="s">
        <v>80</v>
      </c>
    </row>
    <row r="1201" spans="1:5" x14ac:dyDescent="0.25">
      <c r="A1201" t="s">
        <v>426</v>
      </c>
      <c r="B1201" t="s">
        <v>427</v>
      </c>
      <c r="C1201" s="13">
        <v>43154</v>
      </c>
      <c r="D1201" s="219">
        <v>0.97499999999999998</v>
      </c>
      <c r="E1201" t="s">
        <v>80</v>
      </c>
    </row>
    <row r="1202" spans="1:5" x14ac:dyDescent="0.25">
      <c r="A1202" t="s">
        <v>426</v>
      </c>
      <c r="B1202" t="s">
        <v>427</v>
      </c>
      <c r="C1202" s="13">
        <v>43161</v>
      </c>
      <c r="D1202" s="219">
        <v>0.97560000000000002</v>
      </c>
      <c r="E1202" t="s">
        <v>80</v>
      </c>
    </row>
    <row r="1203" spans="1:5" x14ac:dyDescent="0.25">
      <c r="A1203" t="s">
        <v>426</v>
      </c>
      <c r="B1203" t="s">
        <v>427</v>
      </c>
      <c r="C1203" s="13">
        <v>43168</v>
      </c>
      <c r="D1203" s="219">
        <v>0.97599999999999998</v>
      </c>
      <c r="E1203" t="s">
        <v>80</v>
      </c>
    </row>
    <row r="1204" spans="1:5" x14ac:dyDescent="0.25">
      <c r="A1204" t="s">
        <v>426</v>
      </c>
      <c r="B1204" t="s">
        <v>427</v>
      </c>
      <c r="C1204" s="13">
        <v>43175</v>
      </c>
      <c r="D1204" s="219">
        <v>0.97730000000000006</v>
      </c>
      <c r="E1204" t="s">
        <v>80</v>
      </c>
    </row>
    <row r="1205" spans="1:5" x14ac:dyDescent="0.25">
      <c r="A1205" t="s">
        <v>426</v>
      </c>
      <c r="B1205" t="s">
        <v>427</v>
      </c>
      <c r="C1205" s="13">
        <v>43182</v>
      </c>
      <c r="D1205" s="219">
        <v>0.97829999999999995</v>
      </c>
      <c r="E1205" t="s">
        <v>80</v>
      </c>
    </row>
    <row r="1206" spans="1:5" x14ac:dyDescent="0.25">
      <c r="A1206" t="s">
        <v>426</v>
      </c>
      <c r="B1206" t="s">
        <v>427</v>
      </c>
      <c r="C1206" s="13">
        <v>43189</v>
      </c>
      <c r="D1206" s="219">
        <v>0.90310000000000001</v>
      </c>
      <c r="E1206" t="s">
        <v>80</v>
      </c>
    </row>
    <row r="1207" spans="1:5" x14ac:dyDescent="0.25">
      <c r="A1207" t="s">
        <v>428</v>
      </c>
      <c r="B1207" t="s">
        <v>429</v>
      </c>
      <c r="C1207" s="13">
        <v>42741</v>
      </c>
      <c r="D1207" s="219">
        <v>0.93</v>
      </c>
      <c r="E1207" t="s">
        <v>80</v>
      </c>
    </row>
    <row r="1208" spans="1:5" x14ac:dyDescent="0.25">
      <c r="A1208" t="s">
        <v>428</v>
      </c>
      <c r="B1208" t="s">
        <v>429</v>
      </c>
      <c r="C1208" s="13">
        <v>42748</v>
      </c>
      <c r="D1208" s="219">
        <v>0.94</v>
      </c>
      <c r="E1208" t="s">
        <v>80</v>
      </c>
    </row>
    <row r="1209" spans="1:5" x14ac:dyDescent="0.25">
      <c r="A1209" t="s">
        <v>428</v>
      </c>
      <c r="B1209" t="s">
        <v>429</v>
      </c>
      <c r="C1209" s="13">
        <v>42755</v>
      </c>
      <c r="D1209" s="219">
        <v>0.94669999999999999</v>
      </c>
      <c r="E1209" t="s">
        <v>80</v>
      </c>
    </row>
    <row r="1210" spans="1:5" x14ac:dyDescent="0.25">
      <c r="A1210" t="s">
        <v>428</v>
      </c>
      <c r="B1210" t="s">
        <v>429</v>
      </c>
      <c r="C1210" s="13">
        <v>42762</v>
      </c>
      <c r="D1210" s="219">
        <v>0.95</v>
      </c>
      <c r="E1210" t="s">
        <v>80</v>
      </c>
    </row>
    <row r="1211" spans="1:5" x14ac:dyDescent="0.25">
      <c r="A1211" t="s">
        <v>428</v>
      </c>
      <c r="B1211" t="s">
        <v>429</v>
      </c>
      <c r="C1211" s="13">
        <v>42769</v>
      </c>
      <c r="D1211" s="219">
        <v>0.95200000000000007</v>
      </c>
      <c r="E1211" t="s">
        <v>80</v>
      </c>
    </row>
    <row r="1212" spans="1:5" x14ac:dyDescent="0.25">
      <c r="A1212" t="s">
        <v>428</v>
      </c>
      <c r="B1212" t="s">
        <v>429</v>
      </c>
      <c r="C1212" s="13">
        <v>42776</v>
      </c>
      <c r="D1212" s="219">
        <v>0.95330000000000004</v>
      </c>
      <c r="E1212" t="s">
        <v>80</v>
      </c>
    </row>
    <row r="1213" spans="1:5" x14ac:dyDescent="0.25">
      <c r="A1213" t="s">
        <v>428</v>
      </c>
      <c r="B1213" t="s">
        <v>429</v>
      </c>
      <c r="C1213" s="13">
        <v>42783</v>
      </c>
      <c r="D1213" s="219">
        <v>0.95430000000000004</v>
      </c>
      <c r="E1213" t="s">
        <v>80</v>
      </c>
    </row>
    <row r="1214" spans="1:5" x14ac:dyDescent="0.25">
      <c r="A1214" t="s">
        <v>428</v>
      </c>
      <c r="B1214" t="s">
        <v>429</v>
      </c>
      <c r="C1214" s="13">
        <v>42790</v>
      </c>
      <c r="D1214" s="219">
        <v>0.95499999999999996</v>
      </c>
      <c r="E1214" t="s">
        <v>80</v>
      </c>
    </row>
    <row r="1215" spans="1:5" x14ac:dyDescent="0.25">
      <c r="A1215" t="s">
        <v>428</v>
      </c>
      <c r="B1215" t="s">
        <v>429</v>
      </c>
      <c r="C1215" s="13">
        <v>42797</v>
      </c>
      <c r="D1215" s="219">
        <v>0.95440000000000003</v>
      </c>
      <c r="E1215" t="s">
        <v>80</v>
      </c>
    </row>
    <row r="1216" spans="1:5" x14ac:dyDescent="0.25">
      <c r="A1216" t="s">
        <v>428</v>
      </c>
      <c r="B1216" t="s">
        <v>429</v>
      </c>
      <c r="C1216" s="13">
        <v>42804</v>
      </c>
      <c r="D1216" s="219">
        <v>0.95299999999999996</v>
      </c>
      <c r="E1216" t="s">
        <v>80</v>
      </c>
    </row>
    <row r="1217" spans="1:5" x14ac:dyDescent="0.25">
      <c r="A1217" t="s">
        <v>428</v>
      </c>
      <c r="B1217" t="s">
        <v>429</v>
      </c>
      <c r="C1217" s="13">
        <v>42811</v>
      </c>
      <c r="D1217" s="219">
        <v>0.95180000000000009</v>
      </c>
      <c r="E1217" t="s">
        <v>80</v>
      </c>
    </row>
    <row r="1218" spans="1:5" x14ac:dyDescent="0.25">
      <c r="A1218" t="s">
        <v>428</v>
      </c>
      <c r="B1218" t="s">
        <v>429</v>
      </c>
      <c r="C1218" s="13">
        <v>42818</v>
      </c>
      <c r="D1218" s="219">
        <v>0.95079999999999998</v>
      </c>
      <c r="E1218" t="s">
        <v>80</v>
      </c>
    </row>
    <row r="1219" spans="1:5" x14ac:dyDescent="0.25">
      <c r="A1219" t="s">
        <v>428</v>
      </c>
      <c r="B1219" t="s">
        <v>429</v>
      </c>
      <c r="C1219" s="13">
        <v>42825</v>
      </c>
      <c r="D1219" s="219">
        <v>0.95</v>
      </c>
      <c r="E1219" t="s">
        <v>80</v>
      </c>
    </row>
    <row r="1220" spans="1:5" x14ac:dyDescent="0.25">
      <c r="A1220" t="s">
        <v>428</v>
      </c>
      <c r="B1220" t="s">
        <v>429</v>
      </c>
      <c r="C1220" s="13">
        <v>42832</v>
      </c>
      <c r="D1220" s="219">
        <v>0.94930000000000003</v>
      </c>
      <c r="E1220" t="s">
        <v>80</v>
      </c>
    </row>
    <row r="1221" spans="1:5" x14ac:dyDescent="0.25">
      <c r="A1221" t="s">
        <v>428</v>
      </c>
      <c r="B1221" t="s">
        <v>429</v>
      </c>
      <c r="C1221" s="13">
        <v>42839</v>
      </c>
      <c r="D1221" s="219">
        <v>0.9487000000000001</v>
      </c>
      <c r="E1221" t="s">
        <v>80</v>
      </c>
    </row>
    <row r="1222" spans="1:5" x14ac:dyDescent="0.25">
      <c r="A1222" t="s">
        <v>428</v>
      </c>
      <c r="B1222" t="s">
        <v>429</v>
      </c>
      <c r="C1222" s="13">
        <v>42846</v>
      </c>
      <c r="D1222" s="219">
        <v>0.94810000000000005</v>
      </c>
      <c r="E1222" t="s">
        <v>80</v>
      </c>
    </row>
    <row r="1223" spans="1:5" x14ac:dyDescent="0.25">
      <c r="A1223" t="s">
        <v>428</v>
      </c>
      <c r="B1223" t="s">
        <v>429</v>
      </c>
      <c r="C1223" s="13">
        <v>42853</v>
      </c>
      <c r="D1223" s="219">
        <v>0.94819999999999993</v>
      </c>
      <c r="E1223" t="s">
        <v>80</v>
      </c>
    </row>
    <row r="1224" spans="1:5" x14ac:dyDescent="0.25">
      <c r="A1224" t="s">
        <v>428</v>
      </c>
      <c r="B1224" t="s">
        <v>429</v>
      </c>
      <c r="C1224" s="13">
        <v>42860</v>
      </c>
      <c r="D1224" s="219">
        <v>0.94720000000000004</v>
      </c>
      <c r="E1224" t="s">
        <v>80</v>
      </c>
    </row>
    <row r="1225" spans="1:5" x14ac:dyDescent="0.25">
      <c r="A1225" t="s">
        <v>428</v>
      </c>
      <c r="B1225" t="s">
        <v>429</v>
      </c>
      <c r="C1225" s="13">
        <v>42867</v>
      </c>
      <c r="D1225" s="219">
        <v>0.94629999999999992</v>
      </c>
      <c r="E1225" t="s">
        <v>80</v>
      </c>
    </row>
    <row r="1226" spans="1:5" x14ac:dyDescent="0.25">
      <c r="A1226" t="s">
        <v>428</v>
      </c>
      <c r="B1226" t="s">
        <v>429</v>
      </c>
      <c r="C1226" s="13">
        <v>42874</v>
      </c>
      <c r="D1226" s="219">
        <v>0.94650000000000001</v>
      </c>
      <c r="E1226" t="s">
        <v>80</v>
      </c>
    </row>
    <row r="1227" spans="1:5" x14ac:dyDescent="0.25">
      <c r="A1227" t="s">
        <v>428</v>
      </c>
      <c r="B1227" t="s">
        <v>429</v>
      </c>
      <c r="C1227" s="13">
        <v>42881</v>
      </c>
      <c r="D1227" s="219">
        <v>0.94669999999999999</v>
      </c>
      <c r="E1227" t="s">
        <v>80</v>
      </c>
    </row>
    <row r="1228" spans="1:5" x14ac:dyDescent="0.25">
      <c r="A1228" t="s">
        <v>428</v>
      </c>
      <c r="B1228" t="s">
        <v>429</v>
      </c>
      <c r="C1228" s="13">
        <v>42888</v>
      </c>
      <c r="D1228" s="219">
        <v>0.94680000000000009</v>
      </c>
      <c r="E1228" t="s">
        <v>80</v>
      </c>
    </row>
    <row r="1229" spans="1:5" x14ac:dyDescent="0.25">
      <c r="A1229" t="s">
        <v>428</v>
      </c>
      <c r="B1229" t="s">
        <v>429</v>
      </c>
      <c r="C1229" s="13">
        <v>42895</v>
      </c>
      <c r="D1229" s="219">
        <v>0.94700000000000006</v>
      </c>
      <c r="E1229" t="s">
        <v>80</v>
      </c>
    </row>
    <row r="1230" spans="1:5" x14ac:dyDescent="0.25">
      <c r="A1230" t="s">
        <v>428</v>
      </c>
      <c r="B1230" t="s">
        <v>429</v>
      </c>
      <c r="C1230" s="13">
        <v>42902</v>
      </c>
      <c r="D1230" s="219">
        <v>0.94750000000000001</v>
      </c>
      <c r="E1230" t="s">
        <v>80</v>
      </c>
    </row>
    <row r="1231" spans="1:5" x14ac:dyDescent="0.25">
      <c r="A1231" t="s">
        <v>428</v>
      </c>
      <c r="B1231" t="s">
        <v>429</v>
      </c>
      <c r="C1231" s="13">
        <v>42909</v>
      </c>
      <c r="D1231" s="219">
        <v>0.94799999999999995</v>
      </c>
      <c r="E1231" t="s">
        <v>80</v>
      </c>
    </row>
    <row r="1232" spans="1:5" x14ac:dyDescent="0.25">
      <c r="A1232" t="s">
        <v>428</v>
      </c>
      <c r="B1232" t="s">
        <v>429</v>
      </c>
      <c r="C1232" s="13">
        <v>42923</v>
      </c>
      <c r="D1232" s="219">
        <v>0.9484999999999999</v>
      </c>
      <c r="E1232" t="s">
        <v>80</v>
      </c>
    </row>
    <row r="1233" spans="1:5" x14ac:dyDescent="0.25">
      <c r="A1233" t="s">
        <v>428</v>
      </c>
      <c r="B1233" t="s">
        <v>429</v>
      </c>
      <c r="C1233" s="13">
        <v>42930</v>
      </c>
      <c r="D1233" s="219">
        <v>0.94889999999999997</v>
      </c>
      <c r="E1233" t="s">
        <v>80</v>
      </c>
    </row>
    <row r="1234" spans="1:5" x14ac:dyDescent="0.25">
      <c r="A1234" t="s">
        <v>428</v>
      </c>
      <c r="B1234" t="s">
        <v>429</v>
      </c>
      <c r="C1234" s="13">
        <v>42937</v>
      </c>
      <c r="D1234" s="219">
        <v>0.94930000000000003</v>
      </c>
      <c r="E1234" t="s">
        <v>80</v>
      </c>
    </row>
    <row r="1235" spans="1:5" x14ac:dyDescent="0.25">
      <c r="A1235" t="s">
        <v>428</v>
      </c>
      <c r="B1235" t="s">
        <v>429</v>
      </c>
      <c r="C1235" s="13">
        <v>42944</v>
      </c>
      <c r="D1235" s="219">
        <v>0.94930000000000003</v>
      </c>
      <c r="E1235" t="s">
        <v>80</v>
      </c>
    </row>
    <row r="1236" spans="1:5" x14ac:dyDescent="0.25">
      <c r="A1236" t="s">
        <v>428</v>
      </c>
      <c r="B1236" t="s">
        <v>429</v>
      </c>
      <c r="C1236" s="13">
        <v>42951</v>
      </c>
      <c r="D1236" s="219">
        <v>0.94930000000000003</v>
      </c>
      <c r="E1236" t="s">
        <v>80</v>
      </c>
    </row>
    <row r="1237" spans="1:5" x14ac:dyDescent="0.25">
      <c r="A1237" t="s">
        <v>428</v>
      </c>
      <c r="B1237" t="s">
        <v>429</v>
      </c>
      <c r="C1237" s="13">
        <v>42958</v>
      </c>
      <c r="D1237" s="219">
        <v>0.94900000000000007</v>
      </c>
      <c r="E1237" t="s">
        <v>80</v>
      </c>
    </row>
    <row r="1238" spans="1:5" x14ac:dyDescent="0.25">
      <c r="A1238" t="s">
        <v>428</v>
      </c>
      <c r="B1238" t="s">
        <v>429</v>
      </c>
      <c r="C1238" s="13">
        <v>42965</v>
      </c>
      <c r="D1238" s="219">
        <v>0.94879999999999998</v>
      </c>
      <c r="E1238" t="s">
        <v>80</v>
      </c>
    </row>
    <row r="1239" spans="1:5" x14ac:dyDescent="0.25">
      <c r="A1239" t="s">
        <v>428</v>
      </c>
      <c r="B1239" t="s">
        <v>429</v>
      </c>
      <c r="C1239" s="13">
        <v>42972</v>
      </c>
      <c r="D1239" s="219">
        <v>0.9484999999999999</v>
      </c>
      <c r="E1239" t="s">
        <v>80</v>
      </c>
    </row>
    <row r="1240" spans="1:5" x14ac:dyDescent="0.25">
      <c r="A1240" t="s">
        <v>428</v>
      </c>
      <c r="B1240" t="s">
        <v>429</v>
      </c>
      <c r="C1240" s="13">
        <v>42979</v>
      </c>
      <c r="D1240" s="219">
        <v>0.94879999999999998</v>
      </c>
      <c r="E1240" t="s">
        <v>80</v>
      </c>
    </row>
    <row r="1241" spans="1:5" x14ac:dyDescent="0.25">
      <c r="A1241" t="s">
        <v>428</v>
      </c>
      <c r="B1241" t="s">
        <v>429</v>
      </c>
      <c r="C1241" s="13">
        <v>42986</v>
      </c>
      <c r="D1241" s="219">
        <v>0.94909999999999994</v>
      </c>
      <c r="E1241" t="s">
        <v>80</v>
      </c>
    </row>
    <row r="1242" spans="1:5" x14ac:dyDescent="0.25">
      <c r="A1242" t="s">
        <v>428</v>
      </c>
      <c r="B1242" t="s">
        <v>429</v>
      </c>
      <c r="C1242" s="13">
        <v>42993</v>
      </c>
      <c r="D1242" s="219">
        <v>0.94940000000000002</v>
      </c>
      <c r="E1242" t="s">
        <v>80</v>
      </c>
    </row>
    <row r="1243" spans="1:5" x14ac:dyDescent="0.25">
      <c r="A1243" t="s">
        <v>428</v>
      </c>
      <c r="B1243" t="s">
        <v>429</v>
      </c>
      <c r="C1243" s="13">
        <v>43000</v>
      </c>
      <c r="D1243" s="219">
        <v>0.94969999999999999</v>
      </c>
      <c r="E1243" t="s">
        <v>80</v>
      </c>
    </row>
    <row r="1244" spans="1:5" x14ac:dyDescent="0.25">
      <c r="A1244" t="s">
        <v>428</v>
      </c>
      <c r="B1244" t="s">
        <v>429</v>
      </c>
      <c r="C1244" s="13">
        <v>43007</v>
      </c>
      <c r="D1244" s="219">
        <v>0.95</v>
      </c>
      <c r="E1244" t="s">
        <v>80</v>
      </c>
    </row>
    <row r="1245" spans="1:5" x14ac:dyDescent="0.25">
      <c r="A1245" t="s">
        <v>428</v>
      </c>
      <c r="B1245" t="s">
        <v>429</v>
      </c>
      <c r="C1245" s="13">
        <v>43014</v>
      </c>
      <c r="D1245" s="219">
        <v>0.95030000000000003</v>
      </c>
      <c r="E1245" t="s">
        <v>80</v>
      </c>
    </row>
    <row r="1246" spans="1:5" x14ac:dyDescent="0.25">
      <c r="A1246" t="s">
        <v>428</v>
      </c>
      <c r="B1246" t="s">
        <v>429</v>
      </c>
      <c r="C1246" s="13">
        <v>43021</v>
      </c>
      <c r="D1246" s="219">
        <v>0.95079999999999998</v>
      </c>
      <c r="E1246" t="s">
        <v>80</v>
      </c>
    </row>
    <row r="1247" spans="1:5" x14ac:dyDescent="0.25">
      <c r="A1247" t="s">
        <v>428</v>
      </c>
      <c r="B1247" t="s">
        <v>429</v>
      </c>
      <c r="C1247" s="13">
        <v>43028</v>
      </c>
      <c r="D1247" s="219">
        <v>0.95120000000000005</v>
      </c>
      <c r="E1247" t="s">
        <v>80</v>
      </c>
    </row>
    <row r="1248" spans="1:5" x14ac:dyDescent="0.25">
      <c r="A1248" t="s">
        <v>428</v>
      </c>
      <c r="B1248" t="s">
        <v>429</v>
      </c>
      <c r="C1248" s="13">
        <v>43035</v>
      </c>
      <c r="D1248" s="219">
        <v>0.95140000000000002</v>
      </c>
      <c r="E1248" t="s">
        <v>80</v>
      </c>
    </row>
    <row r="1249" spans="1:5" x14ac:dyDescent="0.25">
      <c r="A1249" t="s">
        <v>428</v>
      </c>
      <c r="B1249" t="s">
        <v>429</v>
      </c>
      <c r="C1249" s="13">
        <v>43042</v>
      </c>
      <c r="D1249" s="219">
        <v>0.9516</v>
      </c>
      <c r="E1249" t="s">
        <v>80</v>
      </c>
    </row>
    <row r="1250" spans="1:5" x14ac:dyDescent="0.25">
      <c r="A1250" t="s">
        <v>428</v>
      </c>
      <c r="B1250" t="s">
        <v>429</v>
      </c>
      <c r="C1250" s="13">
        <v>43049</v>
      </c>
      <c r="D1250" s="219">
        <v>0.95180000000000009</v>
      </c>
      <c r="E1250" t="s">
        <v>80</v>
      </c>
    </row>
    <row r="1251" spans="1:5" x14ac:dyDescent="0.25">
      <c r="A1251" t="s">
        <v>428</v>
      </c>
      <c r="B1251" t="s">
        <v>429</v>
      </c>
      <c r="C1251" s="13">
        <v>43056</v>
      </c>
      <c r="D1251" s="219">
        <v>0.95200000000000007</v>
      </c>
      <c r="E1251" t="s">
        <v>80</v>
      </c>
    </row>
    <row r="1252" spans="1:5" x14ac:dyDescent="0.25">
      <c r="A1252" t="s">
        <v>428</v>
      </c>
      <c r="B1252" t="s">
        <v>429</v>
      </c>
      <c r="C1252" s="13">
        <v>43063</v>
      </c>
      <c r="D1252" s="219">
        <v>0.95219999999999994</v>
      </c>
      <c r="E1252" t="s">
        <v>80</v>
      </c>
    </row>
    <row r="1253" spans="1:5" x14ac:dyDescent="0.25">
      <c r="A1253" t="s">
        <v>428</v>
      </c>
      <c r="B1253" t="s">
        <v>429</v>
      </c>
      <c r="C1253" s="13">
        <v>43070</v>
      </c>
      <c r="D1253" s="219">
        <v>0.95230000000000004</v>
      </c>
      <c r="E1253" t="s">
        <v>80</v>
      </c>
    </row>
    <row r="1254" spans="1:5" x14ac:dyDescent="0.25">
      <c r="A1254" t="s">
        <v>428</v>
      </c>
      <c r="B1254" t="s">
        <v>429</v>
      </c>
      <c r="C1254" s="13">
        <v>43077</v>
      </c>
      <c r="D1254" s="219">
        <v>0.95269999999999999</v>
      </c>
      <c r="E1254" t="s">
        <v>80</v>
      </c>
    </row>
    <row r="1255" spans="1:5" x14ac:dyDescent="0.25">
      <c r="A1255" t="s">
        <v>428</v>
      </c>
      <c r="B1255" t="s">
        <v>429</v>
      </c>
      <c r="C1255" s="13">
        <v>43084</v>
      </c>
      <c r="D1255" s="219">
        <v>0.95330000000000004</v>
      </c>
      <c r="E1255" t="s">
        <v>80</v>
      </c>
    </row>
    <row r="1256" spans="1:5" x14ac:dyDescent="0.25">
      <c r="A1256" t="s">
        <v>428</v>
      </c>
      <c r="B1256" t="s">
        <v>429</v>
      </c>
      <c r="C1256" s="13">
        <v>43091</v>
      </c>
      <c r="D1256" s="219">
        <v>0.95379999999999998</v>
      </c>
      <c r="E1256" t="s">
        <v>80</v>
      </c>
    </row>
    <row r="1257" spans="1:5" x14ac:dyDescent="0.25">
      <c r="A1257" t="s">
        <v>428</v>
      </c>
      <c r="B1257" t="s">
        <v>429</v>
      </c>
      <c r="C1257" s="13">
        <v>43098</v>
      </c>
      <c r="D1257" s="219">
        <v>0.93510000000000004</v>
      </c>
      <c r="E1257" t="s">
        <v>80</v>
      </c>
    </row>
    <row r="1258" spans="1:5" x14ac:dyDescent="0.25">
      <c r="A1258" t="s">
        <v>428</v>
      </c>
      <c r="B1258" t="s">
        <v>429</v>
      </c>
      <c r="C1258" s="13">
        <v>43105</v>
      </c>
      <c r="D1258" s="219">
        <v>0</v>
      </c>
      <c r="E1258" t="s">
        <v>80</v>
      </c>
    </row>
    <row r="1259" spans="1:5" x14ac:dyDescent="0.25">
      <c r="A1259" t="s">
        <v>428</v>
      </c>
      <c r="B1259" t="s">
        <v>429</v>
      </c>
      <c r="C1259" s="13">
        <v>43112</v>
      </c>
      <c r="D1259" s="219">
        <v>0</v>
      </c>
      <c r="E1259" t="s">
        <v>80</v>
      </c>
    </row>
    <row r="1260" spans="1:5" x14ac:dyDescent="0.25">
      <c r="A1260" t="s">
        <v>428</v>
      </c>
      <c r="B1260" t="s">
        <v>429</v>
      </c>
      <c r="C1260" s="13">
        <v>43119</v>
      </c>
      <c r="D1260" s="219">
        <v>0</v>
      </c>
      <c r="E1260" t="s">
        <v>80</v>
      </c>
    </row>
    <row r="1261" spans="1:5" x14ac:dyDescent="0.25">
      <c r="A1261" t="s">
        <v>428</v>
      </c>
      <c r="B1261" t="s">
        <v>429</v>
      </c>
      <c r="C1261" s="13">
        <v>43126</v>
      </c>
      <c r="D1261" s="219">
        <v>0</v>
      </c>
      <c r="E1261" t="s">
        <v>80</v>
      </c>
    </row>
    <row r="1262" spans="1:5" x14ac:dyDescent="0.25">
      <c r="A1262" t="s">
        <v>428</v>
      </c>
      <c r="B1262" t="s">
        <v>429</v>
      </c>
      <c r="C1262" s="13">
        <v>43133</v>
      </c>
      <c r="D1262" s="219">
        <v>0.192</v>
      </c>
      <c r="E1262" t="s">
        <v>80</v>
      </c>
    </row>
    <row r="1263" spans="1:5" x14ac:dyDescent="0.25">
      <c r="A1263" t="s">
        <v>428</v>
      </c>
      <c r="B1263" t="s">
        <v>429</v>
      </c>
      <c r="C1263" s="13">
        <v>43140</v>
      </c>
      <c r="D1263" s="219">
        <v>0.31670000000000004</v>
      </c>
      <c r="E1263" t="s">
        <v>80</v>
      </c>
    </row>
    <row r="1264" spans="1:5" x14ac:dyDescent="0.25">
      <c r="A1264" t="s">
        <v>428</v>
      </c>
      <c r="B1264" t="s">
        <v>429</v>
      </c>
      <c r="C1264" s="13">
        <v>43147</v>
      </c>
      <c r="D1264" s="219">
        <v>0.40710000000000002</v>
      </c>
      <c r="E1264" t="s">
        <v>80</v>
      </c>
    </row>
    <row r="1265" spans="1:5" x14ac:dyDescent="0.25">
      <c r="A1265" t="s">
        <v>428</v>
      </c>
      <c r="B1265" t="s">
        <v>429</v>
      </c>
      <c r="C1265" s="13">
        <v>43154</v>
      </c>
      <c r="D1265" s="219">
        <v>0.47619999999999996</v>
      </c>
      <c r="E1265" t="s">
        <v>80</v>
      </c>
    </row>
    <row r="1266" spans="1:5" x14ac:dyDescent="0.25">
      <c r="A1266" t="s">
        <v>428</v>
      </c>
      <c r="B1266" t="s">
        <v>429</v>
      </c>
      <c r="C1266" s="13">
        <v>43161</v>
      </c>
      <c r="D1266" s="219">
        <v>0.52890000000000004</v>
      </c>
      <c r="E1266" t="s">
        <v>80</v>
      </c>
    </row>
    <row r="1267" spans="1:5" x14ac:dyDescent="0.25">
      <c r="A1267" t="s">
        <v>428</v>
      </c>
      <c r="B1267" t="s">
        <v>429</v>
      </c>
      <c r="C1267" s="13">
        <v>43168</v>
      </c>
      <c r="D1267" s="219">
        <v>0.57100000000000006</v>
      </c>
      <c r="E1267" t="s">
        <v>80</v>
      </c>
    </row>
    <row r="1268" spans="1:5" x14ac:dyDescent="0.25">
      <c r="A1268" t="s">
        <v>428</v>
      </c>
      <c r="B1268" t="s">
        <v>429</v>
      </c>
      <c r="C1268" s="13">
        <v>43175</v>
      </c>
      <c r="D1268" s="219">
        <v>0.60640000000000005</v>
      </c>
      <c r="E1268" t="s">
        <v>80</v>
      </c>
    </row>
    <row r="1269" spans="1:5" x14ac:dyDescent="0.25">
      <c r="A1269" t="s">
        <v>428</v>
      </c>
      <c r="B1269" t="s">
        <v>429</v>
      </c>
      <c r="C1269" s="13">
        <v>43182</v>
      </c>
      <c r="D1269" s="219">
        <v>0.63670000000000004</v>
      </c>
      <c r="E1269" t="s">
        <v>80</v>
      </c>
    </row>
    <row r="1270" spans="1:5" x14ac:dyDescent="0.25">
      <c r="A1270" t="s">
        <v>428</v>
      </c>
      <c r="B1270" t="s">
        <v>429</v>
      </c>
      <c r="C1270" s="13">
        <v>43189</v>
      </c>
      <c r="D1270" s="219">
        <v>0.6623</v>
      </c>
      <c r="E1270" t="s">
        <v>80</v>
      </c>
    </row>
    <row r="1271" spans="1:5" x14ac:dyDescent="0.25">
      <c r="A1271" t="s">
        <v>430</v>
      </c>
      <c r="B1271" t="s">
        <v>431</v>
      </c>
      <c r="C1271" s="13">
        <v>42741</v>
      </c>
      <c r="D1271" s="219">
        <v>1</v>
      </c>
      <c r="E1271" t="s">
        <v>80</v>
      </c>
    </row>
    <row r="1272" spans="1:5" x14ac:dyDescent="0.25">
      <c r="A1272" t="s">
        <v>430</v>
      </c>
      <c r="B1272" t="s">
        <v>431</v>
      </c>
      <c r="C1272" s="13">
        <v>42748</v>
      </c>
      <c r="D1272" s="219">
        <v>1</v>
      </c>
      <c r="E1272" t="s">
        <v>80</v>
      </c>
    </row>
    <row r="1273" spans="1:5" x14ac:dyDescent="0.25">
      <c r="A1273" t="s">
        <v>430</v>
      </c>
      <c r="B1273" t="s">
        <v>431</v>
      </c>
      <c r="C1273" s="13">
        <v>42755</v>
      </c>
      <c r="D1273" s="219">
        <v>1</v>
      </c>
      <c r="E1273" t="s">
        <v>80</v>
      </c>
    </row>
    <row r="1274" spans="1:5" x14ac:dyDescent="0.25">
      <c r="A1274" t="s">
        <v>430</v>
      </c>
      <c r="B1274" t="s">
        <v>431</v>
      </c>
      <c r="C1274" s="13">
        <v>42762</v>
      </c>
      <c r="D1274" s="219">
        <v>0.995</v>
      </c>
      <c r="E1274" t="s">
        <v>80</v>
      </c>
    </row>
    <row r="1275" spans="1:5" x14ac:dyDescent="0.25">
      <c r="A1275" t="s">
        <v>430</v>
      </c>
      <c r="B1275" t="s">
        <v>431</v>
      </c>
      <c r="C1275" s="13">
        <v>42769</v>
      </c>
      <c r="D1275" s="219">
        <v>0.98799999999999999</v>
      </c>
      <c r="E1275" t="s">
        <v>80</v>
      </c>
    </row>
    <row r="1276" spans="1:5" x14ac:dyDescent="0.25">
      <c r="A1276" t="s">
        <v>430</v>
      </c>
      <c r="B1276" t="s">
        <v>431</v>
      </c>
      <c r="C1276" s="13">
        <v>42776</v>
      </c>
      <c r="D1276" s="219">
        <v>0.98329999999999995</v>
      </c>
      <c r="E1276" t="s">
        <v>80</v>
      </c>
    </row>
    <row r="1277" spans="1:5" x14ac:dyDescent="0.25">
      <c r="A1277" t="s">
        <v>430</v>
      </c>
      <c r="B1277" t="s">
        <v>431</v>
      </c>
      <c r="C1277" s="13">
        <v>42783</v>
      </c>
      <c r="D1277" s="219">
        <v>0.98</v>
      </c>
      <c r="E1277" t="s">
        <v>80</v>
      </c>
    </row>
    <row r="1278" spans="1:5" x14ac:dyDescent="0.25">
      <c r="A1278" t="s">
        <v>430</v>
      </c>
      <c r="B1278" t="s">
        <v>431</v>
      </c>
      <c r="C1278" s="13">
        <v>42790</v>
      </c>
      <c r="D1278" s="219">
        <v>0.98</v>
      </c>
      <c r="E1278" t="s">
        <v>80</v>
      </c>
    </row>
    <row r="1279" spans="1:5" x14ac:dyDescent="0.25">
      <c r="A1279" t="s">
        <v>430</v>
      </c>
      <c r="B1279" t="s">
        <v>431</v>
      </c>
      <c r="C1279" s="13">
        <v>42797</v>
      </c>
      <c r="D1279" s="219">
        <v>0.98109999999999997</v>
      </c>
      <c r="E1279" t="s">
        <v>80</v>
      </c>
    </row>
    <row r="1280" spans="1:5" x14ac:dyDescent="0.25">
      <c r="A1280" t="s">
        <v>430</v>
      </c>
      <c r="B1280" t="s">
        <v>431</v>
      </c>
      <c r="C1280" s="13">
        <v>42804</v>
      </c>
      <c r="D1280" s="219">
        <v>0.98199999999999998</v>
      </c>
      <c r="E1280" t="s">
        <v>80</v>
      </c>
    </row>
    <row r="1281" spans="1:5" x14ac:dyDescent="0.25">
      <c r="A1281" t="s">
        <v>430</v>
      </c>
      <c r="B1281" t="s">
        <v>431</v>
      </c>
      <c r="C1281" s="13">
        <v>42811</v>
      </c>
      <c r="D1281" s="219">
        <v>0.98360000000000003</v>
      </c>
      <c r="E1281" t="s">
        <v>80</v>
      </c>
    </row>
    <row r="1282" spans="1:5" x14ac:dyDescent="0.25">
      <c r="A1282" t="s">
        <v>430</v>
      </c>
      <c r="B1282" t="s">
        <v>431</v>
      </c>
      <c r="C1282" s="13">
        <v>42818</v>
      </c>
      <c r="D1282" s="219">
        <v>0.98499999999999999</v>
      </c>
      <c r="E1282" t="s">
        <v>80</v>
      </c>
    </row>
    <row r="1283" spans="1:5" x14ac:dyDescent="0.25">
      <c r="A1283" t="s">
        <v>430</v>
      </c>
      <c r="B1283" t="s">
        <v>431</v>
      </c>
      <c r="C1283" s="13">
        <v>42825</v>
      </c>
      <c r="D1283" s="219">
        <v>0.98620000000000008</v>
      </c>
      <c r="E1283" t="s">
        <v>80</v>
      </c>
    </row>
    <row r="1284" spans="1:5" x14ac:dyDescent="0.25">
      <c r="A1284" t="s">
        <v>430</v>
      </c>
      <c r="B1284" t="s">
        <v>431</v>
      </c>
      <c r="C1284" s="13">
        <v>42832</v>
      </c>
      <c r="D1284" s="219">
        <v>0.98709999999999998</v>
      </c>
      <c r="E1284" t="s">
        <v>80</v>
      </c>
    </row>
    <row r="1285" spans="1:5" x14ac:dyDescent="0.25">
      <c r="A1285" t="s">
        <v>430</v>
      </c>
      <c r="B1285" t="s">
        <v>431</v>
      </c>
      <c r="C1285" s="13">
        <v>42839</v>
      </c>
      <c r="D1285" s="219">
        <v>0.98799999999999999</v>
      </c>
      <c r="E1285" t="s">
        <v>80</v>
      </c>
    </row>
    <row r="1286" spans="1:5" x14ac:dyDescent="0.25">
      <c r="A1286" t="s">
        <v>430</v>
      </c>
      <c r="B1286" t="s">
        <v>431</v>
      </c>
      <c r="C1286" s="13">
        <v>42846</v>
      </c>
      <c r="D1286" s="219">
        <v>0.9887999999999999</v>
      </c>
      <c r="E1286" t="s">
        <v>80</v>
      </c>
    </row>
    <row r="1287" spans="1:5" x14ac:dyDescent="0.25">
      <c r="A1287" t="s">
        <v>430</v>
      </c>
      <c r="B1287" t="s">
        <v>431</v>
      </c>
      <c r="C1287" s="13">
        <v>42853</v>
      </c>
      <c r="D1287" s="219">
        <v>0.9887999999999999</v>
      </c>
      <c r="E1287" t="s">
        <v>80</v>
      </c>
    </row>
    <row r="1288" spans="1:5" x14ac:dyDescent="0.25">
      <c r="A1288" t="s">
        <v>430</v>
      </c>
      <c r="B1288" t="s">
        <v>431</v>
      </c>
      <c r="C1288" s="13">
        <v>42860</v>
      </c>
      <c r="D1288" s="219">
        <v>0.9889</v>
      </c>
      <c r="E1288" t="s">
        <v>80</v>
      </c>
    </row>
    <row r="1289" spans="1:5" x14ac:dyDescent="0.25">
      <c r="A1289" t="s">
        <v>430</v>
      </c>
      <c r="B1289" t="s">
        <v>431</v>
      </c>
      <c r="C1289" s="13">
        <v>42867</v>
      </c>
      <c r="D1289" s="219">
        <v>0.98950000000000005</v>
      </c>
      <c r="E1289" t="s">
        <v>80</v>
      </c>
    </row>
    <row r="1290" spans="1:5" x14ac:dyDescent="0.25">
      <c r="A1290" t="s">
        <v>430</v>
      </c>
      <c r="B1290" t="s">
        <v>431</v>
      </c>
      <c r="C1290" s="13">
        <v>42874</v>
      </c>
      <c r="D1290" s="219">
        <v>0.99</v>
      </c>
      <c r="E1290" t="s">
        <v>80</v>
      </c>
    </row>
    <row r="1291" spans="1:5" x14ac:dyDescent="0.25">
      <c r="A1291" t="s">
        <v>430</v>
      </c>
      <c r="B1291" t="s">
        <v>431</v>
      </c>
      <c r="C1291" s="13">
        <v>42881</v>
      </c>
      <c r="D1291" s="219">
        <v>0.99049999999999994</v>
      </c>
      <c r="E1291" t="s">
        <v>80</v>
      </c>
    </row>
    <row r="1292" spans="1:5" x14ac:dyDescent="0.25">
      <c r="A1292" t="s">
        <v>430</v>
      </c>
      <c r="B1292" t="s">
        <v>431</v>
      </c>
      <c r="C1292" s="13">
        <v>42888</v>
      </c>
      <c r="D1292" s="219">
        <v>0.99049999999999994</v>
      </c>
      <c r="E1292" t="s">
        <v>80</v>
      </c>
    </row>
    <row r="1293" spans="1:5" x14ac:dyDescent="0.25">
      <c r="A1293" t="s">
        <v>430</v>
      </c>
      <c r="B1293" t="s">
        <v>431</v>
      </c>
      <c r="C1293" s="13">
        <v>42895</v>
      </c>
      <c r="D1293" s="219">
        <v>0.99040000000000006</v>
      </c>
      <c r="E1293" t="s">
        <v>80</v>
      </c>
    </row>
    <row r="1294" spans="1:5" x14ac:dyDescent="0.25">
      <c r="A1294" t="s">
        <v>430</v>
      </c>
      <c r="B1294" t="s">
        <v>431</v>
      </c>
      <c r="C1294" s="13">
        <v>42902</v>
      </c>
      <c r="D1294" s="219">
        <v>0.99080000000000001</v>
      </c>
      <c r="E1294" t="s">
        <v>80</v>
      </c>
    </row>
    <row r="1295" spans="1:5" x14ac:dyDescent="0.25">
      <c r="A1295" t="s">
        <v>430</v>
      </c>
      <c r="B1295" t="s">
        <v>431</v>
      </c>
      <c r="C1295" s="13">
        <v>42909</v>
      </c>
      <c r="D1295" s="219">
        <v>0.99120000000000008</v>
      </c>
      <c r="E1295" t="s">
        <v>80</v>
      </c>
    </row>
    <row r="1296" spans="1:5" x14ac:dyDescent="0.25">
      <c r="A1296" t="s">
        <v>430</v>
      </c>
      <c r="B1296" t="s">
        <v>431</v>
      </c>
      <c r="C1296" s="13">
        <v>42923</v>
      </c>
      <c r="D1296" s="219">
        <v>0.99150000000000005</v>
      </c>
      <c r="E1296" t="s">
        <v>80</v>
      </c>
    </row>
    <row r="1297" spans="1:5" x14ac:dyDescent="0.25">
      <c r="A1297" t="s">
        <v>430</v>
      </c>
      <c r="B1297" t="s">
        <v>431</v>
      </c>
      <c r="C1297" s="13">
        <v>42930</v>
      </c>
      <c r="D1297" s="219">
        <v>0.9919</v>
      </c>
      <c r="E1297" t="s">
        <v>80</v>
      </c>
    </row>
    <row r="1298" spans="1:5" x14ac:dyDescent="0.25">
      <c r="A1298" t="s">
        <v>430</v>
      </c>
      <c r="B1298" t="s">
        <v>431</v>
      </c>
      <c r="C1298" s="13">
        <v>42937</v>
      </c>
      <c r="D1298" s="219">
        <v>0.99209999999999998</v>
      </c>
      <c r="E1298" t="s">
        <v>80</v>
      </c>
    </row>
    <row r="1299" spans="1:5" x14ac:dyDescent="0.25">
      <c r="A1299" t="s">
        <v>430</v>
      </c>
      <c r="B1299" t="s">
        <v>431</v>
      </c>
      <c r="C1299" s="13">
        <v>42944</v>
      </c>
      <c r="D1299" s="219">
        <v>0.99239999999999995</v>
      </c>
      <c r="E1299" t="s">
        <v>80</v>
      </c>
    </row>
    <row r="1300" spans="1:5" x14ac:dyDescent="0.25">
      <c r="A1300" t="s">
        <v>430</v>
      </c>
      <c r="B1300" t="s">
        <v>431</v>
      </c>
      <c r="C1300" s="13">
        <v>42951</v>
      </c>
      <c r="D1300" s="219">
        <v>0.99199999999999999</v>
      </c>
      <c r="E1300" t="s">
        <v>80</v>
      </c>
    </row>
    <row r="1301" spans="1:5" x14ac:dyDescent="0.25">
      <c r="A1301" t="s">
        <v>430</v>
      </c>
      <c r="B1301" t="s">
        <v>431</v>
      </c>
      <c r="C1301" s="13">
        <v>42958</v>
      </c>
      <c r="D1301" s="219">
        <v>0.99159999999999993</v>
      </c>
      <c r="E1301" t="s">
        <v>80</v>
      </c>
    </row>
    <row r="1302" spans="1:5" x14ac:dyDescent="0.25">
      <c r="A1302" t="s">
        <v>430</v>
      </c>
      <c r="B1302" t="s">
        <v>431</v>
      </c>
      <c r="C1302" s="13">
        <v>42965</v>
      </c>
      <c r="D1302" s="219">
        <v>0.99120000000000008</v>
      </c>
      <c r="E1302" t="s">
        <v>80</v>
      </c>
    </row>
    <row r="1303" spans="1:5" x14ac:dyDescent="0.25">
      <c r="A1303" t="s">
        <v>430</v>
      </c>
      <c r="B1303" t="s">
        <v>431</v>
      </c>
      <c r="C1303" s="13">
        <v>42972</v>
      </c>
      <c r="D1303" s="219">
        <v>0.9909</v>
      </c>
      <c r="E1303" t="s">
        <v>80</v>
      </c>
    </row>
    <row r="1304" spans="1:5" x14ac:dyDescent="0.25">
      <c r="A1304" t="s">
        <v>430</v>
      </c>
      <c r="B1304" t="s">
        <v>431</v>
      </c>
      <c r="C1304" s="13">
        <v>42979</v>
      </c>
      <c r="D1304" s="219">
        <v>0.99</v>
      </c>
      <c r="E1304" t="s">
        <v>80</v>
      </c>
    </row>
    <row r="1305" spans="1:5" x14ac:dyDescent="0.25">
      <c r="A1305" t="s">
        <v>430</v>
      </c>
      <c r="B1305" t="s">
        <v>431</v>
      </c>
      <c r="C1305" s="13">
        <v>42986</v>
      </c>
      <c r="D1305" s="219">
        <v>0.9889</v>
      </c>
      <c r="E1305" t="s">
        <v>80</v>
      </c>
    </row>
    <row r="1306" spans="1:5" x14ac:dyDescent="0.25">
      <c r="A1306" t="s">
        <v>430</v>
      </c>
      <c r="B1306" t="s">
        <v>431</v>
      </c>
      <c r="C1306" s="13">
        <v>42993</v>
      </c>
      <c r="D1306" s="219">
        <v>0.98780000000000001</v>
      </c>
      <c r="E1306" t="s">
        <v>80</v>
      </c>
    </row>
    <row r="1307" spans="1:5" x14ac:dyDescent="0.25">
      <c r="A1307" t="s">
        <v>430</v>
      </c>
      <c r="B1307" t="s">
        <v>431</v>
      </c>
      <c r="C1307" s="13">
        <v>43000</v>
      </c>
      <c r="D1307" s="219">
        <v>0.98680000000000012</v>
      </c>
      <c r="E1307" t="s">
        <v>80</v>
      </c>
    </row>
    <row r="1308" spans="1:5" x14ac:dyDescent="0.25">
      <c r="A1308" t="s">
        <v>430</v>
      </c>
      <c r="B1308" t="s">
        <v>431</v>
      </c>
      <c r="C1308" s="13">
        <v>43007</v>
      </c>
      <c r="D1308" s="219">
        <v>0.98580000000000001</v>
      </c>
      <c r="E1308" t="s">
        <v>80</v>
      </c>
    </row>
    <row r="1309" spans="1:5" x14ac:dyDescent="0.25">
      <c r="A1309" t="s">
        <v>430</v>
      </c>
      <c r="B1309" t="s">
        <v>431</v>
      </c>
      <c r="C1309" s="13">
        <v>43014</v>
      </c>
      <c r="D1309" s="219">
        <v>0.98459999999999992</v>
      </c>
      <c r="E1309" t="s">
        <v>80</v>
      </c>
    </row>
    <row r="1310" spans="1:5" x14ac:dyDescent="0.25">
      <c r="A1310" t="s">
        <v>430</v>
      </c>
      <c r="B1310" t="s">
        <v>431</v>
      </c>
      <c r="C1310" s="13">
        <v>43021</v>
      </c>
      <c r="D1310" s="219">
        <v>0.98380000000000001</v>
      </c>
      <c r="E1310" t="s">
        <v>80</v>
      </c>
    </row>
    <row r="1311" spans="1:5" x14ac:dyDescent="0.25">
      <c r="A1311" t="s">
        <v>430</v>
      </c>
      <c r="B1311" t="s">
        <v>431</v>
      </c>
      <c r="C1311" s="13">
        <v>43028</v>
      </c>
      <c r="D1311" s="219">
        <v>0.98370000000000002</v>
      </c>
      <c r="E1311" t="s">
        <v>80</v>
      </c>
    </row>
    <row r="1312" spans="1:5" x14ac:dyDescent="0.25">
      <c r="A1312" t="s">
        <v>430</v>
      </c>
      <c r="B1312" t="s">
        <v>431</v>
      </c>
      <c r="C1312" s="13">
        <v>43035</v>
      </c>
      <c r="D1312" s="219">
        <v>0.98380000000000001</v>
      </c>
      <c r="E1312" t="s">
        <v>80</v>
      </c>
    </row>
    <row r="1313" spans="1:5" x14ac:dyDescent="0.25">
      <c r="A1313" t="s">
        <v>430</v>
      </c>
      <c r="B1313" t="s">
        <v>431</v>
      </c>
      <c r="C1313" s="13">
        <v>43042</v>
      </c>
      <c r="D1313" s="219">
        <v>0.9840000000000001</v>
      </c>
      <c r="E1313" t="s">
        <v>80</v>
      </c>
    </row>
    <row r="1314" spans="1:5" x14ac:dyDescent="0.25">
      <c r="A1314" t="s">
        <v>430</v>
      </c>
      <c r="B1314" t="s">
        <v>431</v>
      </c>
      <c r="C1314" s="13">
        <v>43049</v>
      </c>
      <c r="D1314" s="219">
        <v>0.98409999999999997</v>
      </c>
      <c r="E1314" t="s">
        <v>80</v>
      </c>
    </row>
    <row r="1315" spans="1:5" x14ac:dyDescent="0.25">
      <c r="A1315" t="s">
        <v>430</v>
      </c>
      <c r="B1315" t="s">
        <v>431</v>
      </c>
      <c r="C1315" s="13">
        <v>43056</v>
      </c>
      <c r="D1315" s="219">
        <v>0.98419999999999996</v>
      </c>
      <c r="E1315" t="s">
        <v>80</v>
      </c>
    </row>
    <row r="1316" spans="1:5" x14ac:dyDescent="0.25">
      <c r="A1316" t="s">
        <v>430</v>
      </c>
      <c r="B1316" t="s">
        <v>431</v>
      </c>
      <c r="C1316" s="13">
        <v>43063</v>
      </c>
      <c r="D1316" s="219">
        <v>0.98430000000000006</v>
      </c>
      <c r="E1316" t="s">
        <v>80</v>
      </c>
    </row>
    <row r="1317" spans="1:5" x14ac:dyDescent="0.25">
      <c r="A1317" t="s">
        <v>430</v>
      </c>
      <c r="B1317" t="s">
        <v>431</v>
      </c>
      <c r="C1317" s="13">
        <v>43070</v>
      </c>
      <c r="D1317" s="219">
        <v>0.98450000000000004</v>
      </c>
      <c r="E1317" t="s">
        <v>80</v>
      </c>
    </row>
    <row r="1318" spans="1:5" x14ac:dyDescent="0.25">
      <c r="A1318" t="s">
        <v>430</v>
      </c>
      <c r="B1318" t="s">
        <v>431</v>
      </c>
      <c r="C1318" s="13">
        <v>43077</v>
      </c>
      <c r="D1318" s="219">
        <v>0.98480000000000001</v>
      </c>
      <c r="E1318" t="s">
        <v>80</v>
      </c>
    </row>
    <row r="1319" spans="1:5" x14ac:dyDescent="0.25">
      <c r="A1319" t="s">
        <v>430</v>
      </c>
      <c r="B1319" t="s">
        <v>431</v>
      </c>
      <c r="C1319" s="13">
        <v>43084</v>
      </c>
      <c r="D1319" s="219">
        <v>0.98510000000000009</v>
      </c>
      <c r="E1319" t="s">
        <v>80</v>
      </c>
    </row>
    <row r="1320" spans="1:5" x14ac:dyDescent="0.25">
      <c r="A1320" t="s">
        <v>430</v>
      </c>
      <c r="B1320" t="s">
        <v>431</v>
      </c>
      <c r="C1320" s="13">
        <v>43091</v>
      </c>
      <c r="D1320" s="219">
        <v>0.98540000000000005</v>
      </c>
      <c r="E1320" t="s">
        <v>80</v>
      </c>
    </row>
    <row r="1321" spans="1:5" x14ac:dyDescent="0.25">
      <c r="A1321" t="s">
        <v>430</v>
      </c>
      <c r="B1321" t="s">
        <v>431</v>
      </c>
      <c r="C1321" s="13">
        <v>43098</v>
      </c>
      <c r="D1321" s="219">
        <v>0.98569999999999991</v>
      </c>
      <c r="E1321" t="s">
        <v>80</v>
      </c>
    </row>
    <row r="1322" spans="1:5" x14ac:dyDescent="0.25">
      <c r="A1322" t="s">
        <v>430</v>
      </c>
      <c r="B1322" t="s">
        <v>431</v>
      </c>
      <c r="C1322" s="13">
        <v>43105</v>
      </c>
      <c r="D1322" s="219">
        <v>1</v>
      </c>
      <c r="E1322" t="s">
        <v>80</v>
      </c>
    </row>
    <row r="1323" spans="1:5" x14ac:dyDescent="0.25">
      <c r="A1323" t="s">
        <v>430</v>
      </c>
      <c r="B1323" t="s">
        <v>431</v>
      </c>
      <c r="C1323" s="13">
        <v>43112</v>
      </c>
      <c r="D1323" s="219">
        <v>1</v>
      </c>
      <c r="E1323" t="s">
        <v>80</v>
      </c>
    </row>
    <row r="1324" spans="1:5" x14ac:dyDescent="0.25">
      <c r="A1324" t="s">
        <v>430</v>
      </c>
      <c r="B1324" t="s">
        <v>431</v>
      </c>
      <c r="C1324" s="13">
        <v>43119</v>
      </c>
      <c r="D1324" s="219">
        <v>1</v>
      </c>
      <c r="E1324" t="s">
        <v>80</v>
      </c>
    </row>
    <row r="1325" spans="1:5" x14ac:dyDescent="0.25">
      <c r="A1325" t="s">
        <v>430</v>
      </c>
      <c r="B1325" t="s">
        <v>431</v>
      </c>
      <c r="C1325" s="13">
        <v>43126</v>
      </c>
      <c r="D1325" s="219">
        <v>1</v>
      </c>
      <c r="E1325" t="s">
        <v>80</v>
      </c>
    </row>
    <row r="1326" spans="1:5" x14ac:dyDescent="0.25">
      <c r="A1326" t="s">
        <v>430</v>
      </c>
      <c r="B1326" t="s">
        <v>431</v>
      </c>
      <c r="C1326" s="13">
        <v>43133</v>
      </c>
      <c r="D1326" s="219">
        <v>1</v>
      </c>
      <c r="E1326" t="s">
        <v>80</v>
      </c>
    </row>
    <row r="1327" spans="1:5" x14ac:dyDescent="0.25">
      <c r="A1327" t="s">
        <v>430</v>
      </c>
      <c r="B1327" t="s">
        <v>431</v>
      </c>
      <c r="C1327" s="13">
        <v>43140</v>
      </c>
      <c r="D1327" s="219">
        <v>1</v>
      </c>
      <c r="E1327" t="s">
        <v>80</v>
      </c>
    </row>
    <row r="1328" spans="1:5" x14ac:dyDescent="0.25">
      <c r="A1328" t="s">
        <v>430</v>
      </c>
      <c r="B1328" t="s">
        <v>431</v>
      </c>
      <c r="C1328" s="13">
        <v>43147</v>
      </c>
      <c r="D1328" s="219">
        <v>1</v>
      </c>
      <c r="E1328" t="s">
        <v>80</v>
      </c>
    </row>
    <row r="1329" spans="1:5" x14ac:dyDescent="0.25">
      <c r="A1329" t="s">
        <v>430</v>
      </c>
      <c r="B1329" t="s">
        <v>431</v>
      </c>
      <c r="C1329" s="13">
        <v>43154</v>
      </c>
      <c r="D1329" s="219">
        <v>1</v>
      </c>
      <c r="E1329" t="s">
        <v>80</v>
      </c>
    </row>
    <row r="1330" spans="1:5" x14ac:dyDescent="0.25">
      <c r="A1330" t="s">
        <v>430</v>
      </c>
      <c r="B1330" t="s">
        <v>431</v>
      </c>
      <c r="C1330" s="13">
        <v>43161</v>
      </c>
      <c r="D1330" s="219">
        <v>1</v>
      </c>
      <c r="E1330" t="s">
        <v>80</v>
      </c>
    </row>
    <row r="1331" spans="1:5" x14ac:dyDescent="0.25">
      <c r="A1331" t="s">
        <v>430</v>
      </c>
      <c r="B1331" t="s">
        <v>431</v>
      </c>
      <c r="C1331" s="13">
        <v>43168</v>
      </c>
      <c r="D1331" s="219">
        <v>1</v>
      </c>
      <c r="E1331" t="s">
        <v>80</v>
      </c>
    </row>
    <row r="1332" spans="1:5" x14ac:dyDescent="0.25">
      <c r="A1332" t="s">
        <v>430</v>
      </c>
      <c r="B1332" t="s">
        <v>431</v>
      </c>
      <c r="C1332" s="13">
        <v>43175</v>
      </c>
      <c r="D1332" s="219">
        <v>1</v>
      </c>
      <c r="E1332" t="s">
        <v>80</v>
      </c>
    </row>
    <row r="1333" spans="1:5" x14ac:dyDescent="0.25">
      <c r="A1333" t="s">
        <v>430</v>
      </c>
      <c r="B1333" t="s">
        <v>431</v>
      </c>
      <c r="C1333" s="13">
        <v>43182</v>
      </c>
      <c r="D1333" s="219">
        <v>1</v>
      </c>
      <c r="E1333" t="s">
        <v>80</v>
      </c>
    </row>
    <row r="1334" spans="1:5" x14ac:dyDescent="0.25">
      <c r="A1334" t="s">
        <v>430</v>
      </c>
      <c r="B1334" t="s">
        <v>431</v>
      </c>
      <c r="C1334" s="13">
        <v>43189</v>
      </c>
      <c r="D1334" s="219">
        <v>0.92310000000000003</v>
      </c>
      <c r="E1334" t="s">
        <v>80</v>
      </c>
    </row>
    <row r="1335" spans="1:5" x14ac:dyDescent="0.25">
      <c r="A1335" t="s">
        <v>432</v>
      </c>
      <c r="B1335" t="s">
        <v>433</v>
      </c>
      <c r="C1335" s="13">
        <v>42741</v>
      </c>
      <c r="D1335" s="219">
        <v>1</v>
      </c>
      <c r="E1335" t="s">
        <v>80</v>
      </c>
    </row>
    <row r="1336" spans="1:5" x14ac:dyDescent="0.25">
      <c r="A1336" t="s">
        <v>432</v>
      </c>
      <c r="B1336" t="s">
        <v>433</v>
      </c>
      <c r="C1336" s="13">
        <v>42748</v>
      </c>
      <c r="D1336" s="219">
        <v>1</v>
      </c>
      <c r="E1336" t="s">
        <v>80</v>
      </c>
    </row>
    <row r="1337" spans="1:5" x14ac:dyDescent="0.25">
      <c r="A1337" t="s">
        <v>432</v>
      </c>
      <c r="B1337" t="s">
        <v>433</v>
      </c>
      <c r="C1337" s="13">
        <v>42755</v>
      </c>
      <c r="D1337" s="219">
        <v>1</v>
      </c>
      <c r="E1337" t="s">
        <v>80</v>
      </c>
    </row>
    <row r="1338" spans="1:5" x14ac:dyDescent="0.25">
      <c r="A1338" t="s">
        <v>432</v>
      </c>
      <c r="B1338" t="s">
        <v>433</v>
      </c>
      <c r="C1338" s="13">
        <v>42762</v>
      </c>
      <c r="D1338" s="219">
        <v>1</v>
      </c>
      <c r="E1338" t="s">
        <v>80</v>
      </c>
    </row>
    <row r="1339" spans="1:5" x14ac:dyDescent="0.25">
      <c r="A1339" t="s">
        <v>432</v>
      </c>
      <c r="B1339" t="s">
        <v>433</v>
      </c>
      <c r="C1339" s="13">
        <v>42769</v>
      </c>
      <c r="D1339" s="219">
        <v>0.998</v>
      </c>
      <c r="E1339" t="s">
        <v>80</v>
      </c>
    </row>
    <row r="1340" spans="1:5" x14ac:dyDescent="0.25">
      <c r="A1340" t="s">
        <v>432</v>
      </c>
      <c r="B1340" t="s">
        <v>433</v>
      </c>
      <c r="C1340" s="13">
        <v>42776</v>
      </c>
      <c r="D1340" s="219">
        <v>0.99670000000000003</v>
      </c>
      <c r="E1340" t="s">
        <v>80</v>
      </c>
    </row>
    <row r="1341" spans="1:5" x14ac:dyDescent="0.25">
      <c r="A1341" t="s">
        <v>432</v>
      </c>
      <c r="B1341" t="s">
        <v>433</v>
      </c>
      <c r="C1341" s="13">
        <v>42783</v>
      </c>
      <c r="D1341" s="219">
        <v>0.99569999999999992</v>
      </c>
      <c r="E1341" t="s">
        <v>80</v>
      </c>
    </row>
    <row r="1342" spans="1:5" x14ac:dyDescent="0.25">
      <c r="A1342" t="s">
        <v>432</v>
      </c>
      <c r="B1342" t="s">
        <v>433</v>
      </c>
      <c r="C1342" s="13">
        <v>42790</v>
      </c>
      <c r="D1342" s="219">
        <v>0.995</v>
      </c>
      <c r="E1342" t="s">
        <v>80</v>
      </c>
    </row>
    <row r="1343" spans="1:5" x14ac:dyDescent="0.25">
      <c r="A1343" t="s">
        <v>432</v>
      </c>
      <c r="B1343" t="s">
        <v>433</v>
      </c>
      <c r="C1343" s="13">
        <v>42797</v>
      </c>
      <c r="D1343" s="219">
        <v>0.99560000000000004</v>
      </c>
      <c r="E1343" t="s">
        <v>80</v>
      </c>
    </row>
    <row r="1344" spans="1:5" x14ac:dyDescent="0.25">
      <c r="A1344" t="s">
        <v>432</v>
      </c>
      <c r="B1344" t="s">
        <v>433</v>
      </c>
      <c r="C1344" s="13">
        <v>42804</v>
      </c>
      <c r="D1344" s="219">
        <v>0.996</v>
      </c>
      <c r="E1344" t="s">
        <v>80</v>
      </c>
    </row>
    <row r="1345" spans="1:5" x14ac:dyDescent="0.25">
      <c r="A1345" t="s">
        <v>432</v>
      </c>
      <c r="B1345" t="s">
        <v>433</v>
      </c>
      <c r="C1345" s="13">
        <v>42811</v>
      </c>
      <c r="D1345" s="219">
        <v>0.99639999999999995</v>
      </c>
      <c r="E1345" t="s">
        <v>80</v>
      </c>
    </row>
    <row r="1346" spans="1:5" x14ac:dyDescent="0.25">
      <c r="A1346" t="s">
        <v>432</v>
      </c>
      <c r="B1346" t="s">
        <v>433</v>
      </c>
      <c r="C1346" s="13">
        <v>42818</v>
      </c>
      <c r="D1346" s="219">
        <v>0.99670000000000003</v>
      </c>
      <c r="E1346" t="s">
        <v>80</v>
      </c>
    </row>
    <row r="1347" spans="1:5" x14ac:dyDescent="0.25">
      <c r="A1347" t="s">
        <v>432</v>
      </c>
      <c r="B1347" t="s">
        <v>433</v>
      </c>
      <c r="C1347" s="13">
        <v>42825</v>
      </c>
      <c r="D1347" s="219">
        <v>0.99690000000000001</v>
      </c>
      <c r="E1347" t="s">
        <v>80</v>
      </c>
    </row>
    <row r="1348" spans="1:5" x14ac:dyDescent="0.25">
      <c r="A1348" t="s">
        <v>432</v>
      </c>
      <c r="B1348" t="s">
        <v>433</v>
      </c>
      <c r="C1348" s="13">
        <v>42832</v>
      </c>
      <c r="D1348" s="219">
        <v>0.99709999999999999</v>
      </c>
      <c r="E1348" t="s">
        <v>80</v>
      </c>
    </row>
    <row r="1349" spans="1:5" x14ac:dyDescent="0.25">
      <c r="A1349" t="s">
        <v>432</v>
      </c>
      <c r="B1349" t="s">
        <v>433</v>
      </c>
      <c r="C1349" s="13">
        <v>42839</v>
      </c>
      <c r="D1349" s="219">
        <v>0.99730000000000008</v>
      </c>
      <c r="E1349" t="s">
        <v>80</v>
      </c>
    </row>
    <row r="1350" spans="1:5" x14ac:dyDescent="0.25">
      <c r="A1350" t="s">
        <v>432</v>
      </c>
      <c r="B1350" t="s">
        <v>433</v>
      </c>
      <c r="C1350" s="13">
        <v>42846</v>
      </c>
      <c r="D1350" s="219">
        <v>0.99750000000000005</v>
      </c>
      <c r="E1350" t="s">
        <v>80</v>
      </c>
    </row>
    <row r="1351" spans="1:5" x14ac:dyDescent="0.25">
      <c r="A1351" t="s">
        <v>432</v>
      </c>
      <c r="B1351" t="s">
        <v>433</v>
      </c>
      <c r="C1351" s="13">
        <v>42853</v>
      </c>
      <c r="D1351" s="219">
        <v>0.99760000000000004</v>
      </c>
      <c r="E1351" t="s">
        <v>80</v>
      </c>
    </row>
    <row r="1352" spans="1:5" x14ac:dyDescent="0.25">
      <c r="A1352" t="s">
        <v>432</v>
      </c>
      <c r="B1352" t="s">
        <v>433</v>
      </c>
      <c r="C1352" s="13">
        <v>42860</v>
      </c>
      <c r="D1352" s="219">
        <v>0.99780000000000002</v>
      </c>
      <c r="E1352" t="s">
        <v>80</v>
      </c>
    </row>
    <row r="1353" spans="1:5" x14ac:dyDescent="0.25">
      <c r="A1353" t="s">
        <v>432</v>
      </c>
      <c r="B1353" t="s">
        <v>433</v>
      </c>
      <c r="C1353" s="13">
        <v>42867</v>
      </c>
      <c r="D1353" s="219">
        <v>0.99790000000000001</v>
      </c>
      <c r="E1353" t="s">
        <v>80</v>
      </c>
    </row>
    <row r="1354" spans="1:5" x14ac:dyDescent="0.25">
      <c r="A1354" t="s">
        <v>432</v>
      </c>
      <c r="B1354" t="s">
        <v>433</v>
      </c>
      <c r="C1354" s="13">
        <v>42874</v>
      </c>
      <c r="D1354" s="219">
        <v>0.998</v>
      </c>
      <c r="E1354" t="s">
        <v>80</v>
      </c>
    </row>
    <row r="1355" spans="1:5" x14ac:dyDescent="0.25">
      <c r="A1355" t="s">
        <v>432</v>
      </c>
      <c r="B1355" t="s">
        <v>433</v>
      </c>
      <c r="C1355" s="13">
        <v>42881</v>
      </c>
      <c r="D1355" s="219">
        <v>0.99809999999999999</v>
      </c>
      <c r="E1355" t="s">
        <v>80</v>
      </c>
    </row>
    <row r="1356" spans="1:5" x14ac:dyDescent="0.25">
      <c r="A1356" t="s">
        <v>432</v>
      </c>
      <c r="B1356" t="s">
        <v>433</v>
      </c>
      <c r="C1356" s="13">
        <v>42888</v>
      </c>
      <c r="D1356" s="219">
        <v>0.99819999999999998</v>
      </c>
      <c r="E1356" t="s">
        <v>80</v>
      </c>
    </row>
    <row r="1357" spans="1:5" x14ac:dyDescent="0.25">
      <c r="A1357" t="s">
        <v>432</v>
      </c>
      <c r="B1357" t="s">
        <v>433</v>
      </c>
      <c r="C1357" s="13">
        <v>42895</v>
      </c>
      <c r="D1357" s="219">
        <v>0.99829999999999997</v>
      </c>
      <c r="E1357" t="s">
        <v>80</v>
      </c>
    </row>
    <row r="1358" spans="1:5" x14ac:dyDescent="0.25">
      <c r="A1358" t="s">
        <v>432</v>
      </c>
      <c r="B1358" t="s">
        <v>433</v>
      </c>
      <c r="C1358" s="13">
        <v>42902</v>
      </c>
      <c r="D1358" s="219">
        <v>0.99829999999999997</v>
      </c>
      <c r="E1358" t="s">
        <v>80</v>
      </c>
    </row>
    <row r="1359" spans="1:5" x14ac:dyDescent="0.25">
      <c r="A1359" t="s">
        <v>432</v>
      </c>
      <c r="B1359" t="s">
        <v>433</v>
      </c>
      <c r="C1359" s="13">
        <v>42909</v>
      </c>
      <c r="D1359" s="219">
        <v>0.99840000000000007</v>
      </c>
      <c r="E1359" t="s">
        <v>80</v>
      </c>
    </row>
    <row r="1360" spans="1:5" x14ac:dyDescent="0.25">
      <c r="A1360" t="s">
        <v>432</v>
      </c>
      <c r="B1360" t="s">
        <v>433</v>
      </c>
      <c r="C1360" s="13">
        <v>42923</v>
      </c>
      <c r="D1360" s="219">
        <v>0.99849999999999994</v>
      </c>
      <c r="E1360" t="s">
        <v>80</v>
      </c>
    </row>
    <row r="1361" spans="1:5" x14ac:dyDescent="0.25">
      <c r="A1361" t="s">
        <v>432</v>
      </c>
      <c r="B1361" t="s">
        <v>433</v>
      </c>
      <c r="C1361" s="13">
        <v>42930</v>
      </c>
      <c r="D1361" s="219">
        <v>0.99849999999999994</v>
      </c>
      <c r="E1361" t="s">
        <v>80</v>
      </c>
    </row>
    <row r="1362" spans="1:5" x14ac:dyDescent="0.25">
      <c r="A1362" t="s">
        <v>432</v>
      </c>
      <c r="B1362" t="s">
        <v>433</v>
      </c>
      <c r="C1362" s="13">
        <v>42937</v>
      </c>
      <c r="D1362" s="219">
        <v>0.99860000000000004</v>
      </c>
      <c r="E1362" t="s">
        <v>80</v>
      </c>
    </row>
    <row r="1363" spans="1:5" x14ac:dyDescent="0.25">
      <c r="A1363" t="s">
        <v>432</v>
      </c>
      <c r="B1363" t="s">
        <v>433</v>
      </c>
      <c r="C1363" s="13">
        <v>42944</v>
      </c>
      <c r="D1363" s="219">
        <v>0.99860000000000004</v>
      </c>
      <c r="E1363" t="s">
        <v>80</v>
      </c>
    </row>
    <row r="1364" spans="1:5" x14ac:dyDescent="0.25">
      <c r="A1364" t="s">
        <v>432</v>
      </c>
      <c r="B1364" t="s">
        <v>433</v>
      </c>
      <c r="C1364" s="13">
        <v>42951</v>
      </c>
      <c r="D1364" s="219">
        <v>0.99829999999999997</v>
      </c>
      <c r="E1364" t="s">
        <v>80</v>
      </c>
    </row>
    <row r="1365" spans="1:5" x14ac:dyDescent="0.25">
      <c r="A1365" t="s">
        <v>432</v>
      </c>
      <c r="B1365" t="s">
        <v>433</v>
      </c>
      <c r="C1365" s="13">
        <v>42958</v>
      </c>
      <c r="D1365" s="219">
        <v>0.99769999999999992</v>
      </c>
      <c r="E1365" t="s">
        <v>80</v>
      </c>
    </row>
    <row r="1366" spans="1:5" x14ac:dyDescent="0.25">
      <c r="A1366" t="s">
        <v>432</v>
      </c>
      <c r="B1366" t="s">
        <v>433</v>
      </c>
      <c r="C1366" s="13">
        <v>42965</v>
      </c>
      <c r="D1366" s="219">
        <v>0.99719999999999998</v>
      </c>
      <c r="E1366" t="s">
        <v>80</v>
      </c>
    </row>
    <row r="1367" spans="1:5" x14ac:dyDescent="0.25">
      <c r="A1367" t="s">
        <v>432</v>
      </c>
      <c r="B1367" t="s">
        <v>433</v>
      </c>
      <c r="C1367" s="13">
        <v>42972</v>
      </c>
      <c r="D1367" s="219">
        <v>0.99670000000000003</v>
      </c>
      <c r="E1367" t="s">
        <v>80</v>
      </c>
    </row>
    <row r="1368" spans="1:5" x14ac:dyDescent="0.25">
      <c r="A1368" t="s">
        <v>432</v>
      </c>
      <c r="B1368" t="s">
        <v>433</v>
      </c>
      <c r="C1368" s="13">
        <v>42979</v>
      </c>
      <c r="D1368" s="219">
        <v>0.99560000000000004</v>
      </c>
      <c r="E1368" t="s">
        <v>80</v>
      </c>
    </row>
    <row r="1369" spans="1:5" x14ac:dyDescent="0.25">
      <c r="A1369" t="s">
        <v>432</v>
      </c>
      <c r="B1369" t="s">
        <v>433</v>
      </c>
      <c r="C1369" s="13">
        <v>42986</v>
      </c>
      <c r="D1369" s="219">
        <v>0.99459999999999993</v>
      </c>
      <c r="E1369" t="s">
        <v>80</v>
      </c>
    </row>
    <row r="1370" spans="1:5" x14ac:dyDescent="0.25">
      <c r="A1370" t="s">
        <v>432</v>
      </c>
      <c r="B1370" t="s">
        <v>433</v>
      </c>
      <c r="C1370" s="13">
        <v>42993</v>
      </c>
      <c r="D1370" s="219">
        <v>0.99360000000000004</v>
      </c>
      <c r="E1370" t="s">
        <v>80</v>
      </c>
    </row>
    <row r="1371" spans="1:5" x14ac:dyDescent="0.25">
      <c r="A1371" t="s">
        <v>432</v>
      </c>
      <c r="B1371" t="s">
        <v>433</v>
      </c>
      <c r="C1371" s="13">
        <v>43000</v>
      </c>
      <c r="D1371" s="219">
        <v>0.99269999999999992</v>
      </c>
      <c r="E1371" t="s">
        <v>80</v>
      </c>
    </row>
    <row r="1372" spans="1:5" x14ac:dyDescent="0.25">
      <c r="A1372" t="s">
        <v>432</v>
      </c>
      <c r="B1372" t="s">
        <v>433</v>
      </c>
      <c r="C1372" s="13">
        <v>43007</v>
      </c>
      <c r="D1372" s="219">
        <v>0.99180000000000001</v>
      </c>
      <c r="E1372" t="s">
        <v>80</v>
      </c>
    </row>
    <row r="1373" spans="1:5" x14ac:dyDescent="0.25">
      <c r="A1373" t="s">
        <v>432</v>
      </c>
      <c r="B1373" t="s">
        <v>433</v>
      </c>
      <c r="C1373" s="13">
        <v>43014</v>
      </c>
      <c r="D1373" s="219">
        <v>0.99099999999999999</v>
      </c>
      <c r="E1373" t="s">
        <v>80</v>
      </c>
    </row>
    <row r="1374" spans="1:5" x14ac:dyDescent="0.25">
      <c r="A1374" t="s">
        <v>432</v>
      </c>
      <c r="B1374" t="s">
        <v>433</v>
      </c>
      <c r="C1374" s="13">
        <v>43021</v>
      </c>
      <c r="D1374" s="219">
        <v>0.99080000000000001</v>
      </c>
      <c r="E1374" t="s">
        <v>80</v>
      </c>
    </row>
    <row r="1375" spans="1:5" x14ac:dyDescent="0.25">
      <c r="A1375" t="s">
        <v>432</v>
      </c>
      <c r="B1375" t="s">
        <v>433</v>
      </c>
      <c r="C1375" s="13">
        <v>43028</v>
      </c>
      <c r="D1375" s="219">
        <v>0.99049999999999994</v>
      </c>
      <c r="E1375" t="s">
        <v>80</v>
      </c>
    </row>
    <row r="1376" spans="1:5" x14ac:dyDescent="0.25">
      <c r="A1376" t="s">
        <v>432</v>
      </c>
      <c r="B1376" t="s">
        <v>433</v>
      </c>
      <c r="C1376" s="13">
        <v>43035</v>
      </c>
      <c r="D1376" s="219">
        <v>0.99019999999999997</v>
      </c>
      <c r="E1376" t="s">
        <v>80</v>
      </c>
    </row>
    <row r="1377" spans="1:5" x14ac:dyDescent="0.25">
      <c r="A1377" t="s">
        <v>432</v>
      </c>
      <c r="B1377" t="s">
        <v>433</v>
      </c>
      <c r="C1377" s="13">
        <v>43042</v>
      </c>
      <c r="D1377" s="219">
        <v>0.99</v>
      </c>
      <c r="E1377" t="s">
        <v>80</v>
      </c>
    </row>
    <row r="1378" spans="1:5" x14ac:dyDescent="0.25">
      <c r="A1378" t="s">
        <v>432</v>
      </c>
      <c r="B1378" t="s">
        <v>433</v>
      </c>
      <c r="C1378" s="13">
        <v>43049</v>
      </c>
      <c r="D1378" s="219">
        <v>0.98980000000000001</v>
      </c>
      <c r="E1378" t="s">
        <v>80</v>
      </c>
    </row>
    <row r="1379" spans="1:5" x14ac:dyDescent="0.25">
      <c r="A1379" t="s">
        <v>432</v>
      </c>
      <c r="B1379" t="s">
        <v>433</v>
      </c>
      <c r="C1379" s="13">
        <v>43056</v>
      </c>
      <c r="D1379" s="219">
        <v>0.98959999999999992</v>
      </c>
      <c r="E1379" t="s">
        <v>80</v>
      </c>
    </row>
    <row r="1380" spans="1:5" x14ac:dyDescent="0.25">
      <c r="A1380" t="s">
        <v>432</v>
      </c>
      <c r="B1380" t="s">
        <v>433</v>
      </c>
      <c r="C1380" s="13">
        <v>43063</v>
      </c>
      <c r="D1380" s="219">
        <v>0.98930000000000007</v>
      </c>
      <c r="E1380" t="s">
        <v>80</v>
      </c>
    </row>
    <row r="1381" spans="1:5" x14ac:dyDescent="0.25">
      <c r="A1381" t="s">
        <v>432</v>
      </c>
      <c r="B1381" t="s">
        <v>433</v>
      </c>
      <c r="C1381" s="13">
        <v>43070</v>
      </c>
      <c r="D1381" s="219">
        <v>0.98870000000000002</v>
      </c>
      <c r="E1381" t="s">
        <v>80</v>
      </c>
    </row>
    <row r="1382" spans="1:5" x14ac:dyDescent="0.25">
      <c r="A1382" t="s">
        <v>432</v>
      </c>
      <c r="B1382" t="s">
        <v>433</v>
      </c>
      <c r="C1382" s="13">
        <v>43077</v>
      </c>
      <c r="D1382" s="219">
        <v>0.98849999999999993</v>
      </c>
      <c r="E1382" t="s">
        <v>80</v>
      </c>
    </row>
    <row r="1383" spans="1:5" x14ac:dyDescent="0.25">
      <c r="A1383" t="s">
        <v>432</v>
      </c>
      <c r="B1383" t="s">
        <v>433</v>
      </c>
      <c r="C1383" s="13">
        <v>43084</v>
      </c>
      <c r="D1383" s="219">
        <v>0.98840000000000006</v>
      </c>
      <c r="E1383" t="s">
        <v>80</v>
      </c>
    </row>
    <row r="1384" spans="1:5" x14ac:dyDescent="0.25">
      <c r="A1384" t="s">
        <v>432</v>
      </c>
      <c r="B1384" t="s">
        <v>433</v>
      </c>
      <c r="C1384" s="13">
        <v>43091</v>
      </c>
      <c r="D1384" s="219">
        <v>0.98819999999999997</v>
      </c>
      <c r="E1384" t="s">
        <v>80</v>
      </c>
    </row>
    <row r="1385" spans="1:5" x14ac:dyDescent="0.25">
      <c r="A1385" t="s">
        <v>432</v>
      </c>
      <c r="B1385" t="s">
        <v>433</v>
      </c>
      <c r="C1385" s="13">
        <v>43098</v>
      </c>
      <c r="D1385" s="219">
        <v>0.98819999999999997</v>
      </c>
      <c r="E1385" t="s">
        <v>80</v>
      </c>
    </row>
    <row r="1386" spans="1:5" x14ac:dyDescent="0.25">
      <c r="A1386" t="s">
        <v>432</v>
      </c>
      <c r="B1386" t="s">
        <v>433</v>
      </c>
      <c r="C1386" s="13">
        <v>43105</v>
      </c>
      <c r="D1386" s="219">
        <v>0.99</v>
      </c>
      <c r="E1386" t="s">
        <v>80</v>
      </c>
    </row>
    <row r="1387" spans="1:5" x14ac:dyDescent="0.25">
      <c r="A1387" t="s">
        <v>432</v>
      </c>
      <c r="B1387" t="s">
        <v>433</v>
      </c>
      <c r="C1387" s="13">
        <v>43112</v>
      </c>
      <c r="D1387" s="219">
        <v>0.99</v>
      </c>
      <c r="E1387" t="s">
        <v>80</v>
      </c>
    </row>
    <row r="1388" spans="1:5" x14ac:dyDescent="0.25">
      <c r="A1388" t="s">
        <v>432</v>
      </c>
      <c r="B1388" t="s">
        <v>433</v>
      </c>
      <c r="C1388" s="13">
        <v>43119</v>
      </c>
      <c r="D1388" s="219">
        <v>0.99</v>
      </c>
      <c r="E1388" t="s">
        <v>80</v>
      </c>
    </row>
    <row r="1389" spans="1:5" x14ac:dyDescent="0.25">
      <c r="A1389" t="s">
        <v>432</v>
      </c>
      <c r="B1389" t="s">
        <v>433</v>
      </c>
      <c r="C1389" s="13">
        <v>43126</v>
      </c>
      <c r="D1389" s="219">
        <v>0.99</v>
      </c>
      <c r="E1389" t="s">
        <v>80</v>
      </c>
    </row>
    <row r="1390" spans="1:5" x14ac:dyDescent="0.25">
      <c r="A1390" t="s">
        <v>432</v>
      </c>
      <c r="B1390" t="s">
        <v>433</v>
      </c>
      <c r="C1390" s="13">
        <v>43133</v>
      </c>
      <c r="D1390" s="219">
        <v>0.99199999999999999</v>
      </c>
      <c r="E1390" t="s">
        <v>80</v>
      </c>
    </row>
    <row r="1391" spans="1:5" x14ac:dyDescent="0.25">
      <c r="A1391" t="s">
        <v>432</v>
      </c>
      <c r="B1391" t="s">
        <v>433</v>
      </c>
      <c r="C1391" s="13">
        <v>43140</v>
      </c>
      <c r="D1391" s="219">
        <v>0.99329999999999996</v>
      </c>
      <c r="E1391" t="s">
        <v>80</v>
      </c>
    </row>
    <row r="1392" spans="1:5" x14ac:dyDescent="0.25">
      <c r="A1392" t="s">
        <v>432</v>
      </c>
      <c r="B1392" t="s">
        <v>433</v>
      </c>
      <c r="C1392" s="13">
        <v>43147</v>
      </c>
      <c r="D1392" s="219">
        <v>0.99290000000000012</v>
      </c>
      <c r="E1392" t="s">
        <v>80</v>
      </c>
    </row>
    <row r="1393" spans="1:5" x14ac:dyDescent="0.25">
      <c r="A1393" t="s">
        <v>432</v>
      </c>
      <c r="B1393" t="s">
        <v>433</v>
      </c>
      <c r="C1393" s="13">
        <v>43154</v>
      </c>
      <c r="D1393" s="219">
        <v>0.99250000000000005</v>
      </c>
      <c r="E1393" t="s">
        <v>80</v>
      </c>
    </row>
    <row r="1394" spans="1:5" x14ac:dyDescent="0.25">
      <c r="A1394" t="s">
        <v>432</v>
      </c>
      <c r="B1394" t="s">
        <v>433</v>
      </c>
      <c r="C1394" s="13">
        <v>43161</v>
      </c>
      <c r="D1394" s="219">
        <v>0.99219999999999997</v>
      </c>
      <c r="E1394" t="s">
        <v>80</v>
      </c>
    </row>
    <row r="1395" spans="1:5" x14ac:dyDescent="0.25">
      <c r="A1395" t="s">
        <v>432</v>
      </c>
      <c r="B1395" t="s">
        <v>433</v>
      </c>
      <c r="C1395" s="13">
        <v>43168</v>
      </c>
      <c r="D1395" s="219">
        <v>0.99199999999999999</v>
      </c>
      <c r="E1395" t="s">
        <v>80</v>
      </c>
    </row>
    <row r="1396" spans="1:5" x14ac:dyDescent="0.25">
      <c r="A1396" t="s">
        <v>432</v>
      </c>
      <c r="B1396" t="s">
        <v>433</v>
      </c>
      <c r="C1396" s="13">
        <v>43175</v>
      </c>
      <c r="D1396" s="219">
        <v>0.99180000000000001</v>
      </c>
      <c r="E1396" t="s">
        <v>80</v>
      </c>
    </row>
    <row r="1397" spans="1:5" x14ac:dyDescent="0.25">
      <c r="A1397" t="s">
        <v>432</v>
      </c>
      <c r="B1397" t="s">
        <v>433</v>
      </c>
      <c r="C1397" s="13">
        <v>43182</v>
      </c>
      <c r="D1397" s="219">
        <v>0.99170000000000003</v>
      </c>
      <c r="E1397" t="s">
        <v>80</v>
      </c>
    </row>
    <row r="1398" spans="1:5" x14ac:dyDescent="0.25">
      <c r="A1398" t="s">
        <v>432</v>
      </c>
      <c r="B1398" t="s">
        <v>433</v>
      </c>
      <c r="C1398" s="13">
        <v>43189</v>
      </c>
      <c r="D1398" s="219">
        <v>0.9154000000000001</v>
      </c>
      <c r="E1398" t="s">
        <v>80</v>
      </c>
    </row>
    <row r="1399" spans="1:5" x14ac:dyDescent="0.25">
      <c r="A1399" t="s">
        <v>434</v>
      </c>
      <c r="B1399" t="s">
        <v>435</v>
      </c>
      <c r="C1399" s="13">
        <v>42741</v>
      </c>
      <c r="D1399" s="219">
        <v>0.93</v>
      </c>
      <c r="E1399" t="s">
        <v>80</v>
      </c>
    </row>
    <row r="1400" spans="1:5" x14ac:dyDescent="0.25">
      <c r="A1400" t="s">
        <v>434</v>
      </c>
      <c r="B1400" t="s">
        <v>435</v>
      </c>
      <c r="C1400" s="13">
        <v>42748</v>
      </c>
      <c r="D1400" s="219">
        <v>0.93</v>
      </c>
      <c r="E1400" t="s">
        <v>80</v>
      </c>
    </row>
    <row r="1401" spans="1:5" x14ac:dyDescent="0.25">
      <c r="A1401" t="s">
        <v>434</v>
      </c>
      <c r="B1401" t="s">
        <v>435</v>
      </c>
      <c r="C1401" s="13">
        <v>42755</v>
      </c>
      <c r="D1401" s="219">
        <v>0.93330000000000002</v>
      </c>
      <c r="E1401" t="s">
        <v>80</v>
      </c>
    </row>
    <row r="1402" spans="1:5" x14ac:dyDescent="0.25">
      <c r="A1402" t="s">
        <v>434</v>
      </c>
      <c r="B1402" t="s">
        <v>435</v>
      </c>
      <c r="C1402" s="13">
        <v>42762</v>
      </c>
      <c r="D1402" s="219">
        <v>0.9375</v>
      </c>
      <c r="E1402" t="s">
        <v>80</v>
      </c>
    </row>
    <row r="1403" spans="1:5" x14ac:dyDescent="0.25">
      <c r="A1403" t="s">
        <v>434</v>
      </c>
      <c r="B1403" t="s">
        <v>435</v>
      </c>
      <c r="C1403" s="13">
        <v>42769</v>
      </c>
      <c r="D1403" s="219">
        <v>0.93799999999999994</v>
      </c>
      <c r="E1403" t="s">
        <v>80</v>
      </c>
    </row>
    <row r="1404" spans="1:5" x14ac:dyDescent="0.25">
      <c r="A1404" t="s">
        <v>434</v>
      </c>
      <c r="B1404" t="s">
        <v>435</v>
      </c>
      <c r="C1404" s="13">
        <v>42776</v>
      </c>
      <c r="D1404" s="219">
        <v>0.93830000000000002</v>
      </c>
      <c r="E1404" t="s">
        <v>80</v>
      </c>
    </row>
    <row r="1405" spans="1:5" x14ac:dyDescent="0.25">
      <c r="A1405" t="s">
        <v>434</v>
      </c>
      <c r="B1405" t="s">
        <v>435</v>
      </c>
      <c r="C1405" s="13">
        <v>42783</v>
      </c>
      <c r="D1405" s="219">
        <v>0.94</v>
      </c>
      <c r="E1405" t="s">
        <v>80</v>
      </c>
    </row>
    <row r="1406" spans="1:5" x14ac:dyDescent="0.25">
      <c r="A1406" t="s">
        <v>434</v>
      </c>
      <c r="B1406" t="s">
        <v>435</v>
      </c>
      <c r="C1406" s="13">
        <v>42790</v>
      </c>
      <c r="D1406" s="219">
        <v>0.94120000000000004</v>
      </c>
      <c r="E1406" t="s">
        <v>80</v>
      </c>
    </row>
    <row r="1407" spans="1:5" x14ac:dyDescent="0.25">
      <c r="A1407" t="s">
        <v>434</v>
      </c>
      <c r="B1407" t="s">
        <v>435</v>
      </c>
      <c r="C1407" s="13">
        <v>42797</v>
      </c>
      <c r="D1407" s="219">
        <v>0.94330000000000003</v>
      </c>
      <c r="E1407" t="s">
        <v>80</v>
      </c>
    </row>
    <row r="1408" spans="1:5" x14ac:dyDescent="0.25">
      <c r="A1408" t="s">
        <v>434</v>
      </c>
      <c r="B1408" t="s">
        <v>435</v>
      </c>
      <c r="C1408" s="13">
        <v>42804</v>
      </c>
      <c r="D1408" s="219">
        <v>0.94499999999999995</v>
      </c>
      <c r="E1408" t="s">
        <v>80</v>
      </c>
    </row>
    <row r="1409" spans="1:5" x14ac:dyDescent="0.25">
      <c r="A1409" t="s">
        <v>434</v>
      </c>
      <c r="B1409" t="s">
        <v>435</v>
      </c>
      <c r="C1409" s="13">
        <v>42811</v>
      </c>
      <c r="D1409" s="219">
        <v>0.94730000000000003</v>
      </c>
      <c r="E1409" t="s">
        <v>80</v>
      </c>
    </row>
    <row r="1410" spans="1:5" x14ac:dyDescent="0.25">
      <c r="A1410" t="s">
        <v>434</v>
      </c>
      <c r="B1410" t="s">
        <v>435</v>
      </c>
      <c r="C1410" s="13">
        <v>42818</v>
      </c>
      <c r="D1410" s="219">
        <v>0.94920000000000004</v>
      </c>
      <c r="E1410" t="s">
        <v>80</v>
      </c>
    </row>
    <row r="1411" spans="1:5" x14ac:dyDescent="0.25">
      <c r="A1411" t="s">
        <v>434</v>
      </c>
      <c r="B1411" t="s">
        <v>435</v>
      </c>
      <c r="C1411" s="13">
        <v>42825</v>
      </c>
      <c r="D1411" s="219">
        <v>0.95079999999999998</v>
      </c>
      <c r="E1411" t="s">
        <v>80</v>
      </c>
    </row>
    <row r="1412" spans="1:5" x14ac:dyDescent="0.25">
      <c r="A1412" t="s">
        <v>434</v>
      </c>
      <c r="B1412" t="s">
        <v>435</v>
      </c>
      <c r="C1412" s="13">
        <v>42832</v>
      </c>
      <c r="D1412" s="219">
        <v>0.95209999999999995</v>
      </c>
      <c r="E1412" t="s">
        <v>80</v>
      </c>
    </row>
    <row r="1413" spans="1:5" x14ac:dyDescent="0.25">
      <c r="A1413" t="s">
        <v>434</v>
      </c>
      <c r="B1413" t="s">
        <v>435</v>
      </c>
      <c r="C1413" s="13">
        <v>42839</v>
      </c>
      <c r="D1413" s="219">
        <v>0.95269999999999999</v>
      </c>
      <c r="E1413" t="s">
        <v>80</v>
      </c>
    </row>
    <row r="1414" spans="1:5" x14ac:dyDescent="0.25">
      <c r="A1414" t="s">
        <v>434</v>
      </c>
      <c r="B1414" t="s">
        <v>435</v>
      </c>
      <c r="C1414" s="13">
        <v>42846</v>
      </c>
      <c r="D1414" s="219">
        <v>0.95310000000000006</v>
      </c>
      <c r="E1414" t="s">
        <v>80</v>
      </c>
    </row>
    <row r="1415" spans="1:5" x14ac:dyDescent="0.25">
      <c r="A1415" t="s">
        <v>434</v>
      </c>
      <c r="B1415" t="s">
        <v>435</v>
      </c>
      <c r="C1415" s="13">
        <v>42853</v>
      </c>
      <c r="D1415" s="219">
        <v>0.95409999999999995</v>
      </c>
      <c r="E1415" t="s">
        <v>80</v>
      </c>
    </row>
    <row r="1416" spans="1:5" x14ac:dyDescent="0.25">
      <c r="A1416" t="s">
        <v>434</v>
      </c>
      <c r="B1416" t="s">
        <v>435</v>
      </c>
      <c r="C1416" s="13">
        <v>42860</v>
      </c>
      <c r="D1416" s="219">
        <v>0.95440000000000003</v>
      </c>
      <c r="E1416" t="s">
        <v>80</v>
      </c>
    </row>
    <row r="1417" spans="1:5" x14ac:dyDescent="0.25">
      <c r="A1417" t="s">
        <v>434</v>
      </c>
      <c r="B1417" t="s">
        <v>435</v>
      </c>
      <c r="C1417" s="13">
        <v>42867</v>
      </c>
      <c r="D1417" s="219">
        <v>0.95420000000000005</v>
      </c>
      <c r="E1417" t="s">
        <v>80</v>
      </c>
    </row>
    <row r="1418" spans="1:5" x14ac:dyDescent="0.25">
      <c r="A1418" t="s">
        <v>434</v>
      </c>
      <c r="B1418" t="s">
        <v>435</v>
      </c>
      <c r="C1418" s="13">
        <v>42874</v>
      </c>
      <c r="D1418" s="219">
        <v>0.95400000000000007</v>
      </c>
      <c r="E1418" t="s">
        <v>80</v>
      </c>
    </row>
    <row r="1419" spans="1:5" x14ac:dyDescent="0.25">
      <c r="A1419" t="s">
        <v>434</v>
      </c>
      <c r="B1419" t="s">
        <v>435</v>
      </c>
      <c r="C1419" s="13">
        <v>42881</v>
      </c>
      <c r="D1419" s="219">
        <v>0.95480000000000009</v>
      </c>
      <c r="E1419" t="s">
        <v>80</v>
      </c>
    </row>
    <row r="1420" spans="1:5" x14ac:dyDescent="0.25">
      <c r="A1420" t="s">
        <v>434</v>
      </c>
      <c r="B1420" t="s">
        <v>435</v>
      </c>
      <c r="C1420" s="13">
        <v>42888</v>
      </c>
      <c r="D1420" s="219">
        <v>0.95550000000000002</v>
      </c>
      <c r="E1420" t="s">
        <v>80</v>
      </c>
    </row>
    <row r="1421" spans="1:5" x14ac:dyDescent="0.25">
      <c r="A1421" t="s">
        <v>434</v>
      </c>
      <c r="B1421" t="s">
        <v>435</v>
      </c>
      <c r="C1421" s="13">
        <v>42895</v>
      </c>
      <c r="D1421" s="219">
        <v>0.95609999999999995</v>
      </c>
      <c r="E1421" t="s">
        <v>80</v>
      </c>
    </row>
    <row r="1422" spans="1:5" x14ac:dyDescent="0.25">
      <c r="A1422" t="s">
        <v>434</v>
      </c>
      <c r="B1422" t="s">
        <v>435</v>
      </c>
      <c r="C1422" s="13">
        <v>42902</v>
      </c>
      <c r="D1422" s="219">
        <v>0.95669999999999999</v>
      </c>
      <c r="E1422" t="s">
        <v>80</v>
      </c>
    </row>
    <row r="1423" spans="1:5" x14ac:dyDescent="0.25">
      <c r="A1423" t="s">
        <v>434</v>
      </c>
      <c r="B1423" t="s">
        <v>435</v>
      </c>
      <c r="C1423" s="13">
        <v>42909</v>
      </c>
      <c r="D1423" s="219">
        <v>0.95719999999999994</v>
      </c>
      <c r="E1423" t="s">
        <v>80</v>
      </c>
    </row>
    <row r="1424" spans="1:5" x14ac:dyDescent="0.25">
      <c r="A1424" t="s">
        <v>434</v>
      </c>
      <c r="B1424" t="s">
        <v>435</v>
      </c>
      <c r="C1424" s="13">
        <v>42923</v>
      </c>
      <c r="D1424" s="219">
        <v>0.9577</v>
      </c>
      <c r="E1424" t="s">
        <v>80</v>
      </c>
    </row>
    <row r="1425" spans="1:5" x14ac:dyDescent="0.25">
      <c r="A1425" t="s">
        <v>434</v>
      </c>
      <c r="B1425" t="s">
        <v>435</v>
      </c>
      <c r="C1425" s="13">
        <v>42930</v>
      </c>
      <c r="D1425" s="219">
        <v>0.95779999999999998</v>
      </c>
      <c r="E1425" t="s">
        <v>80</v>
      </c>
    </row>
    <row r="1426" spans="1:5" x14ac:dyDescent="0.25">
      <c r="A1426" t="s">
        <v>434</v>
      </c>
      <c r="B1426" t="s">
        <v>435</v>
      </c>
      <c r="C1426" s="13">
        <v>42937</v>
      </c>
      <c r="D1426" s="219">
        <v>0.95790000000000008</v>
      </c>
      <c r="E1426" t="s">
        <v>80</v>
      </c>
    </row>
    <row r="1427" spans="1:5" x14ac:dyDescent="0.25">
      <c r="A1427" t="s">
        <v>434</v>
      </c>
      <c r="B1427" t="s">
        <v>435</v>
      </c>
      <c r="C1427" s="13">
        <v>42944</v>
      </c>
      <c r="D1427" s="219">
        <v>0.95790000000000008</v>
      </c>
      <c r="E1427" t="s">
        <v>80</v>
      </c>
    </row>
    <row r="1428" spans="1:5" x14ac:dyDescent="0.25">
      <c r="A1428" t="s">
        <v>434</v>
      </c>
      <c r="B1428" t="s">
        <v>435</v>
      </c>
      <c r="C1428" s="13">
        <v>42951</v>
      </c>
      <c r="D1428" s="219">
        <v>0.95799999999999996</v>
      </c>
      <c r="E1428" t="s">
        <v>80</v>
      </c>
    </row>
    <row r="1429" spans="1:5" x14ac:dyDescent="0.25">
      <c r="A1429" t="s">
        <v>434</v>
      </c>
      <c r="B1429" t="s">
        <v>435</v>
      </c>
      <c r="C1429" s="13">
        <v>42958</v>
      </c>
      <c r="D1429" s="219">
        <v>0.95840000000000003</v>
      </c>
      <c r="E1429" t="s">
        <v>80</v>
      </c>
    </row>
    <row r="1430" spans="1:5" x14ac:dyDescent="0.25">
      <c r="A1430" t="s">
        <v>434</v>
      </c>
      <c r="B1430" t="s">
        <v>435</v>
      </c>
      <c r="C1430" s="13">
        <v>42965</v>
      </c>
      <c r="D1430" s="219">
        <v>0.95879999999999999</v>
      </c>
      <c r="E1430" t="s">
        <v>80</v>
      </c>
    </row>
    <row r="1431" spans="1:5" x14ac:dyDescent="0.25">
      <c r="A1431" t="s">
        <v>434</v>
      </c>
      <c r="B1431" t="s">
        <v>435</v>
      </c>
      <c r="C1431" s="13">
        <v>42972</v>
      </c>
      <c r="D1431" s="219">
        <v>0.95909999999999995</v>
      </c>
      <c r="E1431" t="s">
        <v>80</v>
      </c>
    </row>
    <row r="1432" spans="1:5" x14ac:dyDescent="0.25">
      <c r="A1432" t="s">
        <v>434</v>
      </c>
      <c r="B1432" t="s">
        <v>435</v>
      </c>
      <c r="C1432" s="13">
        <v>42979</v>
      </c>
      <c r="D1432" s="219">
        <v>0.95940000000000003</v>
      </c>
      <c r="E1432" t="s">
        <v>80</v>
      </c>
    </row>
    <row r="1433" spans="1:5" x14ac:dyDescent="0.25">
      <c r="A1433" t="s">
        <v>434</v>
      </c>
      <c r="B1433" t="s">
        <v>435</v>
      </c>
      <c r="C1433" s="13">
        <v>42986</v>
      </c>
      <c r="D1433" s="219">
        <v>0.9597</v>
      </c>
      <c r="E1433" t="s">
        <v>80</v>
      </c>
    </row>
    <row r="1434" spans="1:5" x14ac:dyDescent="0.25">
      <c r="A1434" t="s">
        <v>434</v>
      </c>
      <c r="B1434" t="s">
        <v>435</v>
      </c>
      <c r="C1434" s="13">
        <v>42993</v>
      </c>
      <c r="D1434" s="219">
        <v>0.9597</v>
      </c>
      <c r="E1434" t="s">
        <v>80</v>
      </c>
    </row>
    <row r="1435" spans="1:5" x14ac:dyDescent="0.25">
      <c r="A1435" t="s">
        <v>434</v>
      </c>
      <c r="B1435" t="s">
        <v>435</v>
      </c>
      <c r="C1435" s="13">
        <v>43000</v>
      </c>
      <c r="D1435" s="219">
        <v>0.9597</v>
      </c>
      <c r="E1435" t="s">
        <v>80</v>
      </c>
    </row>
    <row r="1436" spans="1:5" x14ac:dyDescent="0.25">
      <c r="A1436" t="s">
        <v>434</v>
      </c>
      <c r="B1436" t="s">
        <v>435</v>
      </c>
      <c r="C1436" s="13">
        <v>43007</v>
      </c>
      <c r="D1436" s="219">
        <v>0.9597</v>
      </c>
      <c r="E1436" t="s">
        <v>80</v>
      </c>
    </row>
    <row r="1437" spans="1:5" x14ac:dyDescent="0.25">
      <c r="A1437" t="s">
        <v>434</v>
      </c>
      <c r="B1437" t="s">
        <v>435</v>
      </c>
      <c r="C1437" s="13">
        <v>43014</v>
      </c>
      <c r="D1437" s="219">
        <v>0.95950000000000002</v>
      </c>
      <c r="E1437" t="s">
        <v>80</v>
      </c>
    </row>
    <row r="1438" spans="1:5" x14ac:dyDescent="0.25">
      <c r="A1438" t="s">
        <v>434</v>
      </c>
      <c r="B1438" t="s">
        <v>435</v>
      </c>
      <c r="C1438" s="13">
        <v>43021</v>
      </c>
      <c r="D1438" s="219">
        <v>0.95920000000000005</v>
      </c>
      <c r="E1438" t="s">
        <v>80</v>
      </c>
    </row>
    <row r="1439" spans="1:5" x14ac:dyDescent="0.25">
      <c r="A1439" t="s">
        <v>434</v>
      </c>
      <c r="B1439" t="s">
        <v>435</v>
      </c>
      <c r="C1439" s="13">
        <v>43028</v>
      </c>
      <c r="D1439" s="219">
        <v>0.95930000000000004</v>
      </c>
      <c r="E1439" t="s">
        <v>80</v>
      </c>
    </row>
    <row r="1440" spans="1:5" x14ac:dyDescent="0.25">
      <c r="A1440" t="s">
        <v>434</v>
      </c>
      <c r="B1440" t="s">
        <v>435</v>
      </c>
      <c r="C1440" s="13">
        <v>43035</v>
      </c>
      <c r="D1440" s="219">
        <v>0.95930000000000004</v>
      </c>
      <c r="E1440" t="s">
        <v>80</v>
      </c>
    </row>
    <row r="1441" spans="1:5" x14ac:dyDescent="0.25">
      <c r="A1441" t="s">
        <v>434</v>
      </c>
      <c r="B1441" t="s">
        <v>435</v>
      </c>
      <c r="C1441" s="13">
        <v>43042</v>
      </c>
      <c r="D1441" s="219">
        <v>0.95950000000000002</v>
      </c>
      <c r="E1441" t="s">
        <v>80</v>
      </c>
    </row>
    <row r="1442" spans="1:5" x14ac:dyDescent="0.25">
      <c r="A1442" t="s">
        <v>434</v>
      </c>
      <c r="B1442" t="s">
        <v>435</v>
      </c>
      <c r="C1442" s="13">
        <v>43049</v>
      </c>
      <c r="D1442" s="219">
        <v>0.96</v>
      </c>
      <c r="E1442" t="s">
        <v>80</v>
      </c>
    </row>
    <row r="1443" spans="1:5" x14ac:dyDescent="0.25">
      <c r="A1443" t="s">
        <v>434</v>
      </c>
      <c r="B1443" t="s">
        <v>435</v>
      </c>
      <c r="C1443" s="13">
        <v>43056</v>
      </c>
      <c r="D1443" s="219">
        <v>0.96040000000000003</v>
      </c>
      <c r="E1443" t="s">
        <v>80</v>
      </c>
    </row>
    <row r="1444" spans="1:5" x14ac:dyDescent="0.25">
      <c r="A1444" t="s">
        <v>434</v>
      </c>
      <c r="B1444" t="s">
        <v>435</v>
      </c>
      <c r="C1444" s="13">
        <v>43063</v>
      </c>
      <c r="D1444" s="219">
        <v>0.96109999999999995</v>
      </c>
      <c r="E1444" t="s">
        <v>80</v>
      </c>
    </row>
    <row r="1445" spans="1:5" x14ac:dyDescent="0.25">
      <c r="A1445" t="s">
        <v>434</v>
      </c>
      <c r="B1445" t="s">
        <v>435</v>
      </c>
      <c r="C1445" s="13">
        <v>43070</v>
      </c>
      <c r="D1445" s="219">
        <v>0.96150000000000002</v>
      </c>
      <c r="E1445" t="s">
        <v>80</v>
      </c>
    </row>
    <row r="1446" spans="1:5" x14ac:dyDescent="0.25">
      <c r="A1446" t="s">
        <v>434</v>
      </c>
      <c r="B1446" t="s">
        <v>435</v>
      </c>
      <c r="C1446" s="13">
        <v>43077</v>
      </c>
      <c r="D1446" s="219">
        <v>0.9617</v>
      </c>
      <c r="E1446" t="s">
        <v>80</v>
      </c>
    </row>
    <row r="1447" spans="1:5" x14ac:dyDescent="0.25">
      <c r="A1447" t="s">
        <v>434</v>
      </c>
      <c r="B1447" t="s">
        <v>435</v>
      </c>
      <c r="C1447" s="13">
        <v>43084</v>
      </c>
      <c r="D1447" s="219">
        <v>0.96200000000000008</v>
      </c>
      <c r="E1447" t="s">
        <v>80</v>
      </c>
    </row>
    <row r="1448" spans="1:5" x14ac:dyDescent="0.25">
      <c r="A1448" t="s">
        <v>434</v>
      </c>
      <c r="B1448" t="s">
        <v>435</v>
      </c>
      <c r="C1448" s="13">
        <v>43091</v>
      </c>
      <c r="D1448" s="219">
        <v>0.96260000000000001</v>
      </c>
      <c r="E1448" t="s">
        <v>80</v>
      </c>
    </row>
    <row r="1449" spans="1:5" x14ac:dyDescent="0.25">
      <c r="A1449" t="s">
        <v>434</v>
      </c>
      <c r="B1449" t="s">
        <v>435</v>
      </c>
      <c r="C1449" s="13">
        <v>43098</v>
      </c>
      <c r="D1449" s="219">
        <v>0.96310000000000007</v>
      </c>
      <c r="E1449" t="s">
        <v>80</v>
      </c>
    </row>
    <row r="1450" spans="1:5" x14ac:dyDescent="0.25">
      <c r="A1450" t="s">
        <v>434</v>
      </c>
      <c r="B1450" t="s">
        <v>435</v>
      </c>
      <c r="C1450" s="13">
        <v>43105</v>
      </c>
      <c r="D1450" s="219">
        <v>0.98</v>
      </c>
      <c r="E1450" t="s">
        <v>80</v>
      </c>
    </row>
    <row r="1451" spans="1:5" x14ac:dyDescent="0.25">
      <c r="A1451" t="s">
        <v>434</v>
      </c>
      <c r="B1451" t="s">
        <v>435</v>
      </c>
      <c r="C1451" s="13">
        <v>43112</v>
      </c>
      <c r="D1451" s="219">
        <v>0.98499999999999999</v>
      </c>
      <c r="E1451" t="s">
        <v>80</v>
      </c>
    </row>
    <row r="1452" spans="1:5" x14ac:dyDescent="0.25">
      <c r="A1452" t="s">
        <v>434</v>
      </c>
      <c r="B1452" t="s">
        <v>435</v>
      </c>
      <c r="C1452" s="13">
        <v>43119</v>
      </c>
      <c r="D1452" s="219">
        <v>0.98670000000000002</v>
      </c>
      <c r="E1452" t="s">
        <v>80</v>
      </c>
    </row>
    <row r="1453" spans="1:5" x14ac:dyDescent="0.25">
      <c r="A1453" t="s">
        <v>434</v>
      </c>
      <c r="B1453" t="s">
        <v>435</v>
      </c>
      <c r="C1453" s="13">
        <v>43126</v>
      </c>
      <c r="D1453" s="219">
        <v>0.99</v>
      </c>
      <c r="E1453" t="s">
        <v>80</v>
      </c>
    </row>
    <row r="1454" spans="1:5" x14ac:dyDescent="0.25">
      <c r="A1454" t="s">
        <v>434</v>
      </c>
      <c r="B1454" t="s">
        <v>435</v>
      </c>
      <c r="C1454" s="13">
        <v>43133</v>
      </c>
      <c r="D1454" s="219">
        <v>0.99</v>
      </c>
      <c r="E1454" t="s">
        <v>80</v>
      </c>
    </row>
    <row r="1455" spans="1:5" x14ac:dyDescent="0.25">
      <c r="A1455" t="s">
        <v>434</v>
      </c>
      <c r="B1455" t="s">
        <v>435</v>
      </c>
      <c r="C1455" s="13">
        <v>43140</v>
      </c>
      <c r="D1455" s="219">
        <v>0.99</v>
      </c>
      <c r="E1455" t="s">
        <v>80</v>
      </c>
    </row>
    <row r="1456" spans="1:5" x14ac:dyDescent="0.25">
      <c r="A1456" t="s">
        <v>434</v>
      </c>
      <c r="B1456" t="s">
        <v>435</v>
      </c>
      <c r="C1456" s="13">
        <v>43147</v>
      </c>
      <c r="D1456" s="219">
        <v>0.99</v>
      </c>
      <c r="E1456" t="s">
        <v>80</v>
      </c>
    </row>
    <row r="1457" spans="1:5" x14ac:dyDescent="0.25">
      <c r="A1457" t="s">
        <v>434</v>
      </c>
      <c r="B1457" t="s">
        <v>435</v>
      </c>
      <c r="C1457" s="13">
        <v>43154</v>
      </c>
      <c r="D1457" s="219">
        <v>0.99120000000000008</v>
      </c>
      <c r="E1457" t="s">
        <v>80</v>
      </c>
    </row>
    <row r="1458" spans="1:5" x14ac:dyDescent="0.25">
      <c r="A1458" t="s">
        <v>434</v>
      </c>
      <c r="B1458" t="s">
        <v>435</v>
      </c>
      <c r="C1458" s="13">
        <v>43161</v>
      </c>
      <c r="D1458" s="219">
        <v>0.99109999999999998</v>
      </c>
      <c r="E1458" t="s">
        <v>80</v>
      </c>
    </row>
    <row r="1459" spans="1:5" x14ac:dyDescent="0.25">
      <c r="A1459" t="s">
        <v>434</v>
      </c>
      <c r="B1459" t="s">
        <v>435</v>
      </c>
      <c r="C1459" s="13">
        <v>43168</v>
      </c>
      <c r="D1459" s="219">
        <v>0.99099999999999999</v>
      </c>
      <c r="E1459" t="s">
        <v>80</v>
      </c>
    </row>
    <row r="1460" spans="1:5" x14ac:dyDescent="0.25">
      <c r="A1460" t="s">
        <v>434</v>
      </c>
      <c r="B1460" t="s">
        <v>435</v>
      </c>
      <c r="C1460" s="13">
        <v>43175</v>
      </c>
      <c r="D1460" s="219">
        <v>0.9909</v>
      </c>
      <c r="E1460" t="s">
        <v>80</v>
      </c>
    </row>
    <row r="1461" spans="1:5" x14ac:dyDescent="0.25">
      <c r="A1461" t="s">
        <v>434</v>
      </c>
      <c r="B1461" t="s">
        <v>435</v>
      </c>
      <c r="C1461" s="13">
        <v>43182</v>
      </c>
      <c r="D1461" s="219">
        <v>0.99080000000000001</v>
      </c>
      <c r="E1461" t="s">
        <v>80</v>
      </c>
    </row>
    <row r="1462" spans="1:5" x14ac:dyDescent="0.25">
      <c r="A1462" t="s">
        <v>434</v>
      </c>
      <c r="B1462" t="s">
        <v>435</v>
      </c>
      <c r="C1462" s="13">
        <v>43189</v>
      </c>
      <c r="D1462" s="219">
        <v>0.91459999999999997</v>
      </c>
      <c r="E1462" t="s">
        <v>80</v>
      </c>
    </row>
    <row r="1463" spans="1:5" x14ac:dyDescent="0.25">
      <c r="A1463" t="s">
        <v>436</v>
      </c>
      <c r="B1463" t="s">
        <v>437</v>
      </c>
      <c r="C1463" s="13">
        <v>42741</v>
      </c>
      <c r="D1463" s="219">
        <v>1</v>
      </c>
      <c r="E1463" t="s">
        <v>80</v>
      </c>
    </row>
    <row r="1464" spans="1:5" x14ac:dyDescent="0.25">
      <c r="A1464" t="s">
        <v>436</v>
      </c>
      <c r="B1464" t="s">
        <v>437</v>
      </c>
      <c r="C1464" s="13">
        <v>42748</v>
      </c>
      <c r="D1464" s="219">
        <v>1</v>
      </c>
      <c r="E1464" t="s">
        <v>80</v>
      </c>
    </row>
    <row r="1465" spans="1:5" x14ac:dyDescent="0.25">
      <c r="A1465" t="s">
        <v>436</v>
      </c>
      <c r="B1465" t="s">
        <v>437</v>
      </c>
      <c r="C1465" s="13">
        <v>42755</v>
      </c>
      <c r="D1465" s="219">
        <v>1</v>
      </c>
      <c r="E1465" t="s">
        <v>80</v>
      </c>
    </row>
    <row r="1466" spans="1:5" x14ac:dyDescent="0.25">
      <c r="A1466" t="s">
        <v>436</v>
      </c>
      <c r="B1466" t="s">
        <v>437</v>
      </c>
      <c r="C1466" s="13">
        <v>42762</v>
      </c>
      <c r="D1466" s="219">
        <v>1</v>
      </c>
      <c r="E1466" t="s">
        <v>80</v>
      </c>
    </row>
    <row r="1467" spans="1:5" x14ac:dyDescent="0.25">
      <c r="A1467" t="s">
        <v>436</v>
      </c>
      <c r="B1467" t="s">
        <v>437</v>
      </c>
      <c r="C1467" s="13">
        <v>42769</v>
      </c>
      <c r="D1467" s="219">
        <v>1</v>
      </c>
      <c r="E1467" t="s">
        <v>80</v>
      </c>
    </row>
    <row r="1468" spans="1:5" x14ac:dyDescent="0.25">
      <c r="A1468" t="s">
        <v>436</v>
      </c>
      <c r="B1468" t="s">
        <v>437</v>
      </c>
      <c r="C1468" s="13">
        <v>42776</v>
      </c>
      <c r="D1468" s="219">
        <v>1</v>
      </c>
      <c r="E1468" t="s">
        <v>80</v>
      </c>
    </row>
    <row r="1469" spans="1:5" x14ac:dyDescent="0.25">
      <c r="A1469" t="s">
        <v>436</v>
      </c>
      <c r="B1469" t="s">
        <v>437</v>
      </c>
      <c r="C1469" s="13">
        <v>42783</v>
      </c>
      <c r="D1469" s="219">
        <v>1</v>
      </c>
      <c r="E1469" t="s">
        <v>80</v>
      </c>
    </row>
    <row r="1470" spans="1:5" x14ac:dyDescent="0.25">
      <c r="A1470" t="s">
        <v>436</v>
      </c>
      <c r="B1470" t="s">
        <v>437</v>
      </c>
      <c r="C1470" s="13">
        <v>42790</v>
      </c>
      <c r="D1470" s="219">
        <v>1</v>
      </c>
      <c r="E1470" t="s">
        <v>80</v>
      </c>
    </row>
    <row r="1471" spans="1:5" x14ac:dyDescent="0.25">
      <c r="A1471" t="s">
        <v>436</v>
      </c>
      <c r="B1471" t="s">
        <v>437</v>
      </c>
      <c r="C1471" s="13">
        <v>42797</v>
      </c>
      <c r="D1471" s="219">
        <v>1</v>
      </c>
      <c r="E1471" t="s">
        <v>80</v>
      </c>
    </row>
    <row r="1472" spans="1:5" x14ac:dyDescent="0.25">
      <c r="A1472" t="s">
        <v>436</v>
      </c>
      <c r="B1472" t="s">
        <v>437</v>
      </c>
      <c r="C1472" s="13">
        <v>42804</v>
      </c>
      <c r="D1472" s="219">
        <v>0.998</v>
      </c>
      <c r="E1472" t="s">
        <v>80</v>
      </c>
    </row>
    <row r="1473" spans="1:5" x14ac:dyDescent="0.25">
      <c r="A1473" t="s">
        <v>436</v>
      </c>
      <c r="B1473" t="s">
        <v>437</v>
      </c>
      <c r="C1473" s="13">
        <v>42811</v>
      </c>
      <c r="D1473" s="219">
        <v>0.99639999999999995</v>
      </c>
      <c r="E1473" t="s">
        <v>80</v>
      </c>
    </row>
    <row r="1474" spans="1:5" x14ac:dyDescent="0.25">
      <c r="A1474" t="s">
        <v>436</v>
      </c>
      <c r="B1474" t="s">
        <v>437</v>
      </c>
      <c r="C1474" s="13">
        <v>42818</v>
      </c>
      <c r="D1474" s="219">
        <v>0.995</v>
      </c>
      <c r="E1474" t="s">
        <v>80</v>
      </c>
    </row>
    <row r="1475" spans="1:5" x14ac:dyDescent="0.25">
      <c r="A1475" t="s">
        <v>436</v>
      </c>
      <c r="B1475" t="s">
        <v>437</v>
      </c>
      <c r="C1475" s="13">
        <v>42825</v>
      </c>
      <c r="D1475" s="219">
        <v>0.99379999999999991</v>
      </c>
      <c r="E1475" t="s">
        <v>80</v>
      </c>
    </row>
    <row r="1476" spans="1:5" x14ac:dyDescent="0.25">
      <c r="A1476" t="s">
        <v>436</v>
      </c>
      <c r="B1476" t="s">
        <v>437</v>
      </c>
      <c r="C1476" s="13">
        <v>42832</v>
      </c>
      <c r="D1476" s="219">
        <v>0.99290000000000012</v>
      </c>
      <c r="E1476" t="s">
        <v>80</v>
      </c>
    </row>
    <row r="1477" spans="1:5" x14ac:dyDescent="0.25">
      <c r="A1477" t="s">
        <v>436</v>
      </c>
      <c r="B1477" t="s">
        <v>437</v>
      </c>
      <c r="C1477" s="13">
        <v>42839</v>
      </c>
      <c r="D1477" s="219">
        <v>0.99199999999999999</v>
      </c>
      <c r="E1477" t="s">
        <v>80</v>
      </c>
    </row>
    <row r="1478" spans="1:5" x14ac:dyDescent="0.25">
      <c r="A1478" t="s">
        <v>436</v>
      </c>
      <c r="B1478" t="s">
        <v>437</v>
      </c>
      <c r="C1478" s="13">
        <v>42846</v>
      </c>
      <c r="D1478" s="219">
        <v>0.99120000000000008</v>
      </c>
      <c r="E1478" t="s">
        <v>80</v>
      </c>
    </row>
    <row r="1479" spans="1:5" x14ac:dyDescent="0.25">
      <c r="A1479" t="s">
        <v>436</v>
      </c>
      <c r="B1479" t="s">
        <v>437</v>
      </c>
      <c r="C1479" s="13">
        <v>42853</v>
      </c>
      <c r="D1479" s="219">
        <v>0.99180000000000001</v>
      </c>
      <c r="E1479" t="s">
        <v>80</v>
      </c>
    </row>
    <row r="1480" spans="1:5" x14ac:dyDescent="0.25">
      <c r="A1480" t="s">
        <v>436</v>
      </c>
      <c r="B1480" t="s">
        <v>437</v>
      </c>
      <c r="C1480" s="13">
        <v>42860</v>
      </c>
      <c r="D1480" s="219">
        <v>0.99219999999999997</v>
      </c>
      <c r="E1480" t="s">
        <v>80</v>
      </c>
    </row>
    <row r="1481" spans="1:5" x14ac:dyDescent="0.25">
      <c r="A1481" t="s">
        <v>436</v>
      </c>
      <c r="B1481" t="s">
        <v>437</v>
      </c>
      <c r="C1481" s="13">
        <v>42867</v>
      </c>
      <c r="D1481" s="219">
        <v>0.99159999999999993</v>
      </c>
      <c r="E1481" t="s">
        <v>80</v>
      </c>
    </row>
    <row r="1482" spans="1:5" x14ac:dyDescent="0.25">
      <c r="A1482" t="s">
        <v>436</v>
      </c>
      <c r="B1482" t="s">
        <v>437</v>
      </c>
      <c r="C1482" s="13">
        <v>42874</v>
      </c>
      <c r="D1482" s="219">
        <v>0.99099999999999999</v>
      </c>
      <c r="E1482" t="s">
        <v>80</v>
      </c>
    </row>
    <row r="1483" spans="1:5" x14ac:dyDescent="0.25">
      <c r="A1483" t="s">
        <v>436</v>
      </c>
      <c r="B1483" t="s">
        <v>437</v>
      </c>
      <c r="C1483" s="13">
        <v>42881</v>
      </c>
      <c r="D1483" s="219">
        <v>0.99049999999999994</v>
      </c>
      <c r="E1483" t="s">
        <v>80</v>
      </c>
    </row>
    <row r="1484" spans="1:5" x14ac:dyDescent="0.25">
      <c r="A1484" t="s">
        <v>436</v>
      </c>
      <c r="B1484" t="s">
        <v>437</v>
      </c>
      <c r="C1484" s="13">
        <v>42888</v>
      </c>
      <c r="D1484" s="219">
        <v>0.99</v>
      </c>
      <c r="E1484" t="s">
        <v>80</v>
      </c>
    </row>
    <row r="1485" spans="1:5" x14ac:dyDescent="0.25">
      <c r="A1485" t="s">
        <v>436</v>
      </c>
      <c r="B1485" t="s">
        <v>437</v>
      </c>
      <c r="C1485" s="13">
        <v>42895</v>
      </c>
      <c r="D1485" s="219">
        <v>0.98959999999999992</v>
      </c>
      <c r="E1485" t="s">
        <v>80</v>
      </c>
    </row>
    <row r="1486" spans="1:5" x14ac:dyDescent="0.25">
      <c r="A1486" t="s">
        <v>436</v>
      </c>
      <c r="B1486" t="s">
        <v>437</v>
      </c>
      <c r="C1486" s="13">
        <v>42902</v>
      </c>
      <c r="D1486" s="219">
        <v>0.98919999999999997</v>
      </c>
      <c r="E1486" t="s">
        <v>80</v>
      </c>
    </row>
    <row r="1487" spans="1:5" x14ac:dyDescent="0.25">
      <c r="A1487" t="s">
        <v>436</v>
      </c>
      <c r="B1487" t="s">
        <v>437</v>
      </c>
      <c r="C1487" s="13">
        <v>42909</v>
      </c>
      <c r="D1487" s="219">
        <v>0.9887999999999999</v>
      </c>
      <c r="E1487" t="s">
        <v>80</v>
      </c>
    </row>
    <row r="1488" spans="1:5" x14ac:dyDescent="0.25">
      <c r="A1488" t="s">
        <v>436</v>
      </c>
      <c r="B1488" t="s">
        <v>437</v>
      </c>
      <c r="C1488" s="13">
        <v>42923</v>
      </c>
      <c r="D1488" s="219">
        <v>0.98849999999999993</v>
      </c>
      <c r="E1488" t="s">
        <v>80</v>
      </c>
    </row>
    <row r="1489" spans="1:5" x14ac:dyDescent="0.25">
      <c r="A1489" t="s">
        <v>436</v>
      </c>
      <c r="B1489" t="s">
        <v>437</v>
      </c>
      <c r="C1489" s="13">
        <v>42930</v>
      </c>
      <c r="D1489" s="219">
        <v>0.98809999999999998</v>
      </c>
      <c r="E1489" t="s">
        <v>80</v>
      </c>
    </row>
    <row r="1490" spans="1:5" x14ac:dyDescent="0.25">
      <c r="A1490" t="s">
        <v>436</v>
      </c>
      <c r="B1490" t="s">
        <v>437</v>
      </c>
      <c r="C1490" s="13">
        <v>42937</v>
      </c>
      <c r="D1490" s="219">
        <v>0.98790000000000011</v>
      </c>
      <c r="E1490" t="s">
        <v>80</v>
      </c>
    </row>
    <row r="1491" spans="1:5" x14ac:dyDescent="0.25">
      <c r="A1491" t="s">
        <v>436</v>
      </c>
      <c r="B1491" t="s">
        <v>437</v>
      </c>
      <c r="C1491" s="13">
        <v>42944</v>
      </c>
      <c r="D1491" s="219">
        <v>0.98760000000000003</v>
      </c>
      <c r="E1491" t="s">
        <v>80</v>
      </c>
    </row>
    <row r="1492" spans="1:5" x14ac:dyDescent="0.25">
      <c r="A1492" t="s">
        <v>436</v>
      </c>
      <c r="B1492" t="s">
        <v>437</v>
      </c>
      <c r="C1492" s="13">
        <v>42951</v>
      </c>
      <c r="D1492" s="219">
        <v>0.98730000000000007</v>
      </c>
      <c r="E1492" t="s">
        <v>80</v>
      </c>
    </row>
    <row r="1493" spans="1:5" x14ac:dyDescent="0.25">
      <c r="A1493" t="s">
        <v>436</v>
      </c>
      <c r="B1493" t="s">
        <v>437</v>
      </c>
      <c r="C1493" s="13">
        <v>42958</v>
      </c>
      <c r="D1493" s="219">
        <v>0.98709999999999998</v>
      </c>
      <c r="E1493" t="s">
        <v>80</v>
      </c>
    </row>
    <row r="1494" spans="1:5" x14ac:dyDescent="0.25">
      <c r="A1494" t="s">
        <v>436</v>
      </c>
      <c r="B1494" t="s">
        <v>437</v>
      </c>
      <c r="C1494" s="13">
        <v>42965</v>
      </c>
      <c r="D1494" s="219">
        <v>0.9869</v>
      </c>
      <c r="E1494" t="s">
        <v>80</v>
      </c>
    </row>
    <row r="1495" spans="1:5" x14ac:dyDescent="0.25">
      <c r="A1495" t="s">
        <v>436</v>
      </c>
      <c r="B1495" t="s">
        <v>437</v>
      </c>
      <c r="C1495" s="13">
        <v>42972</v>
      </c>
      <c r="D1495" s="219">
        <v>0.98609999999999998</v>
      </c>
      <c r="E1495" t="s">
        <v>80</v>
      </c>
    </row>
    <row r="1496" spans="1:5" x14ac:dyDescent="0.25">
      <c r="A1496" t="s">
        <v>436</v>
      </c>
      <c r="B1496" t="s">
        <v>437</v>
      </c>
      <c r="C1496" s="13">
        <v>42979</v>
      </c>
      <c r="D1496" s="219">
        <v>0.98530000000000006</v>
      </c>
      <c r="E1496" t="s">
        <v>80</v>
      </c>
    </row>
    <row r="1497" spans="1:5" x14ac:dyDescent="0.25">
      <c r="A1497" t="s">
        <v>436</v>
      </c>
      <c r="B1497" t="s">
        <v>437</v>
      </c>
      <c r="C1497" s="13">
        <v>42986</v>
      </c>
      <c r="D1497" s="219">
        <v>0.98459999999999992</v>
      </c>
      <c r="E1497" t="s">
        <v>80</v>
      </c>
    </row>
    <row r="1498" spans="1:5" x14ac:dyDescent="0.25">
      <c r="A1498" t="s">
        <v>436</v>
      </c>
      <c r="B1498" t="s">
        <v>437</v>
      </c>
      <c r="C1498" s="13">
        <v>42993</v>
      </c>
      <c r="D1498" s="219">
        <v>0.9839</v>
      </c>
      <c r="E1498" t="s">
        <v>80</v>
      </c>
    </row>
    <row r="1499" spans="1:5" x14ac:dyDescent="0.25">
      <c r="A1499" t="s">
        <v>436</v>
      </c>
      <c r="B1499" t="s">
        <v>437</v>
      </c>
      <c r="C1499" s="13">
        <v>43000</v>
      </c>
      <c r="D1499" s="219">
        <v>0.98319999999999996</v>
      </c>
      <c r="E1499" t="s">
        <v>80</v>
      </c>
    </row>
    <row r="1500" spans="1:5" x14ac:dyDescent="0.25">
      <c r="A1500" t="s">
        <v>436</v>
      </c>
      <c r="B1500" t="s">
        <v>437</v>
      </c>
      <c r="C1500" s="13">
        <v>43007</v>
      </c>
      <c r="D1500" s="219">
        <v>0.98260000000000003</v>
      </c>
      <c r="E1500" t="s">
        <v>80</v>
      </c>
    </row>
    <row r="1501" spans="1:5" x14ac:dyDescent="0.25">
      <c r="A1501" t="s">
        <v>436</v>
      </c>
      <c r="B1501" t="s">
        <v>437</v>
      </c>
      <c r="C1501" s="13">
        <v>43014</v>
      </c>
      <c r="D1501" s="219">
        <v>0.98209999999999997</v>
      </c>
      <c r="E1501" t="s">
        <v>80</v>
      </c>
    </row>
    <row r="1502" spans="1:5" x14ac:dyDescent="0.25">
      <c r="A1502" t="s">
        <v>436</v>
      </c>
      <c r="B1502" t="s">
        <v>437</v>
      </c>
      <c r="C1502" s="13">
        <v>43021</v>
      </c>
      <c r="D1502" s="219">
        <v>0.98099999999999998</v>
      </c>
      <c r="E1502" t="s">
        <v>80</v>
      </c>
    </row>
    <row r="1503" spans="1:5" x14ac:dyDescent="0.25">
      <c r="A1503" t="s">
        <v>436</v>
      </c>
      <c r="B1503" t="s">
        <v>437</v>
      </c>
      <c r="C1503" s="13">
        <v>43028</v>
      </c>
      <c r="D1503" s="219">
        <v>0.98</v>
      </c>
      <c r="E1503" t="s">
        <v>80</v>
      </c>
    </row>
    <row r="1504" spans="1:5" x14ac:dyDescent="0.25">
      <c r="A1504" t="s">
        <v>436</v>
      </c>
      <c r="B1504" t="s">
        <v>437</v>
      </c>
      <c r="C1504" s="13">
        <v>43035</v>
      </c>
      <c r="D1504" s="219">
        <v>0.97900000000000009</v>
      </c>
      <c r="E1504" t="s">
        <v>80</v>
      </c>
    </row>
    <row r="1505" spans="1:5" x14ac:dyDescent="0.25">
      <c r="A1505" t="s">
        <v>436</v>
      </c>
      <c r="B1505" t="s">
        <v>437</v>
      </c>
      <c r="C1505" s="13">
        <v>43042</v>
      </c>
      <c r="D1505" s="219">
        <v>0.97770000000000001</v>
      </c>
      <c r="E1505" t="s">
        <v>80</v>
      </c>
    </row>
    <row r="1506" spans="1:5" x14ac:dyDescent="0.25">
      <c r="A1506" t="s">
        <v>436</v>
      </c>
      <c r="B1506" t="s">
        <v>437</v>
      </c>
      <c r="C1506" s="13">
        <v>43049</v>
      </c>
      <c r="D1506" s="219">
        <v>0.97640000000000005</v>
      </c>
      <c r="E1506" t="s">
        <v>80</v>
      </c>
    </row>
    <row r="1507" spans="1:5" x14ac:dyDescent="0.25">
      <c r="A1507" t="s">
        <v>436</v>
      </c>
      <c r="B1507" t="s">
        <v>437</v>
      </c>
      <c r="C1507" s="13">
        <v>43056</v>
      </c>
      <c r="D1507" s="219">
        <v>0.97560000000000002</v>
      </c>
      <c r="E1507" t="s">
        <v>80</v>
      </c>
    </row>
    <row r="1508" spans="1:5" x14ac:dyDescent="0.25">
      <c r="A1508" t="s">
        <v>436</v>
      </c>
      <c r="B1508" t="s">
        <v>437</v>
      </c>
      <c r="C1508" s="13">
        <v>43063</v>
      </c>
      <c r="D1508" s="219">
        <v>0.9748</v>
      </c>
      <c r="E1508" t="s">
        <v>80</v>
      </c>
    </row>
    <row r="1509" spans="1:5" x14ac:dyDescent="0.25">
      <c r="A1509" t="s">
        <v>436</v>
      </c>
      <c r="B1509" t="s">
        <v>437</v>
      </c>
      <c r="C1509" s="13">
        <v>43070</v>
      </c>
      <c r="D1509" s="219">
        <v>0.97400000000000009</v>
      </c>
      <c r="E1509" t="s">
        <v>80</v>
      </c>
    </row>
    <row r="1510" spans="1:5" x14ac:dyDescent="0.25">
      <c r="A1510" t="s">
        <v>436</v>
      </c>
      <c r="B1510" t="s">
        <v>437</v>
      </c>
      <c r="C1510" s="13">
        <v>43077</v>
      </c>
      <c r="D1510" s="219">
        <v>0.9738</v>
      </c>
      <c r="E1510" t="s">
        <v>80</v>
      </c>
    </row>
    <row r="1511" spans="1:5" x14ac:dyDescent="0.25">
      <c r="A1511" t="s">
        <v>436</v>
      </c>
      <c r="B1511" t="s">
        <v>437</v>
      </c>
      <c r="C1511" s="13">
        <v>43084</v>
      </c>
      <c r="D1511" s="219">
        <v>0.97349999999999992</v>
      </c>
      <c r="E1511" t="s">
        <v>80</v>
      </c>
    </row>
    <row r="1512" spans="1:5" x14ac:dyDescent="0.25">
      <c r="A1512" t="s">
        <v>436</v>
      </c>
      <c r="B1512" t="s">
        <v>437</v>
      </c>
      <c r="C1512" s="13">
        <v>43091</v>
      </c>
      <c r="D1512" s="219">
        <v>0.97319999999999995</v>
      </c>
      <c r="E1512" t="s">
        <v>80</v>
      </c>
    </row>
    <row r="1513" spans="1:5" x14ac:dyDescent="0.25">
      <c r="A1513" t="s">
        <v>436</v>
      </c>
      <c r="B1513" t="s">
        <v>437</v>
      </c>
      <c r="C1513" s="13">
        <v>43098</v>
      </c>
      <c r="D1513" s="219">
        <v>0.95409999999999995</v>
      </c>
      <c r="E1513" t="s">
        <v>80</v>
      </c>
    </row>
    <row r="1514" spans="1:5" x14ac:dyDescent="0.25">
      <c r="A1514" t="s">
        <v>436</v>
      </c>
      <c r="B1514" t="s">
        <v>437</v>
      </c>
      <c r="C1514" s="13">
        <v>43105</v>
      </c>
      <c r="D1514" s="219">
        <v>0</v>
      </c>
      <c r="E1514" t="s">
        <v>80</v>
      </c>
    </row>
    <row r="1515" spans="1:5" x14ac:dyDescent="0.25">
      <c r="A1515" t="s">
        <v>436</v>
      </c>
      <c r="B1515" t="s">
        <v>437</v>
      </c>
      <c r="C1515" s="13">
        <v>43112</v>
      </c>
      <c r="D1515" s="219">
        <v>0</v>
      </c>
      <c r="E1515" t="s">
        <v>80</v>
      </c>
    </row>
    <row r="1516" spans="1:5" x14ac:dyDescent="0.25">
      <c r="A1516" t="s">
        <v>436</v>
      </c>
      <c r="B1516" t="s">
        <v>437</v>
      </c>
      <c r="C1516" s="13">
        <v>43119</v>
      </c>
      <c r="D1516" s="219">
        <v>0</v>
      </c>
      <c r="E1516" t="s">
        <v>80</v>
      </c>
    </row>
    <row r="1517" spans="1:5" x14ac:dyDescent="0.25">
      <c r="A1517" t="s">
        <v>436</v>
      </c>
      <c r="B1517" t="s">
        <v>437</v>
      </c>
      <c r="C1517" s="13">
        <v>43126</v>
      </c>
      <c r="D1517" s="219">
        <v>0</v>
      </c>
      <c r="E1517" t="s">
        <v>80</v>
      </c>
    </row>
    <row r="1518" spans="1:5" x14ac:dyDescent="0.25">
      <c r="A1518" t="s">
        <v>436</v>
      </c>
      <c r="B1518" t="s">
        <v>437</v>
      </c>
      <c r="C1518" s="13">
        <v>43133</v>
      </c>
      <c r="D1518" s="219">
        <v>0.192</v>
      </c>
      <c r="E1518" t="s">
        <v>80</v>
      </c>
    </row>
    <row r="1519" spans="1:5" x14ac:dyDescent="0.25">
      <c r="A1519" t="s">
        <v>436</v>
      </c>
      <c r="B1519" t="s">
        <v>437</v>
      </c>
      <c r="C1519" s="13">
        <v>43140</v>
      </c>
      <c r="D1519" s="219">
        <v>0.32</v>
      </c>
      <c r="E1519" t="s">
        <v>80</v>
      </c>
    </row>
    <row r="1520" spans="1:5" x14ac:dyDescent="0.25">
      <c r="A1520" t="s">
        <v>436</v>
      </c>
      <c r="B1520" t="s">
        <v>437</v>
      </c>
      <c r="C1520" s="13">
        <v>43147</v>
      </c>
      <c r="D1520" s="219">
        <v>0.4143</v>
      </c>
      <c r="E1520" t="s">
        <v>80</v>
      </c>
    </row>
    <row r="1521" spans="1:5" x14ac:dyDescent="0.25">
      <c r="A1521" t="s">
        <v>436</v>
      </c>
      <c r="B1521" t="s">
        <v>437</v>
      </c>
      <c r="C1521" s="13">
        <v>43154</v>
      </c>
      <c r="D1521" s="219">
        <v>0.48749999999999999</v>
      </c>
      <c r="E1521" t="s">
        <v>80</v>
      </c>
    </row>
    <row r="1522" spans="1:5" x14ac:dyDescent="0.25">
      <c r="A1522" t="s">
        <v>436</v>
      </c>
      <c r="B1522" t="s">
        <v>437</v>
      </c>
      <c r="C1522" s="13">
        <v>43161</v>
      </c>
      <c r="D1522" s="219">
        <v>0.5444</v>
      </c>
      <c r="E1522" t="s">
        <v>80</v>
      </c>
    </row>
    <row r="1523" spans="1:5" x14ac:dyDescent="0.25">
      <c r="A1523" t="s">
        <v>436</v>
      </c>
      <c r="B1523" t="s">
        <v>437</v>
      </c>
      <c r="C1523" s="13">
        <v>43168</v>
      </c>
      <c r="D1523" s="219">
        <v>0.59</v>
      </c>
      <c r="E1523" t="s">
        <v>80</v>
      </c>
    </row>
    <row r="1524" spans="1:5" x14ac:dyDescent="0.25">
      <c r="A1524" t="s">
        <v>436</v>
      </c>
      <c r="B1524" t="s">
        <v>437</v>
      </c>
      <c r="C1524" s="13">
        <v>43175</v>
      </c>
      <c r="D1524" s="219">
        <v>0.62729999999999997</v>
      </c>
      <c r="E1524" t="s">
        <v>80</v>
      </c>
    </row>
    <row r="1525" spans="1:5" x14ac:dyDescent="0.25">
      <c r="A1525" t="s">
        <v>436</v>
      </c>
      <c r="B1525" t="s">
        <v>437</v>
      </c>
      <c r="C1525" s="13">
        <v>43182</v>
      </c>
      <c r="D1525" s="219">
        <v>0.6583</v>
      </c>
      <c r="E1525" t="s">
        <v>80</v>
      </c>
    </row>
    <row r="1526" spans="1:5" x14ac:dyDescent="0.25">
      <c r="A1526" t="s">
        <v>436</v>
      </c>
      <c r="B1526" t="s">
        <v>437</v>
      </c>
      <c r="C1526" s="13">
        <v>43189</v>
      </c>
      <c r="D1526" s="219">
        <v>0.68459999999999999</v>
      </c>
      <c r="E1526" t="s">
        <v>80</v>
      </c>
    </row>
    <row r="1527" spans="1:5" x14ac:dyDescent="0.25">
      <c r="A1527" t="s">
        <v>438</v>
      </c>
      <c r="B1527" t="s">
        <v>439</v>
      </c>
      <c r="C1527" s="13">
        <v>42741</v>
      </c>
      <c r="D1527" s="219">
        <v>0.98</v>
      </c>
      <c r="E1527" t="s">
        <v>80</v>
      </c>
    </row>
    <row r="1528" spans="1:5" x14ac:dyDescent="0.25">
      <c r="A1528" t="s">
        <v>438</v>
      </c>
      <c r="B1528" t="s">
        <v>439</v>
      </c>
      <c r="C1528" s="13">
        <v>42748</v>
      </c>
      <c r="D1528" s="219">
        <v>0.98499999999999999</v>
      </c>
      <c r="E1528" t="s">
        <v>80</v>
      </c>
    </row>
    <row r="1529" spans="1:5" x14ac:dyDescent="0.25">
      <c r="A1529" t="s">
        <v>438</v>
      </c>
      <c r="B1529" t="s">
        <v>439</v>
      </c>
      <c r="C1529" s="13">
        <v>42755</v>
      </c>
      <c r="D1529" s="219">
        <v>0.98670000000000002</v>
      </c>
      <c r="E1529" t="s">
        <v>80</v>
      </c>
    </row>
    <row r="1530" spans="1:5" x14ac:dyDescent="0.25">
      <c r="A1530" t="s">
        <v>438</v>
      </c>
      <c r="B1530" t="s">
        <v>439</v>
      </c>
      <c r="C1530" s="13">
        <v>42762</v>
      </c>
      <c r="D1530" s="219">
        <v>0.98750000000000004</v>
      </c>
      <c r="E1530" t="s">
        <v>80</v>
      </c>
    </row>
    <row r="1531" spans="1:5" x14ac:dyDescent="0.25">
      <c r="A1531" t="s">
        <v>438</v>
      </c>
      <c r="B1531" t="s">
        <v>439</v>
      </c>
      <c r="C1531" s="13">
        <v>42769</v>
      </c>
      <c r="D1531" s="219">
        <v>0.98799999999999999</v>
      </c>
      <c r="E1531" t="s">
        <v>80</v>
      </c>
    </row>
    <row r="1532" spans="1:5" x14ac:dyDescent="0.25">
      <c r="A1532" t="s">
        <v>438</v>
      </c>
      <c r="B1532" t="s">
        <v>439</v>
      </c>
      <c r="C1532" s="13">
        <v>42776</v>
      </c>
      <c r="D1532" s="219">
        <v>0.98829999999999996</v>
      </c>
      <c r="E1532" t="s">
        <v>80</v>
      </c>
    </row>
    <row r="1533" spans="1:5" x14ac:dyDescent="0.25">
      <c r="A1533" t="s">
        <v>438</v>
      </c>
      <c r="B1533" t="s">
        <v>439</v>
      </c>
      <c r="C1533" s="13">
        <v>42783</v>
      </c>
      <c r="D1533" s="219">
        <v>0.98860000000000003</v>
      </c>
      <c r="E1533" t="s">
        <v>80</v>
      </c>
    </row>
    <row r="1534" spans="1:5" x14ac:dyDescent="0.25">
      <c r="A1534" t="s">
        <v>438</v>
      </c>
      <c r="B1534" t="s">
        <v>439</v>
      </c>
      <c r="C1534" s="13">
        <v>42790</v>
      </c>
      <c r="D1534" s="219">
        <v>0.9887999999999999</v>
      </c>
      <c r="E1534" t="s">
        <v>80</v>
      </c>
    </row>
    <row r="1535" spans="1:5" x14ac:dyDescent="0.25">
      <c r="A1535" t="s">
        <v>438</v>
      </c>
      <c r="B1535" t="s">
        <v>439</v>
      </c>
      <c r="C1535" s="13">
        <v>42797</v>
      </c>
      <c r="D1535" s="219">
        <v>0.98780000000000001</v>
      </c>
      <c r="E1535" t="s">
        <v>80</v>
      </c>
    </row>
    <row r="1536" spans="1:5" x14ac:dyDescent="0.25">
      <c r="A1536" t="s">
        <v>438</v>
      </c>
      <c r="B1536" t="s">
        <v>439</v>
      </c>
      <c r="C1536" s="13">
        <v>42804</v>
      </c>
      <c r="D1536" s="219">
        <v>0.98699999999999999</v>
      </c>
      <c r="E1536" t="s">
        <v>80</v>
      </c>
    </row>
    <row r="1537" spans="1:5" x14ac:dyDescent="0.25">
      <c r="A1537" t="s">
        <v>438</v>
      </c>
      <c r="B1537" t="s">
        <v>439</v>
      </c>
      <c r="C1537" s="13">
        <v>42811</v>
      </c>
      <c r="D1537" s="219">
        <v>0.98549999999999993</v>
      </c>
      <c r="E1537" t="s">
        <v>80</v>
      </c>
    </row>
    <row r="1538" spans="1:5" x14ac:dyDescent="0.25">
      <c r="A1538" t="s">
        <v>438</v>
      </c>
      <c r="B1538" t="s">
        <v>439</v>
      </c>
      <c r="C1538" s="13">
        <v>42818</v>
      </c>
      <c r="D1538" s="219">
        <v>0.98419999999999996</v>
      </c>
      <c r="E1538" t="s">
        <v>80</v>
      </c>
    </row>
    <row r="1539" spans="1:5" x14ac:dyDescent="0.25">
      <c r="A1539" t="s">
        <v>438</v>
      </c>
      <c r="B1539" t="s">
        <v>439</v>
      </c>
      <c r="C1539" s="13">
        <v>42825</v>
      </c>
      <c r="D1539" s="219">
        <v>0.98309999999999997</v>
      </c>
      <c r="E1539" t="s">
        <v>80</v>
      </c>
    </row>
    <row r="1540" spans="1:5" x14ac:dyDescent="0.25">
      <c r="A1540" t="s">
        <v>438</v>
      </c>
      <c r="B1540" t="s">
        <v>439</v>
      </c>
      <c r="C1540" s="13">
        <v>42832</v>
      </c>
      <c r="D1540" s="219">
        <v>0.98209999999999997</v>
      </c>
      <c r="E1540" t="s">
        <v>80</v>
      </c>
    </row>
    <row r="1541" spans="1:5" x14ac:dyDescent="0.25">
      <c r="A1541" t="s">
        <v>438</v>
      </c>
      <c r="B1541" t="s">
        <v>439</v>
      </c>
      <c r="C1541" s="13">
        <v>42839</v>
      </c>
      <c r="D1541" s="219">
        <v>0.98129999999999995</v>
      </c>
      <c r="E1541" t="s">
        <v>80</v>
      </c>
    </row>
    <row r="1542" spans="1:5" x14ac:dyDescent="0.25">
      <c r="A1542" t="s">
        <v>438</v>
      </c>
      <c r="B1542" t="s">
        <v>439</v>
      </c>
      <c r="C1542" s="13">
        <v>42846</v>
      </c>
      <c r="D1542" s="219">
        <v>0.98060000000000003</v>
      </c>
      <c r="E1542" t="s">
        <v>80</v>
      </c>
    </row>
    <row r="1543" spans="1:5" x14ac:dyDescent="0.25">
      <c r="A1543" t="s">
        <v>438</v>
      </c>
      <c r="B1543" t="s">
        <v>439</v>
      </c>
      <c r="C1543" s="13">
        <v>42853</v>
      </c>
      <c r="D1543" s="219">
        <v>0.98</v>
      </c>
      <c r="E1543" t="s">
        <v>80</v>
      </c>
    </row>
    <row r="1544" spans="1:5" x14ac:dyDescent="0.25">
      <c r="A1544" t="s">
        <v>438</v>
      </c>
      <c r="B1544" t="s">
        <v>439</v>
      </c>
      <c r="C1544" s="13">
        <v>42860</v>
      </c>
      <c r="D1544" s="219">
        <v>0.98</v>
      </c>
      <c r="E1544" t="s">
        <v>80</v>
      </c>
    </row>
    <row r="1545" spans="1:5" x14ac:dyDescent="0.25">
      <c r="A1545" t="s">
        <v>438</v>
      </c>
      <c r="B1545" t="s">
        <v>439</v>
      </c>
      <c r="C1545" s="13">
        <v>42867</v>
      </c>
      <c r="D1545" s="219">
        <v>0.98</v>
      </c>
      <c r="E1545" t="s">
        <v>80</v>
      </c>
    </row>
    <row r="1546" spans="1:5" x14ac:dyDescent="0.25">
      <c r="A1546" t="s">
        <v>438</v>
      </c>
      <c r="B1546" t="s">
        <v>439</v>
      </c>
      <c r="C1546" s="13">
        <v>42874</v>
      </c>
      <c r="D1546" s="219">
        <v>0.98</v>
      </c>
      <c r="E1546" t="s">
        <v>80</v>
      </c>
    </row>
    <row r="1547" spans="1:5" x14ac:dyDescent="0.25">
      <c r="A1547" t="s">
        <v>438</v>
      </c>
      <c r="B1547" t="s">
        <v>439</v>
      </c>
      <c r="C1547" s="13">
        <v>42881</v>
      </c>
      <c r="D1547" s="219">
        <v>0.98</v>
      </c>
      <c r="E1547" t="s">
        <v>80</v>
      </c>
    </row>
    <row r="1548" spans="1:5" x14ac:dyDescent="0.25">
      <c r="A1548" t="s">
        <v>438</v>
      </c>
      <c r="B1548" t="s">
        <v>439</v>
      </c>
      <c r="C1548" s="13">
        <v>42888</v>
      </c>
      <c r="D1548" s="219">
        <v>0.98</v>
      </c>
      <c r="E1548" t="s">
        <v>80</v>
      </c>
    </row>
    <row r="1549" spans="1:5" x14ac:dyDescent="0.25">
      <c r="A1549" t="s">
        <v>438</v>
      </c>
      <c r="B1549" t="s">
        <v>439</v>
      </c>
      <c r="C1549" s="13">
        <v>42895</v>
      </c>
      <c r="D1549" s="219">
        <v>0.97959999999999992</v>
      </c>
      <c r="E1549" t="s">
        <v>80</v>
      </c>
    </row>
    <row r="1550" spans="1:5" x14ac:dyDescent="0.25">
      <c r="A1550" t="s">
        <v>438</v>
      </c>
      <c r="B1550" t="s">
        <v>439</v>
      </c>
      <c r="C1550" s="13">
        <v>42902</v>
      </c>
      <c r="D1550" s="219">
        <v>0.97920000000000007</v>
      </c>
      <c r="E1550" t="s">
        <v>80</v>
      </c>
    </row>
    <row r="1551" spans="1:5" x14ac:dyDescent="0.25">
      <c r="A1551" t="s">
        <v>438</v>
      </c>
      <c r="B1551" t="s">
        <v>439</v>
      </c>
      <c r="C1551" s="13">
        <v>42909</v>
      </c>
      <c r="D1551" s="219">
        <v>0.9788</v>
      </c>
      <c r="E1551" t="s">
        <v>80</v>
      </c>
    </row>
    <row r="1552" spans="1:5" x14ac:dyDescent="0.25">
      <c r="A1552" t="s">
        <v>438</v>
      </c>
      <c r="B1552" t="s">
        <v>439</v>
      </c>
      <c r="C1552" s="13">
        <v>42923</v>
      </c>
      <c r="D1552" s="219">
        <v>0.97849999999999993</v>
      </c>
      <c r="E1552" t="s">
        <v>80</v>
      </c>
    </row>
    <row r="1553" spans="1:5" x14ac:dyDescent="0.25">
      <c r="A1553" t="s">
        <v>438</v>
      </c>
      <c r="B1553" t="s">
        <v>439</v>
      </c>
      <c r="C1553" s="13">
        <v>42930</v>
      </c>
      <c r="D1553" s="219">
        <v>0.97849999999999993</v>
      </c>
      <c r="E1553" t="s">
        <v>80</v>
      </c>
    </row>
    <row r="1554" spans="1:5" x14ac:dyDescent="0.25">
      <c r="A1554" t="s">
        <v>438</v>
      </c>
      <c r="B1554" t="s">
        <v>439</v>
      </c>
      <c r="C1554" s="13">
        <v>42937</v>
      </c>
      <c r="D1554" s="219">
        <v>0.97819999999999996</v>
      </c>
      <c r="E1554" t="s">
        <v>80</v>
      </c>
    </row>
    <row r="1555" spans="1:5" x14ac:dyDescent="0.25">
      <c r="A1555" t="s">
        <v>438</v>
      </c>
      <c r="B1555" t="s">
        <v>439</v>
      </c>
      <c r="C1555" s="13">
        <v>42944</v>
      </c>
      <c r="D1555" s="219">
        <v>0.9779000000000001</v>
      </c>
      <c r="E1555" t="s">
        <v>80</v>
      </c>
    </row>
    <row r="1556" spans="1:5" x14ac:dyDescent="0.25">
      <c r="A1556" t="s">
        <v>438</v>
      </c>
      <c r="B1556" t="s">
        <v>439</v>
      </c>
      <c r="C1556" s="13">
        <v>42951</v>
      </c>
      <c r="D1556" s="219">
        <v>0.97770000000000001</v>
      </c>
      <c r="E1556" t="s">
        <v>80</v>
      </c>
    </row>
    <row r="1557" spans="1:5" x14ac:dyDescent="0.25">
      <c r="A1557" t="s">
        <v>438</v>
      </c>
      <c r="B1557" t="s">
        <v>439</v>
      </c>
      <c r="C1557" s="13">
        <v>42958</v>
      </c>
      <c r="D1557" s="219">
        <v>0.97709999999999997</v>
      </c>
      <c r="E1557" t="s">
        <v>80</v>
      </c>
    </row>
    <row r="1558" spans="1:5" x14ac:dyDescent="0.25">
      <c r="A1558" t="s">
        <v>438</v>
      </c>
      <c r="B1558" t="s">
        <v>439</v>
      </c>
      <c r="C1558" s="13">
        <v>42965</v>
      </c>
      <c r="D1558" s="219">
        <v>0.97620000000000007</v>
      </c>
      <c r="E1558" t="s">
        <v>80</v>
      </c>
    </row>
    <row r="1559" spans="1:5" x14ac:dyDescent="0.25">
      <c r="A1559" t="s">
        <v>438</v>
      </c>
      <c r="B1559" t="s">
        <v>439</v>
      </c>
      <c r="C1559" s="13">
        <v>42972</v>
      </c>
      <c r="D1559" s="219">
        <v>0.9758</v>
      </c>
      <c r="E1559" t="s">
        <v>80</v>
      </c>
    </row>
    <row r="1560" spans="1:5" x14ac:dyDescent="0.25">
      <c r="A1560" t="s">
        <v>438</v>
      </c>
      <c r="B1560" t="s">
        <v>439</v>
      </c>
      <c r="C1560" s="13">
        <v>42979</v>
      </c>
      <c r="D1560" s="219">
        <v>0.97530000000000006</v>
      </c>
      <c r="E1560" t="s">
        <v>80</v>
      </c>
    </row>
    <row r="1561" spans="1:5" x14ac:dyDescent="0.25">
      <c r="A1561" t="s">
        <v>438</v>
      </c>
      <c r="B1561" t="s">
        <v>439</v>
      </c>
      <c r="C1561" s="13">
        <v>42986</v>
      </c>
      <c r="D1561" s="219">
        <v>0.97459999999999991</v>
      </c>
      <c r="E1561" t="s">
        <v>80</v>
      </c>
    </row>
    <row r="1562" spans="1:5" x14ac:dyDescent="0.25">
      <c r="A1562" t="s">
        <v>438</v>
      </c>
      <c r="B1562" t="s">
        <v>439</v>
      </c>
      <c r="C1562" s="13">
        <v>42993</v>
      </c>
      <c r="D1562" s="219">
        <v>0.97439999999999993</v>
      </c>
      <c r="E1562" t="s">
        <v>80</v>
      </c>
    </row>
    <row r="1563" spans="1:5" x14ac:dyDescent="0.25">
      <c r="A1563" t="s">
        <v>438</v>
      </c>
      <c r="B1563" t="s">
        <v>439</v>
      </c>
      <c r="C1563" s="13">
        <v>43000</v>
      </c>
      <c r="D1563" s="219">
        <v>0.97430000000000005</v>
      </c>
      <c r="E1563" t="s">
        <v>80</v>
      </c>
    </row>
    <row r="1564" spans="1:5" x14ac:dyDescent="0.25">
      <c r="A1564" t="s">
        <v>438</v>
      </c>
      <c r="B1564" t="s">
        <v>439</v>
      </c>
      <c r="C1564" s="13">
        <v>43007</v>
      </c>
      <c r="D1564" s="219">
        <v>0.97450000000000003</v>
      </c>
      <c r="E1564" t="s">
        <v>80</v>
      </c>
    </row>
    <row r="1565" spans="1:5" x14ac:dyDescent="0.25">
      <c r="A1565" t="s">
        <v>438</v>
      </c>
      <c r="B1565" t="s">
        <v>439</v>
      </c>
      <c r="C1565" s="13">
        <v>43014</v>
      </c>
      <c r="D1565" s="219">
        <v>0.97409999999999997</v>
      </c>
      <c r="E1565" t="s">
        <v>80</v>
      </c>
    </row>
    <row r="1566" spans="1:5" x14ac:dyDescent="0.25">
      <c r="A1566" t="s">
        <v>438</v>
      </c>
      <c r="B1566" t="s">
        <v>439</v>
      </c>
      <c r="C1566" s="13">
        <v>43021</v>
      </c>
      <c r="D1566" s="219">
        <v>0.9738</v>
      </c>
      <c r="E1566" t="s">
        <v>80</v>
      </c>
    </row>
    <row r="1567" spans="1:5" x14ac:dyDescent="0.25">
      <c r="A1567" t="s">
        <v>438</v>
      </c>
      <c r="B1567" t="s">
        <v>439</v>
      </c>
      <c r="C1567" s="13">
        <v>43028</v>
      </c>
      <c r="D1567" s="219">
        <v>0.97389999999999999</v>
      </c>
      <c r="E1567" t="s">
        <v>80</v>
      </c>
    </row>
    <row r="1568" spans="1:5" x14ac:dyDescent="0.25">
      <c r="A1568" t="s">
        <v>438</v>
      </c>
      <c r="B1568" t="s">
        <v>439</v>
      </c>
      <c r="C1568" s="13">
        <v>43035</v>
      </c>
      <c r="D1568" s="219">
        <v>0.9738</v>
      </c>
      <c r="E1568" t="s">
        <v>80</v>
      </c>
    </row>
    <row r="1569" spans="1:5" x14ac:dyDescent="0.25">
      <c r="A1569" t="s">
        <v>438</v>
      </c>
      <c r="B1569" t="s">
        <v>439</v>
      </c>
      <c r="C1569" s="13">
        <v>43042</v>
      </c>
      <c r="D1569" s="219">
        <v>0.97370000000000001</v>
      </c>
      <c r="E1569" t="s">
        <v>80</v>
      </c>
    </row>
    <row r="1570" spans="1:5" x14ac:dyDescent="0.25">
      <c r="A1570" t="s">
        <v>438</v>
      </c>
      <c r="B1570" t="s">
        <v>439</v>
      </c>
      <c r="C1570" s="13">
        <v>43049</v>
      </c>
      <c r="D1570" s="219">
        <v>0.97340000000000004</v>
      </c>
      <c r="E1570" t="s">
        <v>80</v>
      </c>
    </row>
    <row r="1571" spans="1:5" x14ac:dyDescent="0.25">
      <c r="A1571" t="s">
        <v>438</v>
      </c>
      <c r="B1571" t="s">
        <v>439</v>
      </c>
      <c r="C1571" s="13">
        <v>43056</v>
      </c>
      <c r="D1571" s="219">
        <v>0.97310000000000008</v>
      </c>
      <c r="E1571" t="s">
        <v>80</v>
      </c>
    </row>
    <row r="1572" spans="1:5" x14ac:dyDescent="0.25">
      <c r="A1572" t="s">
        <v>438</v>
      </c>
      <c r="B1572" t="s">
        <v>439</v>
      </c>
      <c r="C1572" s="13">
        <v>43063</v>
      </c>
      <c r="D1572" s="219">
        <v>0.97299999999999998</v>
      </c>
      <c r="E1572" t="s">
        <v>80</v>
      </c>
    </row>
    <row r="1573" spans="1:5" x14ac:dyDescent="0.25">
      <c r="A1573" t="s">
        <v>438</v>
      </c>
      <c r="B1573" t="s">
        <v>439</v>
      </c>
      <c r="C1573" s="13">
        <v>43070</v>
      </c>
      <c r="D1573" s="219">
        <v>0.97319999999999995</v>
      </c>
      <c r="E1573" t="s">
        <v>80</v>
      </c>
    </row>
    <row r="1574" spans="1:5" x14ac:dyDescent="0.25">
      <c r="A1574" t="s">
        <v>438</v>
      </c>
      <c r="B1574" t="s">
        <v>439</v>
      </c>
      <c r="C1574" s="13">
        <v>43077</v>
      </c>
      <c r="D1574" s="219">
        <v>0.97329999999999994</v>
      </c>
      <c r="E1574" t="s">
        <v>80</v>
      </c>
    </row>
    <row r="1575" spans="1:5" x14ac:dyDescent="0.25">
      <c r="A1575" t="s">
        <v>438</v>
      </c>
      <c r="B1575" t="s">
        <v>439</v>
      </c>
      <c r="C1575" s="13">
        <v>43084</v>
      </c>
      <c r="D1575" s="219">
        <v>0.97349999999999992</v>
      </c>
      <c r="E1575" t="s">
        <v>80</v>
      </c>
    </row>
    <row r="1576" spans="1:5" x14ac:dyDescent="0.25">
      <c r="A1576" t="s">
        <v>438</v>
      </c>
      <c r="B1576" t="s">
        <v>439</v>
      </c>
      <c r="C1576" s="13">
        <v>43091</v>
      </c>
      <c r="D1576" s="219">
        <v>0.9738</v>
      </c>
      <c r="E1576" t="s">
        <v>80</v>
      </c>
    </row>
    <row r="1577" spans="1:5" x14ac:dyDescent="0.25">
      <c r="A1577" t="s">
        <v>438</v>
      </c>
      <c r="B1577" t="s">
        <v>439</v>
      </c>
      <c r="C1577" s="13">
        <v>43098</v>
      </c>
      <c r="D1577" s="219">
        <v>0.97409999999999997</v>
      </c>
      <c r="E1577" t="s">
        <v>80</v>
      </c>
    </row>
    <row r="1578" spans="1:5" x14ac:dyDescent="0.25">
      <c r="A1578" t="s">
        <v>438</v>
      </c>
      <c r="B1578" t="s">
        <v>439</v>
      </c>
      <c r="C1578" s="13">
        <v>43105</v>
      </c>
      <c r="D1578" s="219">
        <v>0.99</v>
      </c>
      <c r="E1578" t="s">
        <v>80</v>
      </c>
    </row>
    <row r="1579" spans="1:5" x14ac:dyDescent="0.25">
      <c r="A1579" t="s">
        <v>438</v>
      </c>
      <c r="B1579" t="s">
        <v>439</v>
      </c>
      <c r="C1579" s="13">
        <v>43112</v>
      </c>
      <c r="D1579" s="219">
        <v>0.99</v>
      </c>
      <c r="E1579" t="s">
        <v>80</v>
      </c>
    </row>
    <row r="1580" spans="1:5" x14ac:dyDescent="0.25">
      <c r="A1580" t="s">
        <v>438</v>
      </c>
      <c r="B1580" t="s">
        <v>439</v>
      </c>
      <c r="C1580" s="13">
        <v>43119</v>
      </c>
      <c r="D1580" s="219">
        <v>0.99</v>
      </c>
      <c r="E1580" t="s">
        <v>80</v>
      </c>
    </row>
    <row r="1581" spans="1:5" x14ac:dyDescent="0.25">
      <c r="A1581" t="s">
        <v>438</v>
      </c>
      <c r="B1581" t="s">
        <v>439</v>
      </c>
      <c r="C1581" s="13">
        <v>43126</v>
      </c>
      <c r="D1581" s="219">
        <v>0.99</v>
      </c>
      <c r="E1581" t="s">
        <v>80</v>
      </c>
    </row>
    <row r="1582" spans="1:5" x14ac:dyDescent="0.25">
      <c r="A1582" t="s">
        <v>438</v>
      </c>
      <c r="B1582" t="s">
        <v>439</v>
      </c>
      <c r="C1582" s="13">
        <v>43133</v>
      </c>
      <c r="D1582" s="219">
        <v>0.99</v>
      </c>
      <c r="E1582" t="s">
        <v>80</v>
      </c>
    </row>
    <row r="1583" spans="1:5" x14ac:dyDescent="0.25">
      <c r="A1583" t="s">
        <v>438</v>
      </c>
      <c r="B1583" t="s">
        <v>439</v>
      </c>
      <c r="C1583" s="13">
        <v>43140</v>
      </c>
      <c r="D1583" s="219">
        <v>0.99</v>
      </c>
      <c r="E1583" t="s">
        <v>80</v>
      </c>
    </row>
    <row r="1584" spans="1:5" x14ac:dyDescent="0.25">
      <c r="A1584" t="s">
        <v>438</v>
      </c>
      <c r="B1584" t="s">
        <v>439</v>
      </c>
      <c r="C1584" s="13">
        <v>43147</v>
      </c>
      <c r="D1584" s="219">
        <v>0.99</v>
      </c>
      <c r="E1584" t="s">
        <v>80</v>
      </c>
    </row>
    <row r="1585" spans="1:5" x14ac:dyDescent="0.25">
      <c r="A1585" t="s">
        <v>438</v>
      </c>
      <c r="B1585" t="s">
        <v>439</v>
      </c>
      <c r="C1585" s="13">
        <v>43154</v>
      </c>
      <c r="D1585" s="219">
        <v>0.99</v>
      </c>
      <c r="E1585" t="s">
        <v>80</v>
      </c>
    </row>
    <row r="1586" spans="1:5" x14ac:dyDescent="0.25">
      <c r="A1586" t="s">
        <v>438</v>
      </c>
      <c r="B1586" t="s">
        <v>439</v>
      </c>
      <c r="C1586" s="13">
        <v>43161</v>
      </c>
      <c r="D1586" s="219">
        <v>0.99</v>
      </c>
      <c r="E1586" t="s">
        <v>80</v>
      </c>
    </row>
    <row r="1587" spans="1:5" x14ac:dyDescent="0.25">
      <c r="A1587" t="s">
        <v>438</v>
      </c>
      <c r="B1587" t="s">
        <v>439</v>
      </c>
      <c r="C1587" s="13">
        <v>43168</v>
      </c>
      <c r="D1587" s="219">
        <v>0.99</v>
      </c>
      <c r="E1587" t="s">
        <v>80</v>
      </c>
    </row>
    <row r="1588" spans="1:5" x14ac:dyDescent="0.25">
      <c r="A1588" t="s">
        <v>438</v>
      </c>
      <c r="B1588" t="s">
        <v>439</v>
      </c>
      <c r="C1588" s="13">
        <v>43175</v>
      </c>
      <c r="D1588" s="219">
        <v>0.99</v>
      </c>
      <c r="E1588" t="s">
        <v>80</v>
      </c>
    </row>
    <row r="1589" spans="1:5" x14ac:dyDescent="0.25">
      <c r="A1589" t="s">
        <v>438</v>
      </c>
      <c r="B1589" t="s">
        <v>439</v>
      </c>
      <c r="C1589" s="13">
        <v>43182</v>
      </c>
      <c r="D1589" s="219">
        <v>0.99</v>
      </c>
      <c r="E1589" t="s">
        <v>80</v>
      </c>
    </row>
    <row r="1590" spans="1:5" x14ac:dyDescent="0.25">
      <c r="A1590" t="s">
        <v>438</v>
      </c>
      <c r="B1590" t="s">
        <v>439</v>
      </c>
      <c r="C1590" s="13">
        <v>43189</v>
      </c>
      <c r="D1590" s="219">
        <v>0.91379999999999995</v>
      </c>
      <c r="E1590" t="s">
        <v>80</v>
      </c>
    </row>
    <row r="1591" spans="1:5" x14ac:dyDescent="0.25">
      <c r="A1591" t="s">
        <v>440</v>
      </c>
      <c r="B1591" t="s">
        <v>441</v>
      </c>
      <c r="C1591" s="13">
        <v>42741</v>
      </c>
      <c r="D1591" s="219">
        <v>1.02</v>
      </c>
      <c r="E1591" t="s">
        <v>80</v>
      </c>
    </row>
    <row r="1592" spans="1:5" x14ac:dyDescent="0.25">
      <c r="A1592" t="s">
        <v>440</v>
      </c>
      <c r="B1592" t="s">
        <v>441</v>
      </c>
      <c r="C1592" s="13">
        <v>42748</v>
      </c>
      <c r="D1592" s="219">
        <v>1.02</v>
      </c>
      <c r="E1592" t="s">
        <v>80</v>
      </c>
    </row>
    <row r="1593" spans="1:5" x14ac:dyDescent="0.25">
      <c r="A1593" t="s">
        <v>440</v>
      </c>
      <c r="B1593" t="s">
        <v>441</v>
      </c>
      <c r="C1593" s="13">
        <v>42755</v>
      </c>
      <c r="D1593" s="219">
        <v>1.02</v>
      </c>
      <c r="E1593" t="s">
        <v>80</v>
      </c>
    </row>
    <row r="1594" spans="1:5" x14ac:dyDescent="0.25">
      <c r="A1594" t="s">
        <v>440</v>
      </c>
      <c r="B1594" t="s">
        <v>441</v>
      </c>
      <c r="C1594" s="13">
        <v>42762</v>
      </c>
      <c r="D1594" s="219">
        <v>1.02</v>
      </c>
      <c r="E1594" t="s">
        <v>80</v>
      </c>
    </row>
    <row r="1595" spans="1:5" x14ac:dyDescent="0.25">
      <c r="A1595" t="s">
        <v>440</v>
      </c>
      <c r="B1595" t="s">
        <v>441</v>
      </c>
      <c r="C1595" s="13">
        <v>42769</v>
      </c>
      <c r="D1595" s="219">
        <v>1.014</v>
      </c>
      <c r="E1595" t="s">
        <v>80</v>
      </c>
    </row>
    <row r="1596" spans="1:5" x14ac:dyDescent="0.25">
      <c r="A1596" t="s">
        <v>440</v>
      </c>
      <c r="B1596" t="s">
        <v>441</v>
      </c>
      <c r="C1596" s="13">
        <v>42776</v>
      </c>
      <c r="D1596" s="219">
        <v>1.01</v>
      </c>
      <c r="E1596" t="s">
        <v>80</v>
      </c>
    </row>
    <row r="1597" spans="1:5" x14ac:dyDescent="0.25">
      <c r="A1597" t="s">
        <v>440</v>
      </c>
      <c r="B1597" t="s">
        <v>441</v>
      </c>
      <c r="C1597" s="13">
        <v>42783</v>
      </c>
      <c r="D1597" s="219">
        <v>1.01</v>
      </c>
      <c r="E1597" t="s">
        <v>80</v>
      </c>
    </row>
    <row r="1598" spans="1:5" x14ac:dyDescent="0.25">
      <c r="A1598" t="s">
        <v>440</v>
      </c>
      <c r="B1598" t="s">
        <v>441</v>
      </c>
      <c r="C1598" s="13">
        <v>42790</v>
      </c>
      <c r="D1598" s="219">
        <v>1.01</v>
      </c>
      <c r="E1598" t="s">
        <v>80</v>
      </c>
    </row>
    <row r="1599" spans="1:5" x14ac:dyDescent="0.25">
      <c r="A1599" t="s">
        <v>440</v>
      </c>
      <c r="B1599" t="s">
        <v>441</v>
      </c>
      <c r="C1599" s="13">
        <v>42797</v>
      </c>
      <c r="D1599" s="219">
        <v>1.01</v>
      </c>
      <c r="E1599" t="s">
        <v>80</v>
      </c>
    </row>
    <row r="1600" spans="1:5" x14ac:dyDescent="0.25">
      <c r="A1600" t="s">
        <v>440</v>
      </c>
      <c r="B1600" t="s">
        <v>441</v>
      </c>
      <c r="C1600" s="13">
        <v>42804</v>
      </c>
      <c r="D1600" s="219">
        <v>1.0090000000000001</v>
      </c>
      <c r="E1600" t="s">
        <v>80</v>
      </c>
    </row>
    <row r="1601" spans="1:5" x14ac:dyDescent="0.25">
      <c r="A1601" t="s">
        <v>440</v>
      </c>
      <c r="B1601" t="s">
        <v>441</v>
      </c>
      <c r="C1601" s="13">
        <v>42811</v>
      </c>
      <c r="D1601" s="219">
        <v>1.0090999999999999</v>
      </c>
      <c r="E1601" t="s">
        <v>80</v>
      </c>
    </row>
    <row r="1602" spans="1:5" x14ac:dyDescent="0.25">
      <c r="A1602" t="s">
        <v>440</v>
      </c>
      <c r="B1602" t="s">
        <v>441</v>
      </c>
      <c r="C1602" s="13">
        <v>42818</v>
      </c>
      <c r="D1602" s="219">
        <v>1.0092000000000001</v>
      </c>
      <c r="E1602" t="s">
        <v>80</v>
      </c>
    </row>
    <row r="1603" spans="1:5" x14ac:dyDescent="0.25">
      <c r="A1603" t="s">
        <v>440</v>
      </c>
      <c r="B1603" t="s">
        <v>441</v>
      </c>
      <c r="C1603" s="13">
        <v>42825</v>
      </c>
      <c r="D1603" s="219">
        <v>1.0085</v>
      </c>
      <c r="E1603" t="s">
        <v>80</v>
      </c>
    </row>
    <row r="1604" spans="1:5" x14ac:dyDescent="0.25">
      <c r="A1604" t="s">
        <v>440</v>
      </c>
      <c r="B1604" t="s">
        <v>441</v>
      </c>
      <c r="C1604" s="13">
        <v>42832</v>
      </c>
      <c r="D1604" s="219">
        <v>1.0079</v>
      </c>
      <c r="E1604" t="s">
        <v>80</v>
      </c>
    </row>
    <row r="1605" spans="1:5" x14ac:dyDescent="0.25">
      <c r="A1605" t="s">
        <v>440</v>
      </c>
      <c r="B1605" t="s">
        <v>441</v>
      </c>
      <c r="C1605" s="13">
        <v>42839</v>
      </c>
      <c r="D1605" s="219">
        <v>1.008</v>
      </c>
      <c r="E1605" t="s">
        <v>80</v>
      </c>
    </row>
    <row r="1606" spans="1:5" x14ac:dyDescent="0.25">
      <c r="A1606" t="s">
        <v>440</v>
      </c>
      <c r="B1606" t="s">
        <v>441</v>
      </c>
      <c r="C1606" s="13">
        <v>42846</v>
      </c>
      <c r="D1606" s="219">
        <v>1.0081</v>
      </c>
      <c r="E1606" t="s">
        <v>80</v>
      </c>
    </row>
    <row r="1607" spans="1:5" x14ac:dyDescent="0.25">
      <c r="A1607" t="s">
        <v>440</v>
      </c>
      <c r="B1607" t="s">
        <v>441</v>
      </c>
      <c r="C1607" s="13">
        <v>42853</v>
      </c>
      <c r="D1607" s="219">
        <v>1.0065</v>
      </c>
      <c r="E1607" t="s">
        <v>80</v>
      </c>
    </row>
    <row r="1608" spans="1:5" x14ac:dyDescent="0.25">
      <c r="A1608" t="s">
        <v>440</v>
      </c>
      <c r="B1608" t="s">
        <v>441</v>
      </c>
      <c r="C1608" s="13">
        <v>42860</v>
      </c>
      <c r="D1608" s="219">
        <v>1.0056</v>
      </c>
      <c r="E1608" t="s">
        <v>80</v>
      </c>
    </row>
    <row r="1609" spans="1:5" x14ac:dyDescent="0.25">
      <c r="A1609" t="s">
        <v>440</v>
      </c>
      <c r="B1609" t="s">
        <v>441</v>
      </c>
      <c r="C1609" s="13">
        <v>42867</v>
      </c>
      <c r="D1609" s="219">
        <v>1.0046999999999999</v>
      </c>
      <c r="E1609" t="s">
        <v>80</v>
      </c>
    </row>
    <row r="1610" spans="1:5" x14ac:dyDescent="0.25">
      <c r="A1610" t="s">
        <v>440</v>
      </c>
      <c r="B1610" t="s">
        <v>441</v>
      </c>
      <c r="C1610" s="13">
        <v>42874</v>
      </c>
      <c r="D1610" s="219">
        <v>1.0049999999999999</v>
      </c>
      <c r="E1610" t="s">
        <v>80</v>
      </c>
    </row>
    <row r="1611" spans="1:5" x14ac:dyDescent="0.25">
      <c r="A1611" t="s">
        <v>440</v>
      </c>
      <c r="B1611" t="s">
        <v>441</v>
      </c>
      <c r="C1611" s="13">
        <v>42881</v>
      </c>
      <c r="D1611" s="219">
        <v>1.0051999999999999</v>
      </c>
      <c r="E1611" t="s">
        <v>80</v>
      </c>
    </row>
    <row r="1612" spans="1:5" x14ac:dyDescent="0.25">
      <c r="A1612" t="s">
        <v>440</v>
      </c>
      <c r="B1612" t="s">
        <v>441</v>
      </c>
      <c r="C1612" s="13">
        <v>42888</v>
      </c>
      <c r="D1612" s="219">
        <v>1.0049999999999999</v>
      </c>
      <c r="E1612" t="s">
        <v>80</v>
      </c>
    </row>
    <row r="1613" spans="1:5" x14ac:dyDescent="0.25">
      <c r="A1613" t="s">
        <v>440</v>
      </c>
      <c r="B1613" t="s">
        <v>441</v>
      </c>
      <c r="C1613" s="13">
        <v>42895</v>
      </c>
      <c r="D1613" s="219">
        <v>1.0048000000000001</v>
      </c>
      <c r="E1613" t="s">
        <v>80</v>
      </c>
    </row>
    <row r="1614" spans="1:5" x14ac:dyDescent="0.25">
      <c r="A1614" t="s">
        <v>440</v>
      </c>
      <c r="B1614" t="s">
        <v>441</v>
      </c>
      <c r="C1614" s="13">
        <v>42902</v>
      </c>
      <c r="D1614" s="219">
        <v>1.0045999999999999</v>
      </c>
      <c r="E1614" t="s">
        <v>80</v>
      </c>
    </row>
    <row r="1615" spans="1:5" x14ac:dyDescent="0.25">
      <c r="A1615" t="s">
        <v>440</v>
      </c>
      <c r="B1615" t="s">
        <v>441</v>
      </c>
      <c r="C1615" s="13">
        <v>42909</v>
      </c>
      <c r="D1615" s="219">
        <v>1.0044</v>
      </c>
      <c r="E1615" t="s">
        <v>80</v>
      </c>
    </row>
    <row r="1616" spans="1:5" x14ac:dyDescent="0.25">
      <c r="A1616" t="s">
        <v>440</v>
      </c>
      <c r="B1616" t="s">
        <v>441</v>
      </c>
      <c r="C1616" s="13">
        <v>42923</v>
      </c>
      <c r="D1616" s="219">
        <v>1.0045999999999999</v>
      </c>
      <c r="E1616" t="s">
        <v>80</v>
      </c>
    </row>
    <row r="1617" spans="1:5" x14ac:dyDescent="0.25">
      <c r="A1617" t="s">
        <v>440</v>
      </c>
      <c r="B1617" t="s">
        <v>441</v>
      </c>
      <c r="C1617" s="13">
        <v>42930</v>
      </c>
      <c r="D1617" s="219">
        <v>1.0048000000000001</v>
      </c>
      <c r="E1617" t="s">
        <v>80</v>
      </c>
    </row>
    <row r="1618" spans="1:5" x14ac:dyDescent="0.25">
      <c r="A1618" t="s">
        <v>440</v>
      </c>
      <c r="B1618" t="s">
        <v>441</v>
      </c>
      <c r="C1618" s="13">
        <v>42937</v>
      </c>
      <c r="D1618" s="219">
        <v>1.0045999999999999</v>
      </c>
      <c r="E1618" t="s">
        <v>80</v>
      </c>
    </row>
    <row r="1619" spans="1:5" x14ac:dyDescent="0.25">
      <c r="A1619" t="s">
        <v>440</v>
      </c>
      <c r="B1619" t="s">
        <v>441</v>
      </c>
      <c r="C1619" s="13">
        <v>42944</v>
      </c>
      <c r="D1619" s="219">
        <v>1.0044999999999999</v>
      </c>
      <c r="E1619" t="s">
        <v>80</v>
      </c>
    </row>
    <row r="1620" spans="1:5" x14ac:dyDescent="0.25">
      <c r="A1620" t="s">
        <v>440</v>
      </c>
      <c r="B1620" t="s">
        <v>441</v>
      </c>
      <c r="C1620" s="13">
        <v>42951</v>
      </c>
      <c r="D1620" s="219">
        <v>1.004</v>
      </c>
      <c r="E1620" t="s">
        <v>80</v>
      </c>
    </row>
    <row r="1621" spans="1:5" x14ac:dyDescent="0.25">
      <c r="A1621" t="s">
        <v>440</v>
      </c>
      <c r="B1621" t="s">
        <v>441</v>
      </c>
      <c r="C1621" s="13">
        <v>42958</v>
      </c>
      <c r="D1621" s="219">
        <v>1.0034999999999998</v>
      </c>
      <c r="E1621" t="s">
        <v>80</v>
      </c>
    </row>
    <row r="1622" spans="1:5" x14ac:dyDescent="0.25">
      <c r="A1622" t="s">
        <v>440</v>
      </c>
      <c r="B1622" t="s">
        <v>441</v>
      </c>
      <c r="C1622" s="13">
        <v>42965</v>
      </c>
      <c r="D1622" s="219">
        <v>1.0031000000000001</v>
      </c>
      <c r="E1622" t="s">
        <v>80</v>
      </c>
    </row>
    <row r="1623" spans="1:5" x14ac:dyDescent="0.25">
      <c r="A1623" t="s">
        <v>440</v>
      </c>
      <c r="B1623" t="s">
        <v>441</v>
      </c>
      <c r="C1623" s="13">
        <v>42972</v>
      </c>
      <c r="D1623" s="219">
        <v>1.0033000000000001</v>
      </c>
      <c r="E1623" t="s">
        <v>80</v>
      </c>
    </row>
    <row r="1624" spans="1:5" x14ac:dyDescent="0.25">
      <c r="A1624" t="s">
        <v>440</v>
      </c>
      <c r="B1624" t="s">
        <v>441</v>
      </c>
      <c r="C1624" s="13">
        <v>42979</v>
      </c>
      <c r="D1624" s="219">
        <v>1.0034999999999998</v>
      </c>
      <c r="E1624" t="s">
        <v>80</v>
      </c>
    </row>
    <row r="1625" spans="1:5" x14ac:dyDescent="0.25">
      <c r="A1625" t="s">
        <v>440</v>
      </c>
      <c r="B1625" t="s">
        <v>441</v>
      </c>
      <c r="C1625" s="13">
        <v>42986</v>
      </c>
      <c r="D1625" s="219">
        <v>1.004</v>
      </c>
      <c r="E1625" t="s">
        <v>80</v>
      </c>
    </row>
    <row r="1626" spans="1:5" x14ac:dyDescent="0.25">
      <c r="A1626" t="s">
        <v>440</v>
      </c>
      <c r="B1626" t="s">
        <v>441</v>
      </c>
      <c r="C1626" s="13">
        <v>42993</v>
      </c>
      <c r="D1626" s="219">
        <v>1.0044</v>
      </c>
      <c r="E1626" t="s">
        <v>80</v>
      </c>
    </row>
    <row r="1627" spans="1:5" x14ac:dyDescent="0.25">
      <c r="A1627" t="s">
        <v>440</v>
      </c>
      <c r="B1627" t="s">
        <v>441</v>
      </c>
      <c r="C1627" s="13">
        <v>43000</v>
      </c>
      <c r="D1627" s="219">
        <v>1.0048999999999999</v>
      </c>
      <c r="E1627" t="s">
        <v>80</v>
      </c>
    </row>
    <row r="1628" spans="1:5" x14ac:dyDescent="0.25">
      <c r="A1628" t="s">
        <v>440</v>
      </c>
      <c r="B1628" t="s">
        <v>441</v>
      </c>
      <c r="C1628" s="13">
        <v>43007</v>
      </c>
      <c r="D1628" s="219">
        <v>1.0053000000000001</v>
      </c>
      <c r="E1628" t="s">
        <v>80</v>
      </c>
    </row>
    <row r="1629" spans="1:5" x14ac:dyDescent="0.25">
      <c r="A1629" t="s">
        <v>440</v>
      </c>
      <c r="B1629" t="s">
        <v>441</v>
      </c>
      <c r="C1629" s="13">
        <v>43014</v>
      </c>
      <c r="D1629" s="219">
        <v>1.0056</v>
      </c>
      <c r="E1629" t="s">
        <v>80</v>
      </c>
    </row>
    <row r="1630" spans="1:5" x14ac:dyDescent="0.25">
      <c r="A1630" t="s">
        <v>440</v>
      </c>
      <c r="B1630" t="s">
        <v>441</v>
      </c>
      <c r="C1630" s="13">
        <v>43021</v>
      </c>
      <c r="D1630" s="219">
        <v>1.006</v>
      </c>
      <c r="E1630" t="s">
        <v>80</v>
      </c>
    </row>
    <row r="1631" spans="1:5" x14ac:dyDescent="0.25">
      <c r="A1631" t="s">
        <v>440</v>
      </c>
      <c r="B1631" t="s">
        <v>441</v>
      </c>
      <c r="C1631" s="13">
        <v>43028</v>
      </c>
      <c r="D1631" s="219">
        <v>1.0063</v>
      </c>
      <c r="E1631" t="s">
        <v>80</v>
      </c>
    </row>
    <row r="1632" spans="1:5" x14ac:dyDescent="0.25">
      <c r="A1632" t="s">
        <v>440</v>
      </c>
      <c r="B1632" t="s">
        <v>441</v>
      </c>
      <c r="C1632" s="13">
        <v>43035</v>
      </c>
      <c r="D1632" s="219">
        <v>1.006</v>
      </c>
      <c r="E1632" t="s">
        <v>80</v>
      </c>
    </row>
    <row r="1633" spans="1:5" x14ac:dyDescent="0.25">
      <c r="A1633" t="s">
        <v>440</v>
      </c>
      <c r="B1633" t="s">
        <v>441</v>
      </c>
      <c r="C1633" s="13">
        <v>43042</v>
      </c>
      <c r="D1633" s="219">
        <v>1.0053000000000001</v>
      </c>
      <c r="E1633" t="s">
        <v>80</v>
      </c>
    </row>
    <row r="1634" spans="1:5" x14ac:dyDescent="0.25">
      <c r="A1634" t="s">
        <v>440</v>
      </c>
      <c r="B1634" t="s">
        <v>441</v>
      </c>
      <c r="C1634" s="13">
        <v>43049</v>
      </c>
      <c r="D1634" s="219">
        <v>1.0048000000000001</v>
      </c>
      <c r="E1634" t="s">
        <v>80</v>
      </c>
    </row>
    <row r="1635" spans="1:5" x14ac:dyDescent="0.25">
      <c r="A1635" t="s">
        <v>440</v>
      </c>
      <c r="B1635" t="s">
        <v>441</v>
      </c>
      <c r="C1635" s="13">
        <v>43056</v>
      </c>
      <c r="D1635" s="219">
        <v>1.0048999999999999</v>
      </c>
      <c r="E1635" t="s">
        <v>80</v>
      </c>
    </row>
    <row r="1636" spans="1:5" x14ac:dyDescent="0.25">
      <c r="A1636" t="s">
        <v>440</v>
      </c>
      <c r="B1636" t="s">
        <v>441</v>
      </c>
      <c r="C1636" s="13">
        <v>43063</v>
      </c>
      <c r="D1636" s="219">
        <v>1.0049999999999999</v>
      </c>
      <c r="E1636" t="s">
        <v>80</v>
      </c>
    </row>
    <row r="1637" spans="1:5" x14ac:dyDescent="0.25">
      <c r="A1637" t="s">
        <v>440</v>
      </c>
      <c r="B1637" t="s">
        <v>441</v>
      </c>
      <c r="C1637" s="13">
        <v>43070</v>
      </c>
      <c r="D1637" s="219">
        <v>1.0048999999999999</v>
      </c>
      <c r="E1637" t="s">
        <v>80</v>
      </c>
    </row>
    <row r="1638" spans="1:5" x14ac:dyDescent="0.25">
      <c r="A1638" t="s">
        <v>440</v>
      </c>
      <c r="B1638" t="s">
        <v>441</v>
      </c>
      <c r="C1638" s="13">
        <v>43077</v>
      </c>
      <c r="D1638" s="219">
        <v>0.97150000000000003</v>
      </c>
      <c r="E1638" t="s">
        <v>80</v>
      </c>
    </row>
    <row r="1639" spans="1:5" x14ac:dyDescent="0.25">
      <c r="A1639" t="s">
        <v>440</v>
      </c>
      <c r="B1639" t="s">
        <v>441</v>
      </c>
      <c r="C1639" s="13">
        <v>43084</v>
      </c>
      <c r="D1639" s="219">
        <v>0.97160000000000002</v>
      </c>
      <c r="E1639" t="s">
        <v>80</v>
      </c>
    </row>
    <row r="1640" spans="1:5" x14ac:dyDescent="0.25">
      <c r="A1640" t="s">
        <v>440</v>
      </c>
      <c r="B1640" t="s">
        <v>441</v>
      </c>
      <c r="C1640" s="13">
        <v>43091</v>
      </c>
      <c r="D1640" s="219">
        <v>0.97199999999999998</v>
      </c>
      <c r="E1640" t="s">
        <v>80</v>
      </c>
    </row>
    <row r="1641" spans="1:5" x14ac:dyDescent="0.25">
      <c r="A1641" t="s">
        <v>440</v>
      </c>
      <c r="B1641" t="s">
        <v>441</v>
      </c>
      <c r="C1641" s="13">
        <v>43098</v>
      </c>
      <c r="D1641" s="219">
        <v>0.97239999999999993</v>
      </c>
      <c r="E1641" t="s">
        <v>80</v>
      </c>
    </row>
    <row r="1642" spans="1:5" x14ac:dyDescent="0.25">
      <c r="A1642" t="s">
        <v>440</v>
      </c>
      <c r="B1642" t="s">
        <v>441</v>
      </c>
      <c r="C1642" s="13">
        <v>43105</v>
      </c>
      <c r="D1642" s="219">
        <v>0.99</v>
      </c>
      <c r="E1642" t="s">
        <v>80</v>
      </c>
    </row>
    <row r="1643" spans="1:5" x14ac:dyDescent="0.25">
      <c r="A1643" t="s">
        <v>440</v>
      </c>
      <c r="B1643" t="s">
        <v>441</v>
      </c>
      <c r="C1643" s="13">
        <v>43112</v>
      </c>
      <c r="D1643" s="219">
        <v>0.99</v>
      </c>
      <c r="E1643" t="s">
        <v>80</v>
      </c>
    </row>
    <row r="1644" spans="1:5" x14ac:dyDescent="0.25">
      <c r="A1644" t="s">
        <v>440</v>
      </c>
      <c r="B1644" t="s">
        <v>441</v>
      </c>
      <c r="C1644" s="13">
        <v>43119</v>
      </c>
      <c r="D1644" s="219">
        <v>0.99</v>
      </c>
      <c r="E1644" t="s">
        <v>80</v>
      </c>
    </row>
    <row r="1645" spans="1:5" x14ac:dyDescent="0.25">
      <c r="A1645" t="s">
        <v>440</v>
      </c>
      <c r="B1645" t="s">
        <v>441</v>
      </c>
      <c r="C1645" s="13">
        <v>43126</v>
      </c>
      <c r="D1645" s="219">
        <v>0.99</v>
      </c>
      <c r="E1645" t="s">
        <v>80</v>
      </c>
    </row>
    <row r="1646" spans="1:5" x14ac:dyDescent="0.25">
      <c r="A1646" t="s">
        <v>440</v>
      </c>
      <c r="B1646" t="s">
        <v>441</v>
      </c>
      <c r="C1646" s="13">
        <v>43133</v>
      </c>
      <c r="D1646" s="219">
        <v>0.98799999999999999</v>
      </c>
      <c r="E1646" t="s">
        <v>80</v>
      </c>
    </row>
    <row r="1647" spans="1:5" x14ac:dyDescent="0.25">
      <c r="A1647" t="s">
        <v>440</v>
      </c>
      <c r="B1647" t="s">
        <v>441</v>
      </c>
      <c r="C1647" s="13">
        <v>43140</v>
      </c>
      <c r="D1647" s="219">
        <v>0.98670000000000002</v>
      </c>
      <c r="E1647" t="s">
        <v>80</v>
      </c>
    </row>
    <row r="1648" spans="1:5" x14ac:dyDescent="0.25">
      <c r="A1648" t="s">
        <v>440</v>
      </c>
      <c r="B1648" t="s">
        <v>441</v>
      </c>
      <c r="C1648" s="13">
        <v>43147</v>
      </c>
      <c r="D1648" s="219">
        <v>0.98569999999999991</v>
      </c>
      <c r="E1648" t="s">
        <v>80</v>
      </c>
    </row>
    <row r="1649" spans="1:5" x14ac:dyDescent="0.25">
      <c r="A1649" t="s">
        <v>440</v>
      </c>
      <c r="B1649" t="s">
        <v>441</v>
      </c>
      <c r="C1649" s="13">
        <v>43154</v>
      </c>
      <c r="D1649" s="219">
        <v>0.98499999999999999</v>
      </c>
      <c r="E1649" t="s">
        <v>80</v>
      </c>
    </row>
    <row r="1650" spans="1:5" x14ac:dyDescent="0.25">
      <c r="A1650" t="s">
        <v>440</v>
      </c>
      <c r="B1650" t="s">
        <v>441</v>
      </c>
      <c r="C1650" s="13">
        <v>43161</v>
      </c>
      <c r="D1650" s="219">
        <v>0.98329999999999995</v>
      </c>
      <c r="E1650" t="s">
        <v>80</v>
      </c>
    </row>
    <row r="1651" spans="1:5" x14ac:dyDescent="0.25">
      <c r="A1651" t="s">
        <v>440</v>
      </c>
      <c r="B1651" t="s">
        <v>441</v>
      </c>
      <c r="C1651" s="13">
        <v>43168</v>
      </c>
      <c r="D1651" s="219">
        <v>0.98199999999999998</v>
      </c>
      <c r="E1651" t="s">
        <v>80</v>
      </c>
    </row>
    <row r="1652" spans="1:5" x14ac:dyDescent="0.25">
      <c r="A1652" t="s">
        <v>440</v>
      </c>
      <c r="B1652" t="s">
        <v>441</v>
      </c>
      <c r="C1652" s="13">
        <v>43175</v>
      </c>
      <c r="D1652" s="219">
        <v>0.98089999999999999</v>
      </c>
      <c r="E1652" t="s">
        <v>80</v>
      </c>
    </row>
    <row r="1653" spans="1:5" x14ac:dyDescent="0.25">
      <c r="A1653" t="s">
        <v>440</v>
      </c>
      <c r="B1653" t="s">
        <v>441</v>
      </c>
      <c r="C1653" s="13">
        <v>43182</v>
      </c>
      <c r="D1653" s="219">
        <v>0.98080000000000001</v>
      </c>
      <c r="E1653" t="s">
        <v>80</v>
      </c>
    </row>
    <row r="1654" spans="1:5" x14ac:dyDescent="0.25">
      <c r="A1654" t="s">
        <v>440</v>
      </c>
      <c r="B1654" t="s">
        <v>441</v>
      </c>
      <c r="C1654" s="13">
        <v>43189</v>
      </c>
      <c r="D1654" s="219">
        <v>0.90540000000000009</v>
      </c>
      <c r="E1654" t="s">
        <v>80</v>
      </c>
    </row>
    <row r="1655" spans="1:5" x14ac:dyDescent="0.25">
      <c r="A1655" t="s">
        <v>442</v>
      </c>
      <c r="B1655" t="s">
        <v>443</v>
      </c>
      <c r="C1655" s="13">
        <v>42741</v>
      </c>
      <c r="D1655" s="219">
        <v>1</v>
      </c>
      <c r="E1655" t="s">
        <v>80</v>
      </c>
    </row>
    <row r="1656" spans="1:5" x14ac:dyDescent="0.25">
      <c r="A1656" t="s">
        <v>442</v>
      </c>
      <c r="B1656" t="s">
        <v>443</v>
      </c>
      <c r="C1656" s="13">
        <v>42748</v>
      </c>
      <c r="D1656" s="219">
        <v>1</v>
      </c>
      <c r="E1656" t="s">
        <v>80</v>
      </c>
    </row>
    <row r="1657" spans="1:5" x14ac:dyDescent="0.25">
      <c r="A1657" t="s">
        <v>442</v>
      </c>
      <c r="B1657" t="s">
        <v>443</v>
      </c>
      <c r="C1657" s="13">
        <v>42755</v>
      </c>
      <c r="D1657" s="219">
        <v>1</v>
      </c>
      <c r="E1657" t="s">
        <v>80</v>
      </c>
    </row>
    <row r="1658" spans="1:5" x14ac:dyDescent="0.25">
      <c r="A1658" t="s">
        <v>442</v>
      </c>
      <c r="B1658" t="s">
        <v>443</v>
      </c>
      <c r="C1658" s="13">
        <v>42762</v>
      </c>
      <c r="D1658" s="219">
        <v>1</v>
      </c>
      <c r="E1658" t="s">
        <v>80</v>
      </c>
    </row>
    <row r="1659" spans="1:5" x14ac:dyDescent="0.25">
      <c r="A1659" t="s">
        <v>442</v>
      </c>
      <c r="B1659" t="s">
        <v>443</v>
      </c>
      <c r="C1659" s="13">
        <v>42769</v>
      </c>
      <c r="D1659" s="219">
        <v>1</v>
      </c>
      <c r="E1659" t="s">
        <v>80</v>
      </c>
    </row>
    <row r="1660" spans="1:5" x14ac:dyDescent="0.25">
      <c r="A1660" t="s">
        <v>442</v>
      </c>
      <c r="B1660" t="s">
        <v>443</v>
      </c>
      <c r="C1660" s="13">
        <v>42776</v>
      </c>
      <c r="D1660" s="219">
        <v>0.99829999999999997</v>
      </c>
      <c r="E1660" t="s">
        <v>80</v>
      </c>
    </row>
    <row r="1661" spans="1:5" x14ac:dyDescent="0.25">
      <c r="A1661" t="s">
        <v>442</v>
      </c>
      <c r="B1661" t="s">
        <v>443</v>
      </c>
      <c r="C1661" s="13">
        <v>42783</v>
      </c>
      <c r="D1661" s="219">
        <v>0.99709999999999999</v>
      </c>
      <c r="E1661" t="s">
        <v>80</v>
      </c>
    </row>
    <row r="1662" spans="1:5" x14ac:dyDescent="0.25">
      <c r="A1662" t="s">
        <v>442</v>
      </c>
      <c r="B1662" t="s">
        <v>443</v>
      </c>
      <c r="C1662" s="13">
        <v>42790</v>
      </c>
      <c r="D1662" s="219">
        <v>0.99620000000000009</v>
      </c>
      <c r="E1662" t="s">
        <v>80</v>
      </c>
    </row>
    <row r="1663" spans="1:5" x14ac:dyDescent="0.25">
      <c r="A1663" t="s">
        <v>442</v>
      </c>
      <c r="B1663" t="s">
        <v>443</v>
      </c>
      <c r="C1663" s="13">
        <v>42797</v>
      </c>
      <c r="D1663" s="219">
        <v>0.99560000000000004</v>
      </c>
      <c r="E1663" t="s">
        <v>80</v>
      </c>
    </row>
    <row r="1664" spans="1:5" x14ac:dyDescent="0.25">
      <c r="A1664" t="s">
        <v>442</v>
      </c>
      <c r="B1664" t="s">
        <v>443</v>
      </c>
      <c r="C1664" s="13">
        <v>42804</v>
      </c>
      <c r="D1664" s="219">
        <v>0.995</v>
      </c>
      <c r="E1664" t="s">
        <v>80</v>
      </c>
    </row>
    <row r="1665" spans="1:5" x14ac:dyDescent="0.25">
      <c r="A1665" t="s">
        <v>442</v>
      </c>
      <c r="B1665" t="s">
        <v>443</v>
      </c>
      <c r="C1665" s="13">
        <v>42811</v>
      </c>
      <c r="D1665" s="219">
        <v>0.99450000000000005</v>
      </c>
      <c r="E1665" t="s">
        <v>80</v>
      </c>
    </row>
    <row r="1666" spans="1:5" x14ac:dyDescent="0.25">
      <c r="A1666" t="s">
        <v>442</v>
      </c>
      <c r="B1666" t="s">
        <v>443</v>
      </c>
      <c r="C1666" s="13">
        <v>42818</v>
      </c>
      <c r="D1666" s="219">
        <v>0.99419999999999997</v>
      </c>
      <c r="E1666" t="s">
        <v>80</v>
      </c>
    </row>
    <row r="1667" spans="1:5" x14ac:dyDescent="0.25">
      <c r="A1667" t="s">
        <v>442</v>
      </c>
      <c r="B1667" t="s">
        <v>443</v>
      </c>
      <c r="C1667" s="13">
        <v>42825</v>
      </c>
      <c r="D1667" s="219">
        <v>0.99379999999999991</v>
      </c>
      <c r="E1667" t="s">
        <v>80</v>
      </c>
    </row>
    <row r="1668" spans="1:5" x14ac:dyDescent="0.25">
      <c r="A1668" t="s">
        <v>442</v>
      </c>
      <c r="B1668" t="s">
        <v>443</v>
      </c>
      <c r="C1668" s="13">
        <v>42832</v>
      </c>
      <c r="D1668" s="219">
        <v>0.99360000000000004</v>
      </c>
      <c r="E1668" t="s">
        <v>80</v>
      </c>
    </row>
    <row r="1669" spans="1:5" x14ac:dyDescent="0.25">
      <c r="A1669" t="s">
        <v>442</v>
      </c>
      <c r="B1669" t="s">
        <v>443</v>
      </c>
      <c r="C1669" s="13">
        <v>42839</v>
      </c>
      <c r="D1669" s="219">
        <v>0.99329999999999996</v>
      </c>
      <c r="E1669" t="s">
        <v>80</v>
      </c>
    </row>
    <row r="1670" spans="1:5" x14ac:dyDescent="0.25">
      <c r="A1670" t="s">
        <v>442</v>
      </c>
      <c r="B1670" t="s">
        <v>443</v>
      </c>
      <c r="C1670" s="13">
        <v>42846</v>
      </c>
      <c r="D1670" s="219">
        <v>0.99309999999999998</v>
      </c>
      <c r="E1670" t="s">
        <v>80</v>
      </c>
    </row>
    <row r="1671" spans="1:5" x14ac:dyDescent="0.25">
      <c r="A1671" t="s">
        <v>442</v>
      </c>
      <c r="B1671" t="s">
        <v>443</v>
      </c>
      <c r="C1671" s="13">
        <v>42853</v>
      </c>
      <c r="D1671" s="219">
        <v>0.99290000000000012</v>
      </c>
      <c r="E1671" t="s">
        <v>80</v>
      </c>
    </row>
    <row r="1672" spans="1:5" x14ac:dyDescent="0.25">
      <c r="A1672" t="s">
        <v>442</v>
      </c>
      <c r="B1672" t="s">
        <v>443</v>
      </c>
      <c r="C1672" s="13">
        <v>42860</v>
      </c>
      <c r="D1672" s="219">
        <v>0.99170000000000003</v>
      </c>
      <c r="E1672" t="s">
        <v>80</v>
      </c>
    </row>
    <row r="1673" spans="1:5" x14ac:dyDescent="0.25">
      <c r="A1673" t="s">
        <v>442</v>
      </c>
      <c r="B1673" t="s">
        <v>443</v>
      </c>
      <c r="C1673" s="13">
        <v>42867</v>
      </c>
      <c r="D1673" s="219">
        <v>0.99049999999999994</v>
      </c>
      <c r="E1673" t="s">
        <v>80</v>
      </c>
    </row>
    <row r="1674" spans="1:5" x14ac:dyDescent="0.25">
      <c r="A1674" t="s">
        <v>442</v>
      </c>
      <c r="B1674" t="s">
        <v>443</v>
      </c>
      <c r="C1674" s="13">
        <v>42874</v>
      </c>
      <c r="D1674" s="219">
        <v>0.98950000000000005</v>
      </c>
      <c r="E1674" t="s">
        <v>80</v>
      </c>
    </row>
    <row r="1675" spans="1:5" x14ac:dyDescent="0.25">
      <c r="A1675" t="s">
        <v>442</v>
      </c>
      <c r="B1675" t="s">
        <v>443</v>
      </c>
      <c r="C1675" s="13">
        <v>42881</v>
      </c>
      <c r="D1675" s="219">
        <v>0.98860000000000003</v>
      </c>
      <c r="E1675" t="s">
        <v>80</v>
      </c>
    </row>
    <row r="1676" spans="1:5" x14ac:dyDescent="0.25">
      <c r="A1676" t="s">
        <v>442</v>
      </c>
      <c r="B1676" t="s">
        <v>443</v>
      </c>
      <c r="C1676" s="13">
        <v>42888</v>
      </c>
      <c r="D1676" s="219">
        <v>0.98769999999999991</v>
      </c>
      <c r="E1676" t="s">
        <v>80</v>
      </c>
    </row>
    <row r="1677" spans="1:5" x14ac:dyDescent="0.25">
      <c r="A1677" t="s">
        <v>442</v>
      </c>
      <c r="B1677" t="s">
        <v>443</v>
      </c>
      <c r="C1677" s="13">
        <v>42895</v>
      </c>
      <c r="D1677" s="219">
        <v>0.98609999999999998</v>
      </c>
      <c r="E1677" t="s">
        <v>80</v>
      </c>
    </row>
    <row r="1678" spans="1:5" x14ac:dyDescent="0.25">
      <c r="A1678" t="s">
        <v>442</v>
      </c>
      <c r="B1678" t="s">
        <v>443</v>
      </c>
      <c r="C1678" s="13">
        <v>42902</v>
      </c>
      <c r="D1678" s="219">
        <v>0.98459999999999992</v>
      </c>
      <c r="E1678" t="s">
        <v>80</v>
      </c>
    </row>
    <row r="1679" spans="1:5" x14ac:dyDescent="0.25">
      <c r="A1679" t="s">
        <v>442</v>
      </c>
      <c r="B1679" t="s">
        <v>443</v>
      </c>
      <c r="C1679" s="13">
        <v>42909</v>
      </c>
      <c r="D1679" s="219">
        <v>0.98319999999999996</v>
      </c>
      <c r="E1679" t="s">
        <v>80</v>
      </c>
    </row>
    <row r="1680" spans="1:5" x14ac:dyDescent="0.25">
      <c r="A1680" t="s">
        <v>442</v>
      </c>
      <c r="B1680" t="s">
        <v>443</v>
      </c>
      <c r="C1680" s="13">
        <v>42923</v>
      </c>
      <c r="D1680" s="219">
        <v>0.9819</v>
      </c>
      <c r="E1680" t="s">
        <v>80</v>
      </c>
    </row>
    <row r="1681" spans="1:5" x14ac:dyDescent="0.25">
      <c r="A1681" t="s">
        <v>442</v>
      </c>
      <c r="B1681" t="s">
        <v>443</v>
      </c>
      <c r="C1681" s="13">
        <v>42930</v>
      </c>
      <c r="D1681" s="219">
        <v>0.98109999999999997</v>
      </c>
      <c r="E1681" t="s">
        <v>80</v>
      </c>
    </row>
    <row r="1682" spans="1:5" x14ac:dyDescent="0.25">
      <c r="A1682" t="s">
        <v>442</v>
      </c>
      <c r="B1682" t="s">
        <v>443</v>
      </c>
      <c r="C1682" s="13">
        <v>42937</v>
      </c>
      <c r="D1682" s="219">
        <v>0.98069999999999991</v>
      </c>
      <c r="E1682" t="s">
        <v>80</v>
      </c>
    </row>
    <row r="1683" spans="1:5" x14ac:dyDescent="0.25">
      <c r="A1683" t="s">
        <v>442</v>
      </c>
      <c r="B1683" t="s">
        <v>443</v>
      </c>
      <c r="C1683" s="13">
        <v>42944</v>
      </c>
      <c r="D1683" s="219">
        <v>0.98</v>
      </c>
      <c r="E1683" t="s">
        <v>80</v>
      </c>
    </row>
    <row r="1684" spans="1:5" x14ac:dyDescent="0.25">
      <c r="A1684" t="s">
        <v>442</v>
      </c>
      <c r="B1684" t="s">
        <v>443</v>
      </c>
      <c r="C1684" s="13">
        <v>42951</v>
      </c>
      <c r="D1684" s="219">
        <v>0.97970000000000002</v>
      </c>
      <c r="E1684" t="s">
        <v>80</v>
      </c>
    </row>
    <row r="1685" spans="1:5" x14ac:dyDescent="0.25">
      <c r="A1685" t="s">
        <v>442</v>
      </c>
      <c r="B1685" t="s">
        <v>443</v>
      </c>
      <c r="C1685" s="13">
        <v>42958</v>
      </c>
      <c r="D1685" s="219">
        <v>0.97939999999999994</v>
      </c>
      <c r="E1685" t="s">
        <v>80</v>
      </c>
    </row>
    <row r="1686" spans="1:5" x14ac:dyDescent="0.25">
      <c r="A1686" t="s">
        <v>442</v>
      </c>
      <c r="B1686" t="s">
        <v>443</v>
      </c>
      <c r="C1686" s="13">
        <v>42965</v>
      </c>
      <c r="D1686" s="219">
        <v>0.97909999999999997</v>
      </c>
      <c r="E1686" t="s">
        <v>80</v>
      </c>
    </row>
    <row r="1687" spans="1:5" x14ac:dyDescent="0.25">
      <c r="A1687" t="s">
        <v>442</v>
      </c>
      <c r="B1687" t="s">
        <v>443</v>
      </c>
      <c r="C1687" s="13">
        <v>42972</v>
      </c>
      <c r="D1687" s="219">
        <v>0.9788</v>
      </c>
      <c r="E1687" t="s">
        <v>80</v>
      </c>
    </row>
    <row r="1688" spans="1:5" x14ac:dyDescent="0.25">
      <c r="A1688" t="s">
        <v>442</v>
      </c>
      <c r="B1688" t="s">
        <v>443</v>
      </c>
      <c r="C1688" s="13">
        <v>42979</v>
      </c>
      <c r="D1688" s="219">
        <v>0.97849999999999993</v>
      </c>
      <c r="E1688" t="s">
        <v>80</v>
      </c>
    </row>
    <row r="1689" spans="1:5" x14ac:dyDescent="0.25">
      <c r="A1689" t="s">
        <v>442</v>
      </c>
      <c r="B1689" t="s">
        <v>443</v>
      </c>
      <c r="C1689" s="13">
        <v>42986</v>
      </c>
      <c r="D1689" s="219">
        <v>0.97829999999999995</v>
      </c>
      <c r="E1689" t="s">
        <v>80</v>
      </c>
    </row>
    <row r="1690" spans="1:5" x14ac:dyDescent="0.25">
      <c r="A1690" t="s">
        <v>442</v>
      </c>
      <c r="B1690" t="s">
        <v>443</v>
      </c>
      <c r="C1690" s="13">
        <v>42993</v>
      </c>
      <c r="D1690" s="219">
        <v>0.97829999999999995</v>
      </c>
      <c r="E1690" t="s">
        <v>80</v>
      </c>
    </row>
    <row r="1691" spans="1:5" x14ac:dyDescent="0.25">
      <c r="A1691" t="s">
        <v>442</v>
      </c>
      <c r="B1691" t="s">
        <v>443</v>
      </c>
      <c r="C1691" s="13">
        <v>43000</v>
      </c>
      <c r="D1691" s="219">
        <v>0.97840000000000005</v>
      </c>
      <c r="E1691" t="s">
        <v>80</v>
      </c>
    </row>
    <row r="1692" spans="1:5" x14ac:dyDescent="0.25">
      <c r="A1692" t="s">
        <v>442</v>
      </c>
      <c r="B1692" t="s">
        <v>443</v>
      </c>
      <c r="C1692" s="13">
        <v>43007</v>
      </c>
      <c r="D1692" s="219">
        <v>0.97840000000000005</v>
      </c>
      <c r="E1692" t="s">
        <v>80</v>
      </c>
    </row>
    <row r="1693" spans="1:5" x14ac:dyDescent="0.25">
      <c r="A1693" t="s">
        <v>442</v>
      </c>
      <c r="B1693" t="s">
        <v>443</v>
      </c>
      <c r="C1693" s="13">
        <v>43014</v>
      </c>
      <c r="D1693" s="219">
        <v>0.97819999999999996</v>
      </c>
      <c r="E1693" t="s">
        <v>80</v>
      </c>
    </row>
    <row r="1694" spans="1:5" x14ac:dyDescent="0.25">
      <c r="A1694" t="s">
        <v>442</v>
      </c>
      <c r="B1694" t="s">
        <v>443</v>
      </c>
      <c r="C1694" s="13">
        <v>43021</v>
      </c>
      <c r="D1694" s="219">
        <v>0.97799999999999998</v>
      </c>
      <c r="E1694" t="s">
        <v>80</v>
      </c>
    </row>
    <row r="1695" spans="1:5" x14ac:dyDescent="0.25">
      <c r="A1695" t="s">
        <v>442</v>
      </c>
      <c r="B1695" t="s">
        <v>443</v>
      </c>
      <c r="C1695" s="13">
        <v>43028</v>
      </c>
      <c r="D1695" s="219">
        <v>0.97829999999999995</v>
      </c>
      <c r="E1695" t="s">
        <v>80</v>
      </c>
    </row>
    <row r="1696" spans="1:5" x14ac:dyDescent="0.25">
      <c r="A1696" t="s">
        <v>442</v>
      </c>
      <c r="B1696" t="s">
        <v>443</v>
      </c>
      <c r="C1696" s="13">
        <v>43035</v>
      </c>
      <c r="D1696" s="219">
        <v>0.97860000000000003</v>
      </c>
      <c r="E1696" t="s">
        <v>80</v>
      </c>
    </row>
    <row r="1697" spans="1:5" x14ac:dyDescent="0.25">
      <c r="A1697" t="s">
        <v>442</v>
      </c>
      <c r="B1697" t="s">
        <v>443</v>
      </c>
      <c r="C1697" s="13">
        <v>43042</v>
      </c>
      <c r="D1697" s="219">
        <v>0.9788</v>
      </c>
      <c r="E1697" t="s">
        <v>80</v>
      </c>
    </row>
    <row r="1698" spans="1:5" x14ac:dyDescent="0.25">
      <c r="A1698" t="s">
        <v>442</v>
      </c>
      <c r="B1698" t="s">
        <v>443</v>
      </c>
      <c r="C1698" s="13">
        <v>43049</v>
      </c>
      <c r="D1698" s="219">
        <v>0.97909999999999997</v>
      </c>
      <c r="E1698" t="s">
        <v>80</v>
      </c>
    </row>
    <row r="1699" spans="1:5" x14ac:dyDescent="0.25">
      <c r="A1699" t="s">
        <v>442</v>
      </c>
      <c r="B1699" t="s">
        <v>443</v>
      </c>
      <c r="C1699" s="13">
        <v>43056</v>
      </c>
      <c r="D1699" s="219">
        <v>0.97930000000000006</v>
      </c>
      <c r="E1699" t="s">
        <v>80</v>
      </c>
    </row>
    <row r="1700" spans="1:5" x14ac:dyDescent="0.25">
      <c r="A1700" t="s">
        <v>442</v>
      </c>
      <c r="B1700" t="s">
        <v>443</v>
      </c>
      <c r="C1700" s="13">
        <v>43063</v>
      </c>
      <c r="D1700" s="219">
        <v>0.97959999999999992</v>
      </c>
      <c r="E1700" t="s">
        <v>80</v>
      </c>
    </row>
    <row r="1701" spans="1:5" x14ac:dyDescent="0.25">
      <c r="A1701" t="s">
        <v>442</v>
      </c>
      <c r="B1701" t="s">
        <v>443</v>
      </c>
      <c r="C1701" s="13">
        <v>43070</v>
      </c>
      <c r="D1701" s="219">
        <v>0.9798</v>
      </c>
      <c r="E1701" t="s">
        <v>80</v>
      </c>
    </row>
    <row r="1702" spans="1:5" x14ac:dyDescent="0.25">
      <c r="A1702" t="s">
        <v>442</v>
      </c>
      <c r="B1702" t="s">
        <v>443</v>
      </c>
      <c r="C1702" s="13">
        <v>43077</v>
      </c>
      <c r="D1702" s="219">
        <v>0.98019999999999996</v>
      </c>
      <c r="E1702" t="s">
        <v>80</v>
      </c>
    </row>
    <row r="1703" spans="1:5" x14ac:dyDescent="0.25">
      <c r="A1703" t="s">
        <v>442</v>
      </c>
      <c r="B1703" t="s">
        <v>443</v>
      </c>
      <c r="C1703" s="13">
        <v>43084</v>
      </c>
      <c r="D1703" s="219">
        <v>0.98019999999999996</v>
      </c>
      <c r="E1703" t="s">
        <v>80</v>
      </c>
    </row>
    <row r="1704" spans="1:5" x14ac:dyDescent="0.25">
      <c r="A1704" t="s">
        <v>442</v>
      </c>
      <c r="B1704" t="s">
        <v>443</v>
      </c>
      <c r="C1704" s="13">
        <v>43091</v>
      </c>
      <c r="D1704" s="219">
        <v>0.98019999999999996</v>
      </c>
      <c r="E1704" t="s">
        <v>80</v>
      </c>
    </row>
    <row r="1705" spans="1:5" x14ac:dyDescent="0.25">
      <c r="A1705" t="s">
        <v>442</v>
      </c>
      <c r="B1705" t="s">
        <v>443</v>
      </c>
      <c r="C1705" s="13">
        <v>43098</v>
      </c>
      <c r="D1705" s="219">
        <v>0.98040000000000005</v>
      </c>
      <c r="E1705" t="s">
        <v>80</v>
      </c>
    </row>
    <row r="1706" spans="1:5" x14ac:dyDescent="0.25">
      <c r="A1706" t="s">
        <v>442</v>
      </c>
      <c r="B1706" t="s">
        <v>443</v>
      </c>
      <c r="C1706" s="13">
        <v>43105</v>
      </c>
      <c r="D1706" s="219">
        <v>0.97</v>
      </c>
      <c r="E1706" t="s">
        <v>80</v>
      </c>
    </row>
    <row r="1707" spans="1:5" x14ac:dyDescent="0.25">
      <c r="A1707" t="s">
        <v>442</v>
      </c>
      <c r="B1707" t="s">
        <v>443</v>
      </c>
      <c r="C1707" s="13">
        <v>43112</v>
      </c>
      <c r="D1707" s="219">
        <v>0.97</v>
      </c>
      <c r="E1707" t="s">
        <v>80</v>
      </c>
    </row>
    <row r="1708" spans="1:5" x14ac:dyDescent="0.25">
      <c r="A1708" t="s">
        <v>442</v>
      </c>
      <c r="B1708" t="s">
        <v>443</v>
      </c>
      <c r="C1708" s="13">
        <v>43119</v>
      </c>
      <c r="D1708" s="219">
        <v>0.97</v>
      </c>
      <c r="E1708" t="s">
        <v>80</v>
      </c>
    </row>
    <row r="1709" spans="1:5" x14ac:dyDescent="0.25">
      <c r="A1709" t="s">
        <v>442</v>
      </c>
      <c r="B1709" t="s">
        <v>443</v>
      </c>
      <c r="C1709" s="13">
        <v>43126</v>
      </c>
      <c r="D1709" s="219">
        <v>0.97</v>
      </c>
      <c r="E1709" t="s">
        <v>80</v>
      </c>
    </row>
    <row r="1710" spans="1:5" x14ac:dyDescent="0.25">
      <c r="A1710" t="s">
        <v>442</v>
      </c>
      <c r="B1710" t="s">
        <v>443</v>
      </c>
      <c r="C1710" s="13">
        <v>43133</v>
      </c>
      <c r="D1710" s="219">
        <v>0.97199999999999998</v>
      </c>
      <c r="E1710" t="s">
        <v>80</v>
      </c>
    </row>
    <row r="1711" spans="1:5" x14ac:dyDescent="0.25">
      <c r="A1711" t="s">
        <v>442</v>
      </c>
      <c r="B1711" t="s">
        <v>443</v>
      </c>
      <c r="C1711" s="13">
        <v>43140</v>
      </c>
      <c r="D1711" s="219">
        <v>0.97329999999999994</v>
      </c>
      <c r="E1711" t="s">
        <v>80</v>
      </c>
    </row>
    <row r="1712" spans="1:5" x14ac:dyDescent="0.25">
      <c r="A1712" t="s">
        <v>442</v>
      </c>
      <c r="B1712" t="s">
        <v>443</v>
      </c>
      <c r="C1712" s="13">
        <v>43147</v>
      </c>
      <c r="D1712" s="219">
        <v>0.97430000000000005</v>
      </c>
      <c r="E1712" t="s">
        <v>80</v>
      </c>
    </row>
    <row r="1713" spans="1:5" x14ac:dyDescent="0.25">
      <c r="A1713" t="s">
        <v>442</v>
      </c>
      <c r="B1713" t="s">
        <v>443</v>
      </c>
      <c r="C1713" s="13">
        <v>43154</v>
      </c>
      <c r="D1713" s="219">
        <v>0.9738</v>
      </c>
      <c r="E1713" t="s">
        <v>80</v>
      </c>
    </row>
    <row r="1714" spans="1:5" x14ac:dyDescent="0.25">
      <c r="A1714" t="s">
        <v>442</v>
      </c>
      <c r="B1714" t="s">
        <v>443</v>
      </c>
      <c r="C1714" s="13">
        <v>43161</v>
      </c>
      <c r="D1714" s="219">
        <v>0.97329999999999994</v>
      </c>
      <c r="E1714" t="s">
        <v>80</v>
      </c>
    </row>
    <row r="1715" spans="1:5" x14ac:dyDescent="0.25">
      <c r="A1715" t="s">
        <v>442</v>
      </c>
      <c r="B1715" t="s">
        <v>443</v>
      </c>
      <c r="C1715" s="13">
        <v>43168</v>
      </c>
      <c r="D1715" s="219">
        <v>0.97400000000000009</v>
      </c>
      <c r="E1715" t="s">
        <v>80</v>
      </c>
    </row>
    <row r="1716" spans="1:5" x14ac:dyDescent="0.25">
      <c r="A1716" t="s">
        <v>442</v>
      </c>
      <c r="B1716" t="s">
        <v>443</v>
      </c>
      <c r="C1716" s="13">
        <v>43175</v>
      </c>
      <c r="D1716" s="219">
        <v>0.97450000000000003</v>
      </c>
      <c r="E1716" t="s">
        <v>80</v>
      </c>
    </row>
    <row r="1717" spans="1:5" x14ac:dyDescent="0.25">
      <c r="A1717" t="s">
        <v>442</v>
      </c>
      <c r="B1717" t="s">
        <v>443</v>
      </c>
      <c r="C1717" s="13">
        <v>43182</v>
      </c>
      <c r="D1717" s="219">
        <v>0.97499999999999998</v>
      </c>
      <c r="E1717" t="s">
        <v>80</v>
      </c>
    </row>
    <row r="1718" spans="1:5" x14ac:dyDescent="0.25">
      <c r="A1718" t="s">
        <v>442</v>
      </c>
      <c r="B1718" t="s">
        <v>443</v>
      </c>
      <c r="C1718" s="13">
        <v>43189</v>
      </c>
      <c r="D1718" s="219">
        <v>0.9</v>
      </c>
      <c r="E1718" t="s">
        <v>80</v>
      </c>
    </row>
    <row r="1719" spans="1:5" x14ac:dyDescent="0.25">
      <c r="A1719" t="s">
        <v>444</v>
      </c>
      <c r="B1719" t="s">
        <v>445</v>
      </c>
      <c r="C1719" s="13">
        <v>42741</v>
      </c>
      <c r="D1719" s="219">
        <v>0.97</v>
      </c>
      <c r="E1719" t="s">
        <v>80</v>
      </c>
    </row>
    <row r="1720" spans="1:5" x14ac:dyDescent="0.25">
      <c r="A1720" t="s">
        <v>444</v>
      </c>
      <c r="B1720" t="s">
        <v>445</v>
      </c>
      <c r="C1720" s="13">
        <v>42748</v>
      </c>
      <c r="D1720" s="219">
        <v>0.97</v>
      </c>
      <c r="E1720" t="s">
        <v>80</v>
      </c>
    </row>
    <row r="1721" spans="1:5" x14ac:dyDescent="0.25">
      <c r="A1721" t="s">
        <v>444</v>
      </c>
      <c r="B1721" t="s">
        <v>445</v>
      </c>
      <c r="C1721" s="13">
        <v>42755</v>
      </c>
      <c r="D1721" s="219">
        <v>0.9667</v>
      </c>
      <c r="E1721" t="s">
        <v>80</v>
      </c>
    </row>
    <row r="1722" spans="1:5" x14ac:dyDescent="0.25">
      <c r="A1722" t="s">
        <v>444</v>
      </c>
      <c r="B1722" t="s">
        <v>445</v>
      </c>
      <c r="C1722" s="13">
        <v>42762</v>
      </c>
      <c r="D1722" s="219">
        <v>0.96499999999999997</v>
      </c>
      <c r="E1722" t="s">
        <v>80</v>
      </c>
    </row>
    <row r="1723" spans="1:5" x14ac:dyDescent="0.25">
      <c r="A1723" t="s">
        <v>444</v>
      </c>
      <c r="B1723" t="s">
        <v>445</v>
      </c>
      <c r="C1723" s="13">
        <v>42769</v>
      </c>
      <c r="D1723" s="219">
        <v>0.96599999999999997</v>
      </c>
      <c r="E1723" t="s">
        <v>80</v>
      </c>
    </row>
    <row r="1724" spans="1:5" x14ac:dyDescent="0.25">
      <c r="A1724" t="s">
        <v>444</v>
      </c>
      <c r="B1724" t="s">
        <v>445</v>
      </c>
      <c r="C1724" s="13">
        <v>42776</v>
      </c>
      <c r="D1724" s="219">
        <v>0.96329999999999993</v>
      </c>
      <c r="E1724" t="s">
        <v>80</v>
      </c>
    </row>
    <row r="1725" spans="1:5" x14ac:dyDescent="0.25">
      <c r="A1725" t="s">
        <v>444</v>
      </c>
      <c r="B1725" t="s">
        <v>445</v>
      </c>
      <c r="C1725" s="13">
        <v>42783</v>
      </c>
      <c r="D1725" s="219">
        <v>0.96290000000000009</v>
      </c>
      <c r="E1725" t="s">
        <v>80</v>
      </c>
    </row>
    <row r="1726" spans="1:5" x14ac:dyDescent="0.25">
      <c r="A1726" t="s">
        <v>444</v>
      </c>
      <c r="B1726" t="s">
        <v>445</v>
      </c>
      <c r="C1726" s="13">
        <v>42790</v>
      </c>
      <c r="D1726" s="219">
        <v>0.96379999999999999</v>
      </c>
      <c r="E1726" t="s">
        <v>80</v>
      </c>
    </row>
    <row r="1727" spans="1:5" x14ac:dyDescent="0.25">
      <c r="A1727" t="s">
        <v>444</v>
      </c>
      <c r="B1727" t="s">
        <v>445</v>
      </c>
      <c r="C1727" s="13">
        <v>42797</v>
      </c>
      <c r="D1727" s="219">
        <v>0.96439999999999992</v>
      </c>
      <c r="E1727" t="s">
        <v>80</v>
      </c>
    </row>
    <row r="1728" spans="1:5" x14ac:dyDescent="0.25">
      <c r="A1728" t="s">
        <v>444</v>
      </c>
      <c r="B1728" t="s">
        <v>445</v>
      </c>
      <c r="C1728" s="13">
        <v>42804</v>
      </c>
      <c r="D1728" s="219">
        <v>0.96499999999999997</v>
      </c>
      <c r="E1728" t="s">
        <v>80</v>
      </c>
    </row>
    <row r="1729" spans="1:5" x14ac:dyDescent="0.25">
      <c r="A1729" t="s">
        <v>444</v>
      </c>
      <c r="B1729" t="s">
        <v>445</v>
      </c>
      <c r="C1729" s="13">
        <v>42811</v>
      </c>
      <c r="D1729" s="219">
        <v>0.96550000000000002</v>
      </c>
      <c r="E1729" t="s">
        <v>80</v>
      </c>
    </row>
    <row r="1730" spans="1:5" x14ac:dyDescent="0.25">
      <c r="A1730" t="s">
        <v>444</v>
      </c>
      <c r="B1730" t="s">
        <v>445</v>
      </c>
      <c r="C1730" s="13">
        <v>42818</v>
      </c>
      <c r="D1730" s="219">
        <v>0.9667</v>
      </c>
      <c r="E1730" t="s">
        <v>80</v>
      </c>
    </row>
    <row r="1731" spans="1:5" x14ac:dyDescent="0.25">
      <c r="A1731" t="s">
        <v>444</v>
      </c>
      <c r="B1731" t="s">
        <v>445</v>
      </c>
      <c r="C1731" s="13">
        <v>42825</v>
      </c>
      <c r="D1731" s="219">
        <v>0.96689999999999998</v>
      </c>
      <c r="E1731" t="s">
        <v>80</v>
      </c>
    </row>
    <row r="1732" spans="1:5" x14ac:dyDescent="0.25">
      <c r="A1732" t="s">
        <v>444</v>
      </c>
      <c r="B1732" t="s">
        <v>445</v>
      </c>
      <c r="C1732" s="13">
        <v>42832</v>
      </c>
      <c r="D1732" s="219">
        <v>0.96790000000000009</v>
      </c>
      <c r="E1732" t="s">
        <v>80</v>
      </c>
    </row>
    <row r="1733" spans="1:5" x14ac:dyDescent="0.25">
      <c r="A1733" t="s">
        <v>444</v>
      </c>
      <c r="B1733" t="s">
        <v>445</v>
      </c>
      <c r="C1733" s="13">
        <v>42839</v>
      </c>
      <c r="D1733" s="219">
        <v>0.96870000000000001</v>
      </c>
      <c r="E1733" t="s">
        <v>80</v>
      </c>
    </row>
    <row r="1734" spans="1:5" x14ac:dyDescent="0.25">
      <c r="A1734" t="s">
        <v>444</v>
      </c>
      <c r="B1734" t="s">
        <v>445</v>
      </c>
      <c r="C1734" s="13">
        <v>42846</v>
      </c>
      <c r="D1734" s="219">
        <v>0.96939999999999993</v>
      </c>
      <c r="E1734" t="s">
        <v>80</v>
      </c>
    </row>
    <row r="1735" spans="1:5" x14ac:dyDescent="0.25">
      <c r="A1735" t="s">
        <v>444</v>
      </c>
      <c r="B1735" t="s">
        <v>445</v>
      </c>
      <c r="C1735" s="13">
        <v>42853</v>
      </c>
      <c r="D1735" s="219">
        <v>0.97</v>
      </c>
      <c r="E1735" t="s">
        <v>80</v>
      </c>
    </row>
    <row r="1736" spans="1:5" x14ac:dyDescent="0.25">
      <c r="A1736" t="s">
        <v>444</v>
      </c>
      <c r="B1736" t="s">
        <v>445</v>
      </c>
      <c r="C1736" s="13">
        <v>42860</v>
      </c>
      <c r="D1736" s="219">
        <v>0.97109999999999996</v>
      </c>
      <c r="E1736" t="s">
        <v>80</v>
      </c>
    </row>
    <row r="1737" spans="1:5" x14ac:dyDescent="0.25">
      <c r="A1737" t="s">
        <v>444</v>
      </c>
      <c r="B1737" t="s">
        <v>445</v>
      </c>
      <c r="C1737" s="13">
        <v>42867</v>
      </c>
      <c r="D1737" s="219">
        <v>0.97209999999999996</v>
      </c>
      <c r="E1737" t="s">
        <v>80</v>
      </c>
    </row>
    <row r="1738" spans="1:5" x14ac:dyDescent="0.25">
      <c r="A1738" t="s">
        <v>444</v>
      </c>
      <c r="B1738" t="s">
        <v>445</v>
      </c>
      <c r="C1738" s="13">
        <v>42874</v>
      </c>
      <c r="D1738" s="219">
        <v>0.97299999999999998</v>
      </c>
      <c r="E1738" t="s">
        <v>80</v>
      </c>
    </row>
    <row r="1739" spans="1:5" x14ac:dyDescent="0.25">
      <c r="A1739" t="s">
        <v>444</v>
      </c>
      <c r="B1739" t="s">
        <v>445</v>
      </c>
      <c r="C1739" s="13">
        <v>42881</v>
      </c>
      <c r="D1739" s="219">
        <v>0.9738</v>
      </c>
      <c r="E1739" t="s">
        <v>80</v>
      </c>
    </row>
    <row r="1740" spans="1:5" x14ac:dyDescent="0.25">
      <c r="A1740" t="s">
        <v>444</v>
      </c>
      <c r="B1740" t="s">
        <v>445</v>
      </c>
      <c r="C1740" s="13">
        <v>42888</v>
      </c>
      <c r="D1740" s="219">
        <v>0.97450000000000003</v>
      </c>
      <c r="E1740" t="s">
        <v>80</v>
      </c>
    </row>
    <row r="1741" spans="1:5" x14ac:dyDescent="0.25">
      <c r="A1741" t="s">
        <v>444</v>
      </c>
      <c r="B1741" t="s">
        <v>445</v>
      </c>
      <c r="C1741" s="13">
        <v>42895</v>
      </c>
      <c r="D1741" s="219">
        <v>0.97519999999999996</v>
      </c>
      <c r="E1741" t="s">
        <v>80</v>
      </c>
    </row>
    <row r="1742" spans="1:5" x14ac:dyDescent="0.25">
      <c r="A1742" t="s">
        <v>444</v>
      </c>
      <c r="B1742" t="s">
        <v>445</v>
      </c>
      <c r="C1742" s="13">
        <v>42902</v>
      </c>
      <c r="D1742" s="219">
        <v>0.9758</v>
      </c>
      <c r="E1742" t="s">
        <v>80</v>
      </c>
    </row>
    <row r="1743" spans="1:5" x14ac:dyDescent="0.25">
      <c r="A1743" t="s">
        <v>444</v>
      </c>
      <c r="B1743" t="s">
        <v>445</v>
      </c>
      <c r="C1743" s="13">
        <v>42909</v>
      </c>
      <c r="D1743" s="219">
        <v>0.97640000000000005</v>
      </c>
      <c r="E1743" t="s">
        <v>80</v>
      </c>
    </row>
    <row r="1744" spans="1:5" x14ac:dyDescent="0.25">
      <c r="A1744" t="s">
        <v>444</v>
      </c>
      <c r="B1744" t="s">
        <v>445</v>
      </c>
      <c r="C1744" s="13">
        <v>42923</v>
      </c>
      <c r="D1744" s="219">
        <v>0.97689999999999999</v>
      </c>
      <c r="E1744" t="s">
        <v>80</v>
      </c>
    </row>
    <row r="1745" spans="1:5" x14ac:dyDescent="0.25">
      <c r="A1745" t="s">
        <v>444</v>
      </c>
      <c r="B1745" t="s">
        <v>445</v>
      </c>
      <c r="C1745" s="13">
        <v>42930</v>
      </c>
      <c r="D1745" s="219">
        <v>0.97699999999999998</v>
      </c>
      <c r="E1745" t="s">
        <v>80</v>
      </c>
    </row>
    <row r="1746" spans="1:5" x14ac:dyDescent="0.25">
      <c r="A1746" t="s">
        <v>444</v>
      </c>
      <c r="B1746" t="s">
        <v>445</v>
      </c>
      <c r="C1746" s="13">
        <v>42937</v>
      </c>
      <c r="D1746" s="219">
        <v>0.97709999999999997</v>
      </c>
      <c r="E1746" t="s">
        <v>80</v>
      </c>
    </row>
    <row r="1747" spans="1:5" x14ac:dyDescent="0.25">
      <c r="A1747" t="s">
        <v>444</v>
      </c>
      <c r="B1747" t="s">
        <v>445</v>
      </c>
      <c r="C1747" s="13">
        <v>42944</v>
      </c>
      <c r="D1747" s="219">
        <v>0.97719999999999996</v>
      </c>
      <c r="E1747" t="s">
        <v>80</v>
      </c>
    </row>
    <row r="1748" spans="1:5" x14ac:dyDescent="0.25">
      <c r="A1748" t="s">
        <v>444</v>
      </c>
      <c r="B1748" t="s">
        <v>445</v>
      </c>
      <c r="C1748" s="13">
        <v>42951</v>
      </c>
      <c r="D1748" s="219">
        <v>0.97730000000000006</v>
      </c>
      <c r="E1748" t="s">
        <v>80</v>
      </c>
    </row>
    <row r="1749" spans="1:5" x14ac:dyDescent="0.25">
      <c r="A1749" t="s">
        <v>444</v>
      </c>
      <c r="B1749" t="s">
        <v>445</v>
      </c>
      <c r="C1749" s="13">
        <v>42958</v>
      </c>
      <c r="D1749" s="219">
        <v>0.97739999999999994</v>
      </c>
      <c r="E1749" t="s">
        <v>80</v>
      </c>
    </row>
    <row r="1750" spans="1:5" x14ac:dyDescent="0.25">
      <c r="A1750" t="s">
        <v>444</v>
      </c>
      <c r="B1750" t="s">
        <v>445</v>
      </c>
      <c r="C1750" s="13">
        <v>42965</v>
      </c>
      <c r="D1750" s="219">
        <v>0.97750000000000004</v>
      </c>
      <c r="E1750" t="s">
        <v>80</v>
      </c>
    </row>
    <row r="1751" spans="1:5" x14ac:dyDescent="0.25">
      <c r="A1751" t="s">
        <v>444</v>
      </c>
      <c r="B1751" t="s">
        <v>445</v>
      </c>
      <c r="C1751" s="13">
        <v>42972</v>
      </c>
      <c r="D1751" s="219">
        <v>0.97760000000000002</v>
      </c>
      <c r="E1751" t="s">
        <v>80</v>
      </c>
    </row>
    <row r="1752" spans="1:5" x14ac:dyDescent="0.25">
      <c r="A1752" t="s">
        <v>444</v>
      </c>
      <c r="B1752" t="s">
        <v>445</v>
      </c>
      <c r="C1752" s="13">
        <v>42979</v>
      </c>
      <c r="D1752" s="219">
        <v>0.97760000000000002</v>
      </c>
      <c r="E1752" t="s">
        <v>80</v>
      </c>
    </row>
    <row r="1753" spans="1:5" x14ac:dyDescent="0.25">
      <c r="A1753" t="s">
        <v>444</v>
      </c>
      <c r="B1753" t="s">
        <v>445</v>
      </c>
      <c r="C1753" s="13">
        <v>42986</v>
      </c>
      <c r="D1753" s="219">
        <v>0.97770000000000001</v>
      </c>
      <c r="E1753" t="s">
        <v>80</v>
      </c>
    </row>
    <row r="1754" spans="1:5" x14ac:dyDescent="0.25">
      <c r="A1754" t="s">
        <v>444</v>
      </c>
      <c r="B1754" t="s">
        <v>445</v>
      </c>
      <c r="C1754" s="13">
        <v>42993</v>
      </c>
      <c r="D1754" s="219">
        <v>0.9778</v>
      </c>
      <c r="E1754" t="s">
        <v>80</v>
      </c>
    </row>
    <row r="1755" spans="1:5" x14ac:dyDescent="0.25">
      <c r="A1755" t="s">
        <v>444</v>
      </c>
      <c r="B1755" t="s">
        <v>445</v>
      </c>
      <c r="C1755" s="13">
        <v>43000</v>
      </c>
      <c r="D1755" s="219">
        <v>0.9778</v>
      </c>
      <c r="E1755" t="s">
        <v>80</v>
      </c>
    </row>
    <row r="1756" spans="1:5" x14ac:dyDescent="0.25">
      <c r="A1756" t="s">
        <v>444</v>
      </c>
      <c r="B1756" t="s">
        <v>445</v>
      </c>
      <c r="C1756" s="13">
        <v>43007</v>
      </c>
      <c r="D1756" s="219">
        <v>0.9779000000000001</v>
      </c>
      <c r="E1756" t="s">
        <v>80</v>
      </c>
    </row>
    <row r="1757" spans="1:5" x14ac:dyDescent="0.25">
      <c r="A1757" t="s">
        <v>444</v>
      </c>
      <c r="B1757" t="s">
        <v>445</v>
      </c>
      <c r="C1757" s="13">
        <v>43014</v>
      </c>
      <c r="D1757" s="219">
        <v>0.9779000000000001</v>
      </c>
      <c r="E1757" t="s">
        <v>80</v>
      </c>
    </row>
    <row r="1758" spans="1:5" x14ac:dyDescent="0.25">
      <c r="A1758" t="s">
        <v>444</v>
      </c>
      <c r="B1758" t="s">
        <v>445</v>
      </c>
      <c r="C1758" s="13">
        <v>43021</v>
      </c>
      <c r="D1758" s="219">
        <v>0.97799999999999998</v>
      </c>
      <c r="E1758" t="s">
        <v>80</v>
      </c>
    </row>
    <row r="1759" spans="1:5" x14ac:dyDescent="0.25">
      <c r="A1759" t="s">
        <v>444</v>
      </c>
      <c r="B1759" t="s">
        <v>445</v>
      </c>
      <c r="C1759" s="13">
        <v>43028</v>
      </c>
      <c r="D1759" s="219">
        <v>0.97799999999999998</v>
      </c>
      <c r="E1759" t="s">
        <v>80</v>
      </c>
    </row>
    <row r="1760" spans="1:5" x14ac:dyDescent="0.25">
      <c r="A1760" t="s">
        <v>444</v>
      </c>
      <c r="B1760" t="s">
        <v>445</v>
      </c>
      <c r="C1760" s="13">
        <v>43035</v>
      </c>
      <c r="D1760" s="219">
        <v>0.97809999999999997</v>
      </c>
      <c r="E1760" t="s">
        <v>80</v>
      </c>
    </row>
    <row r="1761" spans="1:5" x14ac:dyDescent="0.25">
      <c r="A1761" t="s">
        <v>444</v>
      </c>
      <c r="B1761" t="s">
        <v>445</v>
      </c>
      <c r="C1761" s="13">
        <v>43042</v>
      </c>
      <c r="D1761" s="219">
        <v>0.97809999999999997</v>
      </c>
      <c r="E1761" t="s">
        <v>80</v>
      </c>
    </row>
    <row r="1762" spans="1:5" x14ac:dyDescent="0.25">
      <c r="A1762" t="s">
        <v>444</v>
      </c>
      <c r="B1762" t="s">
        <v>445</v>
      </c>
      <c r="C1762" s="13">
        <v>43049</v>
      </c>
      <c r="D1762" s="219">
        <v>0.97819999999999996</v>
      </c>
      <c r="E1762" t="s">
        <v>80</v>
      </c>
    </row>
    <row r="1763" spans="1:5" x14ac:dyDescent="0.25">
      <c r="A1763" t="s">
        <v>444</v>
      </c>
      <c r="B1763" t="s">
        <v>445</v>
      </c>
      <c r="C1763" s="13">
        <v>43056</v>
      </c>
      <c r="D1763" s="219">
        <v>0.97819999999999996</v>
      </c>
      <c r="E1763" t="s">
        <v>80</v>
      </c>
    </row>
    <row r="1764" spans="1:5" x14ac:dyDescent="0.25">
      <c r="A1764" t="s">
        <v>444</v>
      </c>
      <c r="B1764" t="s">
        <v>445</v>
      </c>
      <c r="C1764" s="13">
        <v>43063</v>
      </c>
      <c r="D1764" s="219">
        <v>0.97829999999999995</v>
      </c>
      <c r="E1764" t="s">
        <v>80</v>
      </c>
    </row>
    <row r="1765" spans="1:5" x14ac:dyDescent="0.25">
      <c r="A1765" t="s">
        <v>444</v>
      </c>
      <c r="B1765" t="s">
        <v>445</v>
      </c>
      <c r="C1765" s="13">
        <v>43070</v>
      </c>
      <c r="D1765" s="219">
        <v>0.97849999999999993</v>
      </c>
      <c r="E1765" t="s">
        <v>80</v>
      </c>
    </row>
    <row r="1766" spans="1:5" x14ac:dyDescent="0.25">
      <c r="A1766" t="s">
        <v>444</v>
      </c>
      <c r="B1766" t="s">
        <v>445</v>
      </c>
      <c r="C1766" s="13">
        <v>43077</v>
      </c>
      <c r="D1766" s="219">
        <v>0.9788</v>
      </c>
      <c r="E1766" t="s">
        <v>80</v>
      </c>
    </row>
    <row r="1767" spans="1:5" x14ac:dyDescent="0.25">
      <c r="A1767" t="s">
        <v>444</v>
      </c>
      <c r="B1767" t="s">
        <v>445</v>
      </c>
      <c r="C1767" s="13">
        <v>43084</v>
      </c>
      <c r="D1767" s="219">
        <v>0.97900000000000009</v>
      </c>
      <c r="E1767" t="s">
        <v>80</v>
      </c>
    </row>
    <row r="1768" spans="1:5" x14ac:dyDescent="0.25">
      <c r="A1768" t="s">
        <v>444</v>
      </c>
      <c r="B1768" t="s">
        <v>445</v>
      </c>
      <c r="C1768" s="13">
        <v>43091</v>
      </c>
      <c r="D1768" s="219">
        <v>0.97920000000000007</v>
      </c>
      <c r="E1768" t="s">
        <v>80</v>
      </c>
    </row>
    <row r="1769" spans="1:5" x14ac:dyDescent="0.25">
      <c r="A1769" t="s">
        <v>444</v>
      </c>
      <c r="B1769" t="s">
        <v>445</v>
      </c>
      <c r="C1769" s="13">
        <v>43098</v>
      </c>
      <c r="D1769" s="219">
        <v>0.97920000000000007</v>
      </c>
      <c r="E1769" t="s">
        <v>80</v>
      </c>
    </row>
    <row r="1770" spans="1:5" x14ac:dyDescent="0.25">
      <c r="A1770" t="s">
        <v>444</v>
      </c>
      <c r="B1770" t="s">
        <v>445</v>
      </c>
      <c r="C1770" s="13">
        <v>43105</v>
      </c>
      <c r="D1770" s="219">
        <v>0.98</v>
      </c>
      <c r="E1770" t="s">
        <v>80</v>
      </c>
    </row>
    <row r="1771" spans="1:5" x14ac:dyDescent="0.25">
      <c r="A1771" t="s">
        <v>444</v>
      </c>
      <c r="B1771" t="s">
        <v>445</v>
      </c>
      <c r="C1771" s="13">
        <v>43112</v>
      </c>
      <c r="D1771" s="219">
        <v>0.98</v>
      </c>
      <c r="E1771" t="s">
        <v>80</v>
      </c>
    </row>
    <row r="1772" spans="1:5" x14ac:dyDescent="0.25">
      <c r="A1772" t="s">
        <v>444</v>
      </c>
      <c r="B1772" t="s">
        <v>445</v>
      </c>
      <c r="C1772" s="13">
        <v>43119</v>
      </c>
      <c r="D1772" s="219">
        <v>0.98</v>
      </c>
      <c r="E1772" t="s">
        <v>80</v>
      </c>
    </row>
    <row r="1773" spans="1:5" x14ac:dyDescent="0.25">
      <c r="A1773" t="s">
        <v>444</v>
      </c>
      <c r="B1773" t="s">
        <v>445</v>
      </c>
      <c r="C1773" s="13">
        <v>43126</v>
      </c>
      <c r="D1773" s="219">
        <v>0.98</v>
      </c>
      <c r="E1773" t="s">
        <v>80</v>
      </c>
    </row>
    <row r="1774" spans="1:5" x14ac:dyDescent="0.25">
      <c r="A1774" t="s">
        <v>444</v>
      </c>
      <c r="B1774" t="s">
        <v>445</v>
      </c>
      <c r="C1774" s="13">
        <v>43133</v>
      </c>
      <c r="D1774" s="219">
        <v>0.98</v>
      </c>
      <c r="E1774" t="s">
        <v>80</v>
      </c>
    </row>
    <row r="1775" spans="1:5" x14ac:dyDescent="0.25">
      <c r="A1775" t="s">
        <v>444</v>
      </c>
      <c r="B1775" t="s">
        <v>445</v>
      </c>
      <c r="C1775" s="13">
        <v>43140</v>
      </c>
      <c r="D1775" s="219">
        <v>0.98</v>
      </c>
      <c r="E1775" t="s">
        <v>80</v>
      </c>
    </row>
    <row r="1776" spans="1:5" x14ac:dyDescent="0.25">
      <c r="A1776" t="s">
        <v>444</v>
      </c>
      <c r="B1776" t="s">
        <v>445</v>
      </c>
      <c r="C1776" s="13">
        <v>43147</v>
      </c>
      <c r="D1776" s="219">
        <v>0.98</v>
      </c>
      <c r="E1776" t="s">
        <v>80</v>
      </c>
    </row>
    <row r="1777" spans="1:5" x14ac:dyDescent="0.25">
      <c r="A1777" t="s">
        <v>444</v>
      </c>
      <c r="B1777" t="s">
        <v>445</v>
      </c>
      <c r="C1777" s="13">
        <v>43154</v>
      </c>
      <c r="D1777" s="219">
        <v>0.98</v>
      </c>
      <c r="E1777" t="s">
        <v>80</v>
      </c>
    </row>
    <row r="1778" spans="1:5" x14ac:dyDescent="0.25">
      <c r="A1778" t="s">
        <v>444</v>
      </c>
      <c r="B1778" t="s">
        <v>445</v>
      </c>
      <c r="C1778" s="13">
        <v>43161</v>
      </c>
      <c r="D1778" s="219">
        <v>0.98</v>
      </c>
      <c r="E1778" t="s">
        <v>80</v>
      </c>
    </row>
    <row r="1779" spans="1:5" x14ac:dyDescent="0.25">
      <c r="A1779" t="s">
        <v>444</v>
      </c>
      <c r="B1779" t="s">
        <v>445</v>
      </c>
      <c r="C1779" s="13">
        <v>43168</v>
      </c>
      <c r="D1779" s="219">
        <v>0.98</v>
      </c>
      <c r="E1779" t="s">
        <v>80</v>
      </c>
    </row>
    <row r="1780" spans="1:5" x14ac:dyDescent="0.25">
      <c r="A1780" t="s">
        <v>444</v>
      </c>
      <c r="B1780" t="s">
        <v>445</v>
      </c>
      <c r="C1780" s="13">
        <v>43175</v>
      </c>
      <c r="D1780" s="219">
        <v>0.98</v>
      </c>
      <c r="E1780" t="s">
        <v>80</v>
      </c>
    </row>
    <row r="1781" spans="1:5" x14ac:dyDescent="0.25">
      <c r="A1781" t="s">
        <v>444</v>
      </c>
      <c r="B1781" t="s">
        <v>445</v>
      </c>
      <c r="C1781" s="13">
        <v>43182</v>
      </c>
      <c r="D1781" s="219">
        <v>0.98</v>
      </c>
      <c r="E1781" t="s">
        <v>80</v>
      </c>
    </row>
    <row r="1782" spans="1:5" x14ac:dyDescent="0.25">
      <c r="A1782" t="s">
        <v>444</v>
      </c>
      <c r="B1782" t="s">
        <v>445</v>
      </c>
      <c r="C1782" s="13">
        <v>43189</v>
      </c>
      <c r="D1782" s="219">
        <v>0.90459999999999996</v>
      </c>
      <c r="E1782" t="s">
        <v>80</v>
      </c>
    </row>
    <row r="1783" spans="1:5" x14ac:dyDescent="0.25">
      <c r="A1783" t="s">
        <v>446</v>
      </c>
      <c r="B1783" t="s">
        <v>447</v>
      </c>
      <c r="C1783" s="13">
        <v>42741</v>
      </c>
      <c r="D1783" s="219">
        <v>0.98</v>
      </c>
      <c r="E1783" t="s">
        <v>80</v>
      </c>
    </row>
    <row r="1784" spans="1:5" x14ac:dyDescent="0.25">
      <c r="A1784" t="s">
        <v>446</v>
      </c>
      <c r="B1784" t="s">
        <v>447</v>
      </c>
      <c r="C1784" s="13">
        <v>42748</v>
      </c>
      <c r="D1784" s="219">
        <v>0.98</v>
      </c>
      <c r="E1784" t="s">
        <v>80</v>
      </c>
    </row>
    <row r="1785" spans="1:5" x14ac:dyDescent="0.25">
      <c r="A1785" t="s">
        <v>446</v>
      </c>
      <c r="B1785" t="s">
        <v>447</v>
      </c>
      <c r="C1785" s="13">
        <v>42755</v>
      </c>
      <c r="D1785" s="219">
        <v>0.98</v>
      </c>
      <c r="E1785" t="s">
        <v>80</v>
      </c>
    </row>
    <row r="1786" spans="1:5" x14ac:dyDescent="0.25">
      <c r="A1786" t="s">
        <v>446</v>
      </c>
      <c r="B1786" t="s">
        <v>447</v>
      </c>
      <c r="C1786" s="13">
        <v>42762</v>
      </c>
      <c r="D1786" s="219">
        <v>0.98</v>
      </c>
      <c r="E1786" t="s">
        <v>80</v>
      </c>
    </row>
    <row r="1787" spans="1:5" x14ac:dyDescent="0.25">
      <c r="A1787" t="s">
        <v>446</v>
      </c>
      <c r="B1787" t="s">
        <v>447</v>
      </c>
      <c r="C1787" s="13">
        <v>42769</v>
      </c>
      <c r="D1787" s="219">
        <v>0.98</v>
      </c>
      <c r="E1787" t="s">
        <v>80</v>
      </c>
    </row>
    <row r="1788" spans="1:5" x14ac:dyDescent="0.25">
      <c r="A1788" t="s">
        <v>446</v>
      </c>
      <c r="B1788" t="s">
        <v>447</v>
      </c>
      <c r="C1788" s="13">
        <v>42776</v>
      </c>
      <c r="D1788" s="219">
        <v>0.98</v>
      </c>
      <c r="E1788" t="s">
        <v>80</v>
      </c>
    </row>
    <row r="1789" spans="1:5" x14ac:dyDescent="0.25">
      <c r="A1789" t="s">
        <v>446</v>
      </c>
      <c r="B1789" t="s">
        <v>447</v>
      </c>
      <c r="C1789" s="13">
        <v>42783</v>
      </c>
      <c r="D1789" s="219">
        <v>0.98</v>
      </c>
      <c r="E1789" t="s">
        <v>80</v>
      </c>
    </row>
    <row r="1790" spans="1:5" x14ac:dyDescent="0.25">
      <c r="A1790" t="s">
        <v>446</v>
      </c>
      <c r="B1790" t="s">
        <v>447</v>
      </c>
      <c r="C1790" s="13">
        <v>42790</v>
      </c>
      <c r="D1790" s="219">
        <v>0.98</v>
      </c>
      <c r="E1790" t="s">
        <v>80</v>
      </c>
    </row>
    <row r="1791" spans="1:5" x14ac:dyDescent="0.25">
      <c r="A1791" t="s">
        <v>446</v>
      </c>
      <c r="B1791" t="s">
        <v>447</v>
      </c>
      <c r="C1791" s="13">
        <v>42797</v>
      </c>
      <c r="D1791" s="219">
        <v>0.98</v>
      </c>
      <c r="E1791" t="s">
        <v>80</v>
      </c>
    </row>
    <row r="1792" spans="1:5" x14ac:dyDescent="0.25">
      <c r="A1792" t="s">
        <v>446</v>
      </c>
      <c r="B1792" t="s">
        <v>447</v>
      </c>
      <c r="C1792" s="13">
        <v>42804</v>
      </c>
      <c r="D1792" s="219">
        <v>0.98</v>
      </c>
      <c r="E1792" t="s">
        <v>80</v>
      </c>
    </row>
    <row r="1793" spans="1:5" x14ac:dyDescent="0.25">
      <c r="A1793" t="s">
        <v>446</v>
      </c>
      <c r="B1793" t="s">
        <v>447</v>
      </c>
      <c r="C1793" s="13">
        <v>42811</v>
      </c>
      <c r="D1793" s="219">
        <v>0.98</v>
      </c>
      <c r="E1793" t="s">
        <v>80</v>
      </c>
    </row>
    <row r="1794" spans="1:5" x14ac:dyDescent="0.25">
      <c r="A1794" t="s">
        <v>446</v>
      </c>
      <c r="B1794" t="s">
        <v>447</v>
      </c>
      <c r="C1794" s="13">
        <v>42818</v>
      </c>
      <c r="D1794" s="219">
        <v>0.98</v>
      </c>
      <c r="E1794" t="s">
        <v>80</v>
      </c>
    </row>
    <row r="1795" spans="1:5" x14ac:dyDescent="0.25">
      <c r="A1795" t="s">
        <v>446</v>
      </c>
      <c r="B1795" t="s">
        <v>447</v>
      </c>
      <c r="C1795" s="13">
        <v>42825</v>
      </c>
      <c r="D1795" s="219">
        <v>0.98</v>
      </c>
      <c r="E1795" t="s">
        <v>80</v>
      </c>
    </row>
    <row r="1796" spans="1:5" x14ac:dyDescent="0.25">
      <c r="A1796" t="s">
        <v>446</v>
      </c>
      <c r="B1796" t="s">
        <v>447</v>
      </c>
      <c r="C1796" s="13">
        <v>42832</v>
      </c>
      <c r="D1796" s="219">
        <v>0.98</v>
      </c>
      <c r="E1796" t="s">
        <v>80</v>
      </c>
    </row>
    <row r="1797" spans="1:5" x14ac:dyDescent="0.25">
      <c r="A1797" t="s">
        <v>446</v>
      </c>
      <c r="B1797" t="s">
        <v>447</v>
      </c>
      <c r="C1797" s="13">
        <v>42839</v>
      </c>
      <c r="D1797" s="219">
        <v>0.98</v>
      </c>
      <c r="E1797" t="s">
        <v>80</v>
      </c>
    </row>
    <row r="1798" spans="1:5" x14ac:dyDescent="0.25">
      <c r="A1798" t="s">
        <v>446</v>
      </c>
      <c r="B1798" t="s">
        <v>447</v>
      </c>
      <c r="C1798" s="13">
        <v>42846</v>
      </c>
      <c r="D1798" s="219">
        <v>0.98</v>
      </c>
      <c r="E1798" t="s">
        <v>80</v>
      </c>
    </row>
    <row r="1799" spans="1:5" x14ac:dyDescent="0.25">
      <c r="A1799" t="s">
        <v>446</v>
      </c>
      <c r="B1799" t="s">
        <v>447</v>
      </c>
      <c r="C1799" s="13">
        <v>42853</v>
      </c>
      <c r="D1799" s="219">
        <v>0.9788</v>
      </c>
      <c r="E1799" t="s">
        <v>80</v>
      </c>
    </row>
    <row r="1800" spans="1:5" x14ac:dyDescent="0.25">
      <c r="A1800" t="s">
        <v>446</v>
      </c>
      <c r="B1800" t="s">
        <v>447</v>
      </c>
      <c r="C1800" s="13">
        <v>42860</v>
      </c>
      <c r="D1800" s="219">
        <v>0.97719999999999996</v>
      </c>
      <c r="E1800" t="s">
        <v>80</v>
      </c>
    </row>
    <row r="1801" spans="1:5" x14ac:dyDescent="0.25">
      <c r="A1801" t="s">
        <v>446</v>
      </c>
      <c r="B1801" t="s">
        <v>447</v>
      </c>
      <c r="C1801" s="13">
        <v>42867</v>
      </c>
      <c r="D1801" s="219">
        <v>0.9758</v>
      </c>
      <c r="E1801" t="s">
        <v>80</v>
      </c>
    </row>
    <row r="1802" spans="1:5" x14ac:dyDescent="0.25">
      <c r="A1802" t="s">
        <v>446</v>
      </c>
      <c r="B1802" t="s">
        <v>447</v>
      </c>
      <c r="C1802" s="13">
        <v>42874</v>
      </c>
      <c r="D1802" s="219">
        <v>0.97450000000000003</v>
      </c>
      <c r="E1802" t="s">
        <v>80</v>
      </c>
    </row>
    <row r="1803" spans="1:5" x14ac:dyDescent="0.25">
      <c r="A1803" t="s">
        <v>446</v>
      </c>
      <c r="B1803" t="s">
        <v>447</v>
      </c>
      <c r="C1803" s="13">
        <v>42881</v>
      </c>
      <c r="D1803" s="219">
        <v>0.97329999999999994</v>
      </c>
      <c r="E1803" t="s">
        <v>80</v>
      </c>
    </row>
    <row r="1804" spans="1:5" x14ac:dyDescent="0.25">
      <c r="A1804" t="s">
        <v>446</v>
      </c>
      <c r="B1804" t="s">
        <v>447</v>
      </c>
      <c r="C1804" s="13">
        <v>42888</v>
      </c>
      <c r="D1804" s="219">
        <v>0.97230000000000005</v>
      </c>
      <c r="E1804" t="s">
        <v>80</v>
      </c>
    </row>
    <row r="1805" spans="1:5" x14ac:dyDescent="0.25">
      <c r="A1805" t="s">
        <v>446</v>
      </c>
      <c r="B1805" t="s">
        <v>447</v>
      </c>
      <c r="C1805" s="13">
        <v>42895</v>
      </c>
      <c r="D1805" s="219">
        <v>0.97170000000000001</v>
      </c>
      <c r="E1805" t="s">
        <v>80</v>
      </c>
    </row>
    <row r="1806" spans="1:5" x14ac:dyDescent="0.25">
      <c r="A1806" t="s">
        <v>446</v>
      </c>
      <c r="B1806" t="s">
        <v>447</v>
      </c>
      <c r="C1806" s="13">
        <v>42902</v>
      </c>
      <c r="D1806" s="219">
        <v>0.97120000000000006</v>
      </c>
      <c r="E1806" t="s">
        <v>80</v>
      </c>
    </row>
    <row r="1807" spans="1:5" x14ac:dyDescent="0.25">
      <c r="A1807" t="s">
        <v>446</v>
      </c>
      <c r="B1807" t="s">
        <v>447</v>
      </c>
      <c r="C1807" s="13">
        <v>42909</v>
      </c>
      <c r="D1807" s="219">
        <v>0.9708</v>
      </c>
      <c r="E1807" t="s">
        <v>80</v>
      </c>
    </row>
    <row r="1808" spans="1:5" x14ac:dyDescent="0.25">
      <c r="A1808" t="s">
        <v>446</v>
      </c>
      <c r="B1808" t="s">
        <v>447</v>
      </c>
      <c r="C1808" s="13">
        <v>42923</v>
      </c>
      <c r="D1808" s="219">
        <v>0.97040000000000004</v>
      </c>
      <c r="E1808" t="s">
        <v>80</v>
      </c>
    </row>
    <row r="1809" spans="1:5" x14ac:dyDescent="0.25">
      <c r="A1809" t="s">
        <v>446</v>
      </c>
      <c r="B1809" t="s">
        <v>447</v>
      </c>
      <c r="C1809" s="13">
        <v>42930</v>
      </c>
      <c r="D1809" s="219">
        <v>0.97</v>
      </c>
      <c r="E1809" t="s">
        <v>80</v>
      </c>
    </row>
    <row r="1810" spans="1:5" x14ac:dyDescent="0.25">
      <c r="A1810" t="s">
        <v>446</v>
      </c>
      <c r="B1810" t="s">
        <v>447</v>
      </c>
      <c r="C1810" s="13">
        <v>42937</v>
      </c>
      <c r="D1810" s="219">
        <v>0.97</v>
      </c>
      <c r="E1810" t="s">
        <v>80</v>
      </c>
    </row>
    <row r="1811" spans="1:5" x14ac:dyDescent="0.25">
      <c r="A1811" t="s">
        <v>446</v>
      </c>
      <c r="B1811" t="s">
        <v>447</v>
      </c>
      <c r="C1811" s="13">
        <v>42944</v>
      </c>
      <c r="D1811" s="219">
        <v>0.96970000000000001</v>
      </c>
      <c r="E1811" t="s">
        <v>80</v>
      </c>
    </row>
    <row r="1812" spans="1:5" x14ac:dyDescent="0.25">
      <c r="A1812" t="s">
        <v>446</v>
      </c>
      <c r="B1812" t="s">
        <v>447</v>
      </c>
      <c r="C1812" s="13">
        <v>42951</v>
      </c>
      <c r="D1812" s="219">
        <v>0.96930000000000005</v>
      </c>
      <c r="E1812" t="s">
        <v>80</v>
      </c>
    </row>
    <row r="1813" spans="1:5" x14ac:dyDescent="0.25">
      <c r="A1813" t="s">
        <v>446</v>
      </c>
      <c r="B1813" t="s">
        <v>447</v>
      </c>
      <c r="C1813" s="13">
        <v>42958</v>
      </c>
      <c r="D1813" s="219">
        <v>0.96939999999999993</v>
      </c>
      <c r="E1813" t="s">
        <v>80</v>
      </c>
    </row>
    <row r="1814" spans="1:5" x14ac:dyDescent="0.25">
      <c r="A1814" t="s">
        <v>446</v>
      </c>
      <c r="B1814" t="s">
        <v>447</v>
      </c>
      <c r="C1814" s="13">
        <v>42965</v>
      </c>
      <c r="D1814" s="219">
        <v>0.96939999999999993</v>
      </c>
      <c r="E1814" t="s">
        <v>80</v>
      </c>
    </row>
    <row r="1815" spans="1:5" x14ac:dyDescent="0.25">
      <c r="A1815" t="s">
        <v>446</v>
      </c>
      <c r="B1815" t="s">
        <v>447</v>
      </c>
      <c r="C1815" s="13">
        <v>42972</v>
      </c>
      <c r="D1815" s="219">
        <v>0.96939999999999993</v>
      </c>
      <c r="E1815" t="s">
        <v>80</v>
      </c>
    </row>
    <row r="1816" spans="1:5" x14ac:dyDescent="0.25">
      <c r="A1816" t="s">
        <v>446</v>
      </c>
      <c r="B1816" t="s">
        <v>447</v>
      </c>
      <c r="C1816" s="13">
        <v>42979</v>
      </c>
      <c r="D1816" s="219">
        <v>0.96939999999999993</v>
      </c>
      <c r="E1816" t="s">
        <v>80</v>
      </c>
    </row>
    <row r="1817" spans="1:5" x14ac:dyDescent="0.25">
      <c r="A1817" t="s">
        <v>446</v>
      </c>
      <c r="B1817" t="s">
        <v>447</v>
      </c>
      <c r="C1817" s="13">
        <v>42986</v>
      </c>
      <c r="D1817" s="219">
        <v>0.96939999999999993</v>
      </c>
      <c r="E1817" t="s">
        <v>80</v>
      </c>
    </row>
    <row r="1818" spans="1:5" x14ac:dyDescent="0.25">
      <c r="A1818" t="s">
        <v>446</v>
      </c>
      <c r="B1818" t="s">
        <v>447</v>
      </c>
      <c r="C1818" s="13">
        <v>42993</v>
      </c>
      <c r="D1818" s="219">
        <v>0.96939999999999993</v>
      </c>
      <c r="E1818" t="s">
        <v>80</v>
      </c>
    </row>
    <row r="1819" spans="1:5" x14ac:dyDescent="0.25">
      <c r="A1819" t="s">
        <v>446</v>
      </c>
      <c r="B1819" t="s">
        <v>447</v>
      </c>
      <c r="C1819" s="13">
        <v>43000</v>
      </c>
      <c r="D1819" s="219">
        <v>0.96950000000000003</v>
      </c>
      <c r="E1819" t="s">
        <v>80</v>
      </c>
    </row>
    <row r="1820" spans="1:5" x14ac:dyDescent="0.25">
      <c r="A1820" t="s">
        <v>446</v>
      </c>
      <c r="B1820" t="s">
        <v>447</v>
      </c>
      <c r="C1820" s="13">
        <v>43007</v>
      </c>
      <c r="D1820" s="219">
        <v>0.96970000000000001</v>
      </c>
      <c r="E1820" t="s">
        <v>80</v>
      </c>
    </row>
    <row r="1821" spans="1:5" x14ac:dyDescent="0.25">
      <c r="A1821" t="s">
        <v>446</v>
      </c>
      <c r="B1821" t="s">
        <v>447</v>
      </c>
      <c r="C1821" s="13">
        <v>43014</v>
      </c>
      <c r="D1821" s="219">
        <v>0.96970000000000001</v>
      </c>
      <c r="E1821" t="s">
        <v>80</v>
      </c>
    </row>
    <row r="1822" spans="1:5" x14ac:dyDescent="0.25">
      <c r="A1822" t="s">
        <v>446</v>
      </c>
      <c r="B1822" t="s">
        <v>447</v>
      </c>
      <c r="C1822" s="13">
        <v>43021</v>
      </c>
      <c r="D1822" s="219">
        <v>0.9698</v>
      </c>
      <c r="E1822" t="s">
        <v>80</v>
      </c>
    </row>
    <row r="1823" spans="1:5" x14ac:dyDescent="0.25">
      <c r="A1823" t="s">
        <v>446</v>
      </c>
      <c r="B1823" t="s">
        <v>447</v>
      </c>
      <c r="C1823" s="13">
        <v>43028</v>
      </c>
      <c r="D1823" s="219">
        <v>0.9698</v>
      </c>
      <c r="E1823" t="s">
        <v>80</v>
      </c>
    </row>
    <row r="1824" spans="1:5" x14ac:dyDescent="0.25">
      <c r="A1824" t="s">
        <v>446</v>
      </c>
      <c r="B1824" t="s">
        <v>447</v>
      </c>
      <c r="C1824" s="13">
        <v>43035</v>
      </c>
      <c r="D1824" s="219">
        <v>0.9698</v>
      </c>
      <c r="E1824" t="s">
        <v>80</v>
      </c>
    </row>
    <row r="1825" spans="1:5" x14ac:dyDescent="0.25">
      <c r="A1825" t="s">
        <v>446</v>
      </c>
      <c r="B1825" t="s">
        <v>447</v>
      </c>
      <c r="C1825" s="13">
        <v>43042</v>
      </c>
      <c r="D1825" s="219">
        <v>0.97</v>
      </c>
      <c r="E1825" t="s">
        <v>80</v>
      </c>
    </row>
    <row r="1826" spans="1:5" x14ac:dyDescent="0.25">
      <c r="A1826" t="s">
        <v>446</v>
      </c>
      <c r="B1826" t="s">
        <v>447</v>
      </c>
      <c r="C1826" s="13">
        <v>43049</v>
      </c>
      <c r="D1826" s="219">
        <v>0.97019999999999995</v>
      </c>
      <c r="E1826" t="s">
        <v>80</v>
      </c>
    </row>
    <row r="1827" spans="1:5" x14ac:dyDescent="0.25">
      <c r="A1827" t="s">
        <v>446</v>
      </c>
      <c r="B1827" t="s">
        <v>447</v>
      </c>
      <c r="C1827" s="13">
        <v>43056</v>
      </c>
      <c r="D1827" s="219">
        <v>0.97040000000000004</v>
      </c>
      <c r="E1827" t="s">
        <v>80</v>
      </c>
    </row>
    <row r="1828" spans="1:5" x14ac:dyDescent="0.25">
      <c r="A1828" t="s">
        <v>446</v>
      </c>
      <c r="B1828" t="s">
        <v>447</v>
      </c>
      <c r="C1828" s="13">
        <v>43063</v>
      </c>
      <c r="D1828" s="219">
        <v>0.9706999999999999</v>
      </c>
      <c r="E1828" t="s">
        <v>80</v>
      </c>
    </row>
    <row r="1829" spans="1:5" x14ac:dyDescent="0.25">
      <c r="A1829" t="s">
        <v>446</v>
      </c>
      <c r="B1829" t="s">
        <v>447</v>
      </c>
      <c r="C1829" s="13">
        <v>43070</v>
      </c>
      <c r="D1829" s="219">
        <v>0.97060000000000002</v>
      </c>
      <c r="E1829" t="s">
        <v>80</v>
      </c>
    </row>
    <row r="1830" spans="1:5" x14ac:dyDescent="0.25">
      <c r="A1830" t="s">
        <v>446</v>
      </c>
      <c r="B1830" t="s">
        <v>447</v>
      </c>
      <c r="C1830" s="13">
        <v>43077</v>
      </c>
      <c r="D1830" s="219">
        <v>0.97060000000000002</v>
      </c>
      <c r="E1830" t="s">
        <v>80</v>
      </c>
    </row>
    <row r="1831" spans="1:5" x14ac:dyDescent="0.25">
      <c r="A1831" t="s">
        <v>446</v>
      </c>
      <c r="B1831" t="s">
        <v>447</v>
      </c>
      <c r="C1831" s="13">
        <v>43084</v>
      </c>
      <c r="D1831" s="219">
        <v>0.97060000000000002</v>
      </c>
      <c r="E1831" t="s">
        <v>80</v>
      </c>
    </row>
    <row r="1832" spans="1:5" x14ac:dyDescent="0.25">
      <c r="A1832" t="s">
        <v>446</v>
      </c>
      <c r="B1832" t="s">
        <v>447</v>
      </c>
      <c r="C1832" s="13">
        <v>43091</v>
      </c>
      <c r="D1832" s="219">
        <v>0.97060000000000002</v>
      </c>
      <c r="E1832" t="s">
        <v>80</v>
      </c>
    </row>
    <row r="1833" spans="1:5" x14ac:dyDescent="0.25">
      <c r="A1833" t="s">
        <v>446</v>
      </c>
      <c r="B1833" t="s">
        <v>447</v>
      </c>
      <c r="C1833" s="13">
        <v>43098</v>
      </c>
      <c r="D1833" s="219">
        <v>0.97040000000000004</v>
      </c>
      <c r="E1833" t="s">
        <v>80</v>
      </c>
    </row>
    <row r="1834" spans="1:5" x14ac:dyDescent="0.25">
      <c r="A1834" t="s">
        <v>446</v>
      </c>
      <c r="B1834" t="s">
        <v>447</v>
      </c>
      <c r="C1834" s="13">
        <v>43105</v>
      </c>
      <c r="D1834" s="219">
        <v>0.96</v>
      </c>
      <c r="E1834" t="s">
        <v>80</v>
      </c>
    </row>
    <row r="1835" spans="1:5" x14ac:dyDescent="0.25">
      <c r="A1835" t="s">
        <v>446</v>
      </c>
      <c r="B1835" t="s">
        <v>447</v>
      </c>
      <c r="C1835" s="13">
        <v>43112</v>
      </c>
      <c r="D1835" s="219">
        <v>0.96</v>
      </c>
      <c r="E1835" t="s">
        <v>80</v>
      </c>
    </row>
    <row r="1836" spans="1:5" x14ac:dyDescent="0.25">
      <c r="A1836" t="s">
        <v>446</v>
      </c>
      <c r="B1836" t="s">
        <v>447</v>
      </c>
      <c r="C1836" s="13">
        <v>43119</v>
      </c>
      <c r="D1836" s="219">
        <v>0.95669999999999999</v>
      </c>
      <c r="E1836" t="s">
        <v>80</v>
      </c>
    </row>
    <row r="1837" spans="1:5" x14ac:dyDescent="0.25">
      <c r="A1837" t="s">
        <v>446</v>
      </c>
      <c r="B1837" t="s">
        <v>447</v>
      </c>
      <c r="C1837" s="13">
        <v>43126</v>
      </c>
      <c r="D1837" s="219">
        <v>0.95499999999999996</v>
      </c>
      <c r="E1837" t="s">
        <v>80</v>
      </c>
    </row>
    <row r="1838" spans="1:5" x14ac:dyDescent="0.25">
      <c r="A1838" t="s">
        <v>446</v>
      </c>
      <c r="B1838" t="s">
        <v>447</v>
      </c>
      <c r="C1838" s="13">
        <v>43133</v>
      </c>
      <c r="D1838" s="219">
        <v>0.95400000000000007</v>
      </c>
      <c r="E1838" t="s">
        <v>80</v>
      </c>
    </row>
    <row r="1839" spans="1:5" x14ac:dyDescent="0.25">
      <c r="A1839" t="s">
        <v>446</v>
      </c>
      <c r="B1839" t="s">
        <v>447</v>
      </c>
      <c r="C1839" s="13">
        <v>43140</v>
      </c>
      <c r="D1839" s="219">
        <v>0.95330000000000004</v>
      </c>
      <c r="E1839" t="s">
        <v>80</v>
      </c>
    </row>
    <row r="1840" spans="1:5" x14ac:dyDescent="0.25">
      <c r="A1840" t="s">
        <v>446</v>
      </c>
      <c r="B1840" t="s">
        <v>447</v>
      </c>
      <c r="C1840" s="13">
        <v>43147</v>
      </c>
      <c r="D1840" s="219">
        <v>0.95430000000000004</v>
      </c>
      <c r="E1840" t="s">
        <v>80</v>
      </c>
    </row>
    <row r="1841" spans="1:5" x14ac:dyDescent="0.25">
      <c r="A1841" t="s">
        <v>446</v>
      </c>
      <c r="B1841" t="s">
        <v>447</v>
      </c>
      <c r="C1841" s="13">
        <v>43154</v>
      </c>
      <c r="D1841" s="219">
        <v>0.95250000000000001</v>
      </c>
      <c r="E1841" t="s">
        <v>80</v>
      </c>
    </row>
    <row r="1842" spans="1:5" x14ac:dyDescent="0.25">
      <c r="A1842" t="s">
        <v>446</v>
      </c>
      <c r="B1842" t="s">
        <v>447</v>
      </c>
      <c r="C1842" s="13">
        <v>43161</v>
      </c>
      <c r="D1842" s="219">
        <v>0.95109999999999995</v>
      </c>
      <c r="E1842" t="s">
        <v>80</v>
      </c>
    </row>
    <row r="1843" spans="1:5" x14ac:dyDescent="0.25">
      <c r="A1843" t="s">
        <v>446</v>
      </c>
      <c r="B1843" t="s">
        <v>447</v>
      </c>
      <c r="C1843" s="13">
        <v>43168</v>
      </c>
      <c r="D1843" s="219">
        <v>0.95</v>
      </c>
      <c r="E1843" t="s">
        <v>80</v>
      </c>
    </row>
    <row r="1844" spans="1:5" x14ac:dyDescent="0.25">
      <c r="A1844" t="s">
        <v>446</v>
      </c>
      <c r="B1844" t="s">
        <v>447</v>
      </c>
      <c r="C1844" s="13">
        <v>43175</v>
      </c>
      <c r="D1844" s="219">
        <v>0.94909999999999994</v>
      </c>
      <c r="E1844" t="s">
        <v>80</v>
      </c>
    </row>
    <row r="1845" spans="1:5" x14ac:dyDescent="0.25">
      <c r="A1845" t="s">
        <v>446</v>
      </c>
      <c r="B1845" t="s">
        <v>447</v>
      </c>
      <c r="C1845" s="13">
        <v>43182</v>
      </c>
      <c r="D1845" s="219">
        <v>0.94830000000000003</v>
      </c>
      <c r="E1845" t="s">
        <v>80</v>
      </c>
    </row>
    <row r="1846" spans="1:5" x14ac:dyDescent="0.25">
      <c r="A1846" t="s">
        <v>446</v>
      </c>
      <c r="B1846" t="s">
        <v>447</v>
      </c>
      <c r="C1846" s="13">
        <v>43189</v>
      </c>
      <c r="D1846" s="219">
        <v>0.87540000000000007</v>
      </c>
      <c r="E1846" t="s">
        <v>80</v>
      </c>
    </row>
    <row r="1847" spans="1:5" x14ac:dyDescent="0.25">
      <c r="A1847" t="s">
        <v>448</v>
      </c>
      <c r="B1847" t="s">
        <v>449</v>
      </c>
      <c r="C1847" s="13">
        <v>42741</v>
      </c>
      <c r="D1847" s="219">
        <v>0.99</v>
      </c>
      <c r="E1847" t="s">
        <v>80</v>
      </c>
    </row>
    <row r="1848" spans="1:5" x14ac:dyDescent="0.25">
      <c r="A1848" t="s">
        <v>448</v>
      </c>
      <c r="B1848" t="s">
        <v>449</v>
      </c>
      <c r="C1848" s="13">
        <v>42748</v>
      </c>
      <c r="D1848" s="219">
        <v>0.99</v>
      </c>
      <c r="E1848" t="s">
        <v>80</v>
      </c>
    </row>
    <row r="1849" spans="1:5" x14ac:dyDescent="0.25">
      <c r="A1849" t="s">
        <v>448</v>
      </c>
      <c r="B1849" t="s">
        <v>449</v>
      </c>
      <c r="C1849" s="13">
        <v>42755</v>
      </c>
      <c r="D1849" s="219">
        <v>0.99</v>
      </c>
      <c r="E1849" t="s">
        <v>80</v>
      </c>
    </row>
    <row r="1850" spans="1:5" x14ac:dyDescent="0.25">
      <c r="A1850" t="s">
        <v>448</v>
      </c>
      <c r="B1850" t="s">
        <v>449</v>
      </c>
      <c r="C1850" s="13">
        <v>42762</v>
      </c>
      <c r="D1850" s="219">
        <v>0.99</v>
      </c>
      <c r="E1850" t="s">
        <v>80</v>
      </c>
    </row>
    <row r="1851" spans="1:5" x14ac:dyDescent="0.25">
      <c r="A1851" t="s">
        <v>448</v>
      </c>
      <c r="B1851" t="s">
        <v>449</v>
      </c>
      <c r="C1851" s="13">
        <v>42769</v>
      </c>
      <c r="D1851" s="219">
        <v>0.99</v>
      </c>
      <c r="E1851" t="s">
        <v>80</v>
      </c>
    </row>
    <row r="1852" spans="1:5" x14ac:dyDescent="0.25">
      <c r="A1852" t="s">
        <v>448</v>
      </c>
      <c r="B1852" t="s">
        <v>449</v>
      </c>
      <c r="C1852" s="13">
        <v>42776</v>
      </c>
      <c r="D1852" s="219">
        <v>0.99170000000000003</v>
      </c>
      <c r="E1852" t="s">
        <v>80</v>
      </c>
    </row>
    <row r="1853" spans="1:5" x14ac:dyDescent="0.25">
      <c r="A1853" t="s">
        <v>448</v>
      </c>
      <c r="B1853" t="s">
        <v>449</v>
      </c>
      <c r="C1853" s="13">
        <v>42783</v>
      </c>
      <c r="D1853" s="219">
        <v>0.99290000000000012</v>
      </c>
      <c r="E1853" t="s">
        <v>80</v>
      </c>
    </row>
    <row r="1854" spans="1:5" x14ac:dyDescent="0.25">
      <c r="A1854" t="s">
        <v>448</v>
      </c>
      <c r="B1854" t="s">
        <v>449</v>
      </c>
      <c r="C1854" s="13">
        <v>42790</v>
      </c>
      <c r="D1854" s="219">
        <v>0.99379999999999991</v>
      </c>
      <c r="E1854" t="s">
        <v>80</v>
      </c>
    </row>
    <row r="1855" spans="1:5" x14ac:dyDescent="0.25">
      <c r="A1855" t="s">
        <v>448</v>
      </c>
      <c r="B1855" t="s">
        <v>449</v>
      </c>
      <c r="C1855" s="13">
        <v>42797</v>
      </c>
      <c r="D1855" s="219">
        <v>0.99329999999999996</v>
      </c>
      <c r="E1855" t="s">
        <v>80</v>
      </c>
    </row>
    <row r="1856" spans="1:5" x14ac:dyDescent="0.25">
      <c r="A1856" t="s">
        <v>448</v>
      </c>
      <c r="B1856" t="s">
        <v>449</v>
      </c>
      <c r="C1856" s="13">
        <v>42804</v>
      </c>
      <c r="D1856" s="219">
        <v>0.99199999999999999</v>
      </c>
      <c r="E1856" t="s">
        <v>80</v>
      </c>
    </row>
    <row r="1857" spans="1:5" x14ac:dyDescent="0.25">
      <c r="A1857" t="s">
        <v>448</v>
      </c>
      <c r="B1857" t="s">
        <v>449</v>
      </c>
      <c r="C1857" s="13">
        <v>42811</v>
      </c>
      <c r="D1857" s="219">
        <v>0.9909</v>
      </c>
      <c r="E1857" t="s">
        <v>80</v>
      </c>
    </row>
    <row r="1858" spans="1:5" x14ac:dyDescent="0.25">
      <c r="A1858" t="s">
        <v>448</v>
      </c>
      <c r="B1858" t="s">
        <v>449</v>
      </c>
      <c r="C1858" s="13">
        <v>42818</v>
      </c>
      <c r="D1858" s="219">
        <v>0.99</v>
      </c>
      <c r="E1858" t="s">
        <v>80</v>
      </c>
    </row>
    <row r="1859" spans="1:5" x14ac:dyDescent="0.25">
      <c r="A1859" t="s">
        <v>448</v>
      </c>
      <c r="B1859" t="s">
        <v>449</v>
      </c>
      <c r="C1859" s="13">
        <v>42825</v>
      </c>
      <c r="D1859" s="219">
        <v>0.98919999999999997</v>
      </c>
      <c r="E1859" t="s">
        <v>80</v>
      </c>
    </row>
    <row r="1860" spans="1:5" x14ac:dyDescent="0.25">
      <c r="A1860" t="s">
        <v>448</v>
      </c>
      <c r="B1860" t="s">
        <v>449</v>
      </c>
      <c r="C1860" s="13">
        <v>42832</v>
      </c>
      <c r="D1860" s="219">
        <v>0.98860000000000003</v>
      </c>
      <c r="E1860" t="s">
        <v>80</v>
      </c>
    </row>
    <row r="1861" spans="1:5" x14ac:dyDescent="0.25">
      <c r="A1861" t="s">
        <v>448</v>
      </c>
      <c r="B1861" t="s">
        <v>449</v>
      </c>
      <c r="C1861" s="13">
        <v>42839</v>
      </c>
      <c r="D1861" s="219">
        <v>0.98870000000000002</v>
      </c>
      <c r="E1861" t="s">
        <v>80</v>
      </c>
    </row>
    <row r="1862" spans="1:5" x14ac:dyDescent="0.25">
      <c r="A1862" t="s">
        <v>448</v>
      </c>
      <c r="B1862" t="s">
        <v>449</v>
      </c>
      <c r="C1862" s="13">
        <v>42846</v>
      </c>
      <c r="D1862" s="219">
        <v>0.9887999999999999</v>
      </c>
      <c r="E1862" t="s">
        <v>80</v>
      </c>
    </row>
    <row r="1863" spans="1:5" x14ac:dyDescent="0.25">
      <c r="A1863" t="s">
        <v>448</v>
      </c>
      <c r="B1863" t="s">
        <v>449</v>
      </c>
      <c r="C1863" s="13">
        <v>42853</v>
      </c>
      <c r="D1863" s="219">
        <v>0.98939999999999995</v>
      </c>
      <c r="E1863" t="s">
        <v>80</v>
      </c>
    </row>
    <row r="1864" spans="1:5" x14ac:dyDescent="0.25">
      <c r="A1864" t="s">
        <v>448</v>
      </c>
      <c r="B1864" t="s">
        <v>449</v>
      </c>
      <c r="C1864" s="13">
        <v>42860</v>
      </c>
      <c r="D1864" s="219">
        <v>0.99</v>
      </c>
      <c r="E1864" t="s">
        <v>80</v>
      </c>
    </row>
    <row r="1865" spans="1:5" x14ac:dyDescent="0.25">
      <c r="A1865" t="s">
        <v>448</v>
      </c>
      <c r="B1865" t="s">
        <v>449</v>
      </c>
      <c r="C1865" s="13">
        <v>42867</v>
      </c>
      <c r="D1865" s="219">
        <v>0.99049999999999994</v>
      </c>
      <c r="E1865" t="s">
        <v>80</v>
      </c>
    </row>
    <row r="1866" spans="1:5" x14ac:dyDescent="0.25">
      <c r="A1866" t="s">
        <v>448</v>
      </c>
      <c r="B1866" t="s">
        <v>449</v>
      </c>
      <c r="C1866" s="13">
        <v>42874</v>
      </c>
      <c r="D1866" s="219">
        <v>0.99099999999999999</v>
      </c>
      <c r="E1866" t="s">
        <v>80</v>
      </c>
    </row>
    <row r="1867" spans="1:5" x14ac:dyDescent="0.25">
      <c r="A1867" t="s">
        <v>448</v>
      </c>
      <c r="B1867" t="s">
        <v>449</v>
      </c>
      <c r="C1867" s="13">
        <v>42881</v>
      </c>
      <c r="D1867" s="219">
        <v>0.99140000000000006</v>
      </c>
      <c r="E1867" t="s">
        <v>80</v>
      </c>
    </row>
    <row r="1868" spans="1:5" x14ac:dyDescent="0.25">
      <c r="A1868" t="s">
        <v>448</v>
      </c>
      <c r="B1868" t="s">
        <v>449</v>
      </c>
      <c r="C1868" s="13">
        <v>42888</v>
      </c>
      <c r="D1868" s="219">
        <v>0.99180000000000001</v>
      </c>
      <c r="E1868" t="s">
        <v>80</v>
      </c>
    </row>
    <row r="1869" spans="1:5" x14ac:dyDescent="0.25">
      <c r="A1869" t="s">
        <v>448</v>
      </c>
      <c r="B1869" t="s">
        <v>449</v>
      </c>
      <c r="C1869" s="13">
        <v>42895</v>
      </c>
      <c r="D1869" s="219">
        <v>0.99219999999999997</v>
      </c>
      <c r="E1869" t="s">
        <v>80</v>
      </c>
    </row>
    <row r="1870" spans="1:5" x14ac:dyDescent="0.25">
      <c r="A1870" t="s">
        <v>448</v>
      </c>
      <c r="B1870" t="s">
        <v>449</v>
      </c>
      <c r="C1870" s="13">
        <v>42902</v>
      </c>
      <c r="D1870" s="219">
        <v>0.99250000000000005</v>
      </c>
      <c r="E1870" t="s">
        <v>80</v>
      </c>
    </row>
    <row r="1871" spans="1:5" x14ac:dyDescent="0.25">
      <c r="A1871" t="s">
        <v>448</v>
      </c>
      <c r="B1871" t="s">
        <v>449</v>
      </c>
      <c r="C1871" s="13">
        <v>42909</v>
      </c>
      <c r="D1871" s="219">
        <v>0.99239999999999995</v>
      </c>
      <c r="E1871" t="s">
        <v>80</v>
      </c>
    </row>
    <row r="1872" spans="1:5" x14ac:dyDescent="0.25">
      <c r="A1872" t="s">
        <v>448</v>
      </c>
      <c r="B1872" t="s">
        <v>449</v>
      </c>
      <c r="C1872" s="13">
        <v>42923</v>
      </c>
      <c r="D1872" s="219">
        <v>0.9919</v>
      </c>
      <c r="E1872" t="s">
        <v>80</v>
      </c>
    </row>
    <row r="1873" spans="1:5" x14ac:dyDescent="0.25">
      <c r="A1873" t="s">
        <v>448</v>
      </c>
      <c r="B1873" t="s">
        <v>449</v>
      </c>
      <c r="C1873" s="13">
        <v>42930</v>
      </c>
      <c r="D1873" s="219">
        <v>0.99150000000000005</v>
      </c>
      <c r="E1873" t="s">
        <v>80</v>
      </c>
    </row>
    <row r="1874" spans="1:5" x14ac:dyDescent="0.25">
      <c r="A1874" t="s">
        <v>448</v>
      </c>
      <c r="B1874" t="s">
        <v>449</v>
      </c>
      <c r="C1874" s="13">
        <v>42937</v>
      </c>
      <c r="D1874" s="219">
        <v>0.99109999999999998</v>
      </c>
      <c r="E1874" t="s">
        <v>80</v>
      </c>
    </row>
    <row r="1875" spans="1:5" x14ac:dyDescent="0.25">
      <c r="A1875" t="s">
        <v>448</v>
      </c>
      <c r="B1875" t="s">
        <v>449</v>
      </c>
      <c r="C1875" s="13">
        <v>42944</v>
      </c>
      <c r="D1875" s="219">
        <v>0.99069999999999991</v>
      </c>
      <c r="E1875" t="s">
        <v>80</v>
      </c>
    </row>
    <row r="1876" spans="1:5" x14ac:dyDescent="0.25">
      <c r="A1876" t="s">
        <v>448</v>
      </c>
      <c r="B1876" t="s">
        <v>449</v>
      </c>
      <c r="C1876" s="13">
        <v>42951</v>
      </c>
      <c r="D1876" s="219">
        <v>0.99069999999999991</v>
      </c>
      <c r="E1876" t="s">
        <v>80</v>
      </c>
    </row>
    <row r="1877" spans="1:5" x14ac:dyDescent="0.25">
      <c r="A1877" t="s">
        <v>448</v>
      </c>
      <c r="B1877" t="s">
        <v>449</v>
      </c>
      <c r="C1877" s="13">
        <v>42958</v>
      </c>
      <c r="D1877" s="219">
        <v>0.99099999999999999</v>
      </c>
      <c r="E1877" t="s">
        <v>80</v>
      </c>
    </row>
    <row r="1878" spans="1:5" x14ac:dyDescent="0.25">
      <c r="A1878" t="s">
        <v>448</v>
      </c>
      <c r="B1878" t="s">
        <v>449</v>
      </c>
      <c r="C1878" s="13">
        <v>42965</v>
      </c>
      <c r="D1878" s="219">
        <v>0.9909</v>
      </c>
      <c r="E1878" t="s">
        <v>80</v>
      </c>
    </row>
    <row r="1879" spans="1:5" x14ac:dyDescent="0.25">
      <c r="A1879" t="s">
        <v>448</v>
      </c>
      <c r="B1879" t="s">
        <v>449</v>
      </c>
      <c r="C1879" s="13">
        <v>42972</v>
      </c>
      <c r="D1879" s="219">
        <v>0.9909</v>
      </c>
      <c r="E1879" t="s">
        <v>80</v>
      </c>
    </row>
    <row r="1880" spans="1:5" x14ac:dyDescent="0.25">
      <c r="A1880" t="s">
        <v>448</v>
      </c>
      <c r="B1880" t="s">
        <v>449</v>
      </c>
      <c r="C1880" s="13">
        <v>42979</v>
      </c>
      <c r="D1880" s="219">
        <v>0.99060000000000004</v>
      </c>
      <c r="E1880" t="s">
        <v>80</v>
      </c>
    </row>
    <row r="1881" spans="1:5" x14ac:dyDescent="0.25">
      <c r="A1881" t="s">
        <v>448</v>
      </c>
      <c r="B1881" t="s">
        <v>449</v>
      </c>
      <c r="C1881" s="13">
        <v>42986</v>
      </c>
      <c r="D1881" s="219">
        <v>0.99029999999999996</v>
      </c>
      <c r="E1881" t="s">
        <v>80</v>
      </c>
    </row>
    <row r="1882" spans="1:5" x14ac:dyDescent="0.25">
      <c r="A1882" t="s">
        <v>448</v>
      </c>
      <c r="B1882" t="s">
        <v>449</v>
      </c>
      <c r="C1882" s="13">
        <v>42993</v>
      </c>
      <c r="D1882" s="219">
        <v>0.99</v>
      </c>
      <c r="E1882" t="s">
        <v>80</v>
      </c>
    </row>
    <row r="1883" spans="1:5" x14ac:dyDescent="0.25">
      <c r="A1883" t="s">
        <v>448</v>
      </c>
      <c r="B1883" t="s">
        <v>449</v>
      </c>
      <c r="C1883" s="13">
        <v>43000</v>
      </c>
      <c r="D1883" s="219">
        <v>0.98970000000000002</v>
      </c>
      <c r="E1883" t="s">
        <v>80</v>
      </c>
    </row>
    <row r="1884" spans="1:5" x14ac:dyDescent="0.25">
      <c r="A1884" t="s">
        <v>448</v>
      </c>
      <c r="B1884" t="s">
        <v>449</v>
      </c>
      <c r="C1884" s="13">
        <v>43007</v>
      </c>
      <c r="D1884" s="219">
        <v>0.98950000000000005</v>
      </c>
      <c r="E1884" t="s">
        <v>80</v>
      </c>
    </row>
    <row r="1885" spans="1:5" x14ac:dyDescent="0.25">
      <c r="A1885" t="s">
        <v>448</v>
      </c>
      <c r="B1885" t="s">
        <v>449</v>
      </c>
      <c r="C1885" s="13">
        <v>43014</v>
      </c>
      <c r="D1885" s="219">
        <v>0.98919999999999997</v>
      </c>
      <c r="E1885" t="s">
        <v>80</v>
      </c>
    </row>
    <row r="1886" spans="1:5" x14ac:dyDescent="0.25">
      <c r="A1886" t="s">
        <v>448</v>
      </c>
      <c r="B1886" t="s">
        <v>449</v>
      </c>
      <c r="C1886" s="13">
        <v>43021</v>
      </c>
      <c r="D1886" s="219">
        <v>0.9890000000000001</v>
      </c>
      <c r="E1886" t="s">
        <v>80</v>
      </c>
    </row>
    <row r="1887" spans="1:5" x14ac:dyDescent="0.25">
      <c r="A1887" t="s">
        <v>448</v>
      </c>
      <c r="B1887" t="s">
        <v>449</v>
      </c>
      <c r="C1887" s="13">
        <v>43028</v>
      </c>
      <c r="D1887" s="219">
        <v>0.9887999999999999</v>
      </c>
      <c r="E1887" t="s">
        <v>80</v>
      </c>
    </row>
    <row r="1888" spans="1:5" x14ac:dyDescent="0.25">
      <c r="A1888" t="s">
        <v>448</v>
      </c>
      <c r="B1888" t="s">
        <v>449</v>
      </c>
      <c r="C1888" s="13">
        <v>43035</v>
      </c>
      <c r="D1888" s="219">
        <v>0.98860000000000003</v>
      </c>
      <c r="E1888" t="s">
        <v>80</v>
      </c>
    </row>
    <row r="1889" spans="1:5" x14ac:dyDescent="0.25">
      <c r="A1889" t="s">
        <v>448</v>
      </c>
      <c r="B1889" t="s">
        <v>449</v>
      </c>
      <c r="C1889" s="13">
        <v>43042</v>
      </c>
      <c r="D1889" s="219">
        <v>0.98840000000000006</v>
      </c>
      <c r="E1889" t="s">
        <v>80</v>
      </c>
    </row>
    <row r="1890" spans="1:5" x14ac:dyDescent="0.25">
      <c r="A1890" t="s">
        <v>448</v>
      </c>
      <c r="B1890" t="s">
        <v>449</v>
      </c>
      <c r="C1890" s="13">
        <v>43049</v>
      </c>
      <c r="D1890" s="219">
        <v>0.98819999999999997</v>
      </c>
      <c r="E1890" t="s">
        <v>80</v>
      </c>
    </row>
    <row r="1891" spans="1:5" x14ac:dyDescent="0.25">
      <c r="A1891" t="s">
        <v>448</v>
      </c>
      <c r="B1891" t="s">
        <v>449</v>
      </c>
      <c r="C1891" s="13">
        <v>43056</v>
      </c>
      <c r="D1891" s="219">
        <v>0.98799999999999999</v>
      </c>
      <c r="E1891" t="s">
        <v>80</v>
      </c>
    </row>
    <row r="1892" spans="1:5" x14ac:dyDescent="0.25">
      <c r="A1892" t="s">
        <v>448</v>
      </c>
      <c r="B1892" t="s">
        <v>449</v>
      </c>
      <c r="C1892" s="13">
        <v>43063</v>
      </c>
      <c r="D1892" s="219">
        <v>0.98799999999999999</v>
      </c>
      <c r="E1892" t="s">
        <v>80</v>
      </c>
    </row>
    <row r="1893" spans="1:5" x14ac:dyDescent="0.25">
      <c r="A1893" t="s">
        <v>448</v>
      </c>
      <c r="B1893" t="s">
        <v>449</v>
      </c>
      <c r="C1893" s="13">
        <v>43070</v>
      </c>
      <c r="D1893" s="219">
        <v>0.98809999999999998</v>
      </c>
      <c r="E1893" t="s">
        <v>80</v>
      </c>
    </row>
    <row r="1894" spans="1:5" x14ac:dyDescent="0.25">
      <c r="A1894" t="s">
        <v>448</v>
      </c>
      <c r="B1894" t="s">
        <v>449</v>
      </c>
      <c r="C1894" s="13">
        <v>43077</v>
      </c>
      <c r="D1894" s="219">
        <v>0.98809999999999998</v>
      </c>
      <c r="E1894" t="s">
        <v>80</v>
      </c>
    </row>
    <row r="1895" spans="1:5" x14ac:dyDescent="0.25">
      <c r="A1895" t="s">
        <v>448</v>
      </c>
      <c r="B1895" t="s">
        <v>449</v>
      </c>
      <c r="C1895" s="13">
        <v>43084</v>
      </c>
      <c r="D1895" s="219">
        <v>0.98819999999999997</v>
      </c>
      <c r="E1895" t="s">
        <v>80</v>
      </c>
    </row>
    <row r="1896" spans="1:5" x14ac:dyDescent="0.25">
      <c r="A1896" t="s">
        <v>448</v>
      </c>
      <c r="B1896" t="s">
        <v>449</v>
      </c>
      <c r="C1896" s="13">
        <v>43091</v>
      </c>
      <c r="D1896" s="219">
        <v>0.98799999999999999</v>
      </c>
      <c r="E1896" t="s">
        <v>80</v>
      </c>
    </row>
    <row r="1897" spans="1:5" x14ac:dyDescent="0.25">
      <c r="A1897" t="s">
        <v>448</v>
      </c>
      <c r="B1897" t="s">
        <v>449</v>
      </c>
      <c r="C1897" s="13">
        <v>43098</v>
      </c>
      <c r="D1897" s="219">
        <v>0.98799999999999999</v>
      </c>
      <c r="E1897" t="s">
        <v>80</v>
      </c>
    </row>
    <row r="1898" spans="1:5" x14ac:dyDescent="0.25">
      <c r="A1898" t="s">
        <v>448</v>
      </c>
      <c r="B1898" t="s">
        <v>449</v>
      </c>
      <c r="C1898" s="13">
        <v>43105</v>
      </c>
      <c r="D1898" s="219">
        <v>0.99</v>
      </c>
      <c r="E1898" t="s">
        <v>80</v>
      </c>
    </row>
    <row r="1899" spans="1:5" x14ac:dyDescent="0.25">
      <c r="A1899" t="s">
        <v>448</v>
      </c>
      <c r="B1899" t="s">
        <v>449</v>
      </c>
      <c r="C1899" s="13">
        <v>43112</v>
      </c>
      <c r="D1899" s="219">
        <v>0.99</v>
      </c>
      <c r="E1899" t="s">
        <v>80</v>
      </c>
    </row>
    <row r="1900" spans="1:5" x14ac:dyDescent="0.25">
      <c r="A1900" t="s">
        <v>448</v>
      </c>
      <c r="B1900" t="s">
        <v>449</v>
      </c>
      <c r="C1900" s="13">
        <v>43119</v>
      </c>
      <c r="D1900" s="219">
        <v>0.98670000000000002</v>
      </c>
      <c r="E1900" t="s">
        <v>80</v>
      </c>
    </row>
    <row r="1901" spans="1:5" x14ac:dyDescent="0.25">
      <c r="A1901" t="s">
        <v>448</v>
      </c>
      <c r="B1901" t="s">
        <v>449</v>
      </c>
      <c r="C1901" s="13">
        <v>43126</v>
      </c>
      <c r="D1901" s="219">
        <v>0.98499999999999999</v>
      </c>
      <c r="E1901" t="s">
        <v>80</v>
      </c>
    </row>
    <row r="1902" spans="1:5" x14ac:dyDescent="0.25">
      <c r="A1902" t="s">
        <v>448</v>
      </c>
      <c r="B1902" t="s">
        <v>449</v>
      </c>
      <c r="C1902" s="13">
        <v>43133</v>
      </c>
      <c r="D1902" s="219">
        <v>0.98199999999999998</v>
      </c>
      <c r="E1902" t="s">
        <v>80</v>
      </c>
    </row>
    <row r="1903" spans="1:5" x14ac:dyDescent="0.25">
      <c r="A1903" t="s">
        <v>448</v>
      </c>
      <c r="B1903" t="s">
        <v>449</v>
      </c>
      <c r="C1903" s="13">
        <v>43140</v>
      </c>
      <c r="D1903" s="219">
        <v>0.98</v>
      </c>
      <c r="E1903" t="s">
        <v>80</v>
      </c>
    </row>
    <row r="1904" spans="1:5" x14ac:dyDescent="0.25">
      <c r="A1904" t="s">
        <v>448</v>
      </c>
      <c r="B1904" t="s">
        <v>449</v>
      </c>
      <c r="C1904" s="13">
        <v>43147</v>
      </c>
      <c r="D1904" s="219">
        <v>0.98</v>
      </c>
      <c r="E1904" t="s">
        <v>80</v>
      </c>
    </row>
    <row r="1905" spans="1:5" x14ac:dyDescent="0.25">
      <c r="A1905" t="s">
        <v>448</v>
      </c>
      <c r="B1905" t="s">
        <v>449</v>
      </c>
      <c r="C1905" s="13">
        <v>43154</v>
      </c>
      <c r="D1905" s="219">
        <v>0.98</v>
      </c>
      <c r="E1905" t="s">
        <v>80</v>
      </c>
    </row>
    <row r="1906" spans="1:5" x14ac:dyDescent="0.25">
      <c r="A1906" t="s">
        <v>448</v>
      </c>
      <c r="B1906" t="s">
        <v>449</v>
      </c>
      <c r="C1906" s="13">
        <v>43161</v>
      </c>
      <c r="D1906" s="219">
        <v>0.98</v>
      </c>
      <c r="E1906" t="s">
        <v>80</v>
      </c>
    </row>
    <row r="1907" spans="1:5" x14ac:dyDescent="0.25">
      <c r="A1907" t="s">
        <v>448</v>
      </c>
      <c r="B1907" t="s">
        <v>449</v>
      </c>
      <c r="C1907" s="13">
        <v>43168</v>
      </c>
      <c r="D1907" s="219">
        <v>0.98</v>
      </c>
      <c r="E1907" t="s">
        <v>80</v>
      </c>
    </row>
    <row r="1908" spans="1:5" x14ac:dyDescent="0.25">
      <c r="A1908" t="s">
        <v>448</v>
      </c>
      <c r="B1908" t="s">
        <v>449</v>
      </c>
      <c r="C1908" s="13">
        <v>43175</v>
      </c>
      <c r="D1908" s="219">
        <v>0.98</v>
      </c>
      <c r="E1908" t="s">
        <v>80</v>
      </c>
    </row>
    <row r="1909" spans="1:5" x14ac:dyDescent="0.25">
      <c r="A1909" t="s">
        <v>448</v>
      </c>
      <c r="B1909" t="s">
        <v>449</v>
      </c>
      <c r="C1909" s="13">
        <v>43182</v>
      </c>
      <c r="D1909" s="219">
        <v>0.98</v>
      </c>
      <c r="E1909" t="s">
        <v>80</v>
      </c>
    </row>
    <row r="1910" spans="1:5" x14ac:dyDescent="0.25">
      <c r="A1910" t="s">
        <v>448</v>
      </c>
      <c r="B1910" t="s">
        <v>449</v>
      </c>
      <c r="C1910" s="13">
        <v>43189</v>
      </c>
      <c r="D1910" s="219">
        <v>0.90459999999999996</v>
      </c>
      <c r="E1910" t="s">
        <v>80</v>
      </c>
    </row>
    <row r="1911" spans="1:5" x14ac:dyDescent="0.25">
      <c r="A1911" t="s">
        <v>450</v>
      </c>
      <c r="B1911" t="s">
        <v>451</v>
      </c>
      <c r="C1911" s="13">
        <v>42741</v>
      </c>
      <c r="D1911" s="219">
        <v>0.95</v>
      </c>
      <c r="E1911" t="s">
        <v>80</v>
      </c>
    </row>
    <row r="1912" spans="1:5" x14ac:dyDescent="0.25">
      <c r="A1912" t="s">
        <v>450</v>
      </c>
      <c r="B1912" t="s">
        <v>451</v>
      </c>
      <c r="C1912" s="13">
        <v>42748</v>
      </c>
      <c r="D1912" s="219">
        <v>0.95</v>
      </c>
      <c r="E1912" t="s">
        <v>80</v>
      </c>
    </row>
    <row r="1913" spans="1:5" x14ac:dyDescent="0.25">
      <c r="A1913" t="s">
        <v>450</v>
      </c>
      <c r="B1913" t="s">
        <v>451</v>
      </c>
      <c r="C1913" s="13">
        <v>42755</v>
      </c>
      <c r="D1913" s="219">
        <v>0.95</v>
      </c>
      <c r="E1913" t="s">
        <v>80</v>
      </c>
    </row>
    <row r="1914" spans="1:5" x14ac:dyDescent="0.25">
      <c r="A1914" t="s">
        <v>450</v>
      </c>
      <c r="B1914" t="s">
        <v>451</v>
      </c>
      <c r="C1914" s="13">
        <v>42762</v>
      </c>
      <c r="D1914" s="219">
        <v>0.95</v>
      </c>
      <c r="E1914" t="s">
        <v>80</v>
      </c>
    </row>
    <row r="1915" spans="1:5" x14ac:dyDescent="0.25">
      <c r="A1915" t="s">
        <v>450</v>
      </c>
      <c r="B1915" t="s">
        <v>451</v>
      </c>
      <c r="C1915" s="13">
        <v>42769</v>
      </c>
      <c r="D1915" s="219">
        <v>0.95</v>
      </c>
      <c r="E1915" t="s">
        <v>80</v>
      </c>
    </row>
    <row r="1916" spans="1:5" x14ac:dyDescent="0.25">
      <c r="A1916" t="s">
        <v>450</v>
      </c>
      <c r="B1916" t="s">
        <v>451</v>
      </c>
      <c r="C1916" s="13">
        <v>42776</v>
      </c>
      <c r="D1916" s="219">
        <v>0.95</v>
      </c>
      <c r="E1916" t="s">
        <v>80</v>
      </c>
    </row>
    <row r="1917" spans="1:5" x14ac:dyDescent="0.25">
      <c r="A1917" t="s">
        <v>450</v>
      </c>
      <c r="B1917" t="s">
        <v>451</v>
      </c>
      <c r="C1917" s="13">
        <v>42783</v>
      </c>
      <c r="D1917" s="219">
        <v>0.95</v>
      </c>
      <c r="E1917" t="s">
        <v>80</v>
      </c>
    </row>
    <row r="1918" spans="1:5" x14ac:dyDescent="0.25">
      <c r="A1918" t="s">
        <v>450</v>
      </c>
      <c r="B1918" t="s">
        <v>451</v>
      </c>
      <c r="C1918" s="13">
        <v>42790</v>
      </c>
      <c r="D1918" s="219">
        <v>0.95</v>
      </c>
      <c r="E1918" t="s">
        <v>80</v>
      </c>
    </row>
    <row r="1919" spans="1:5" x14ac:dyDescent="0.25">
      <c r="A1919" t="s">
        <v>450</v>
      </c>
      <c r="B1919" t="s">
        <v>451</v>
      </c>
      <c r="C1919" s="13">
        <v>42797</v>
      </c>
      <c r="D1919" s="219">
        <v>0.95109999999999995</v>
      </c>
      <c r="E1919" t="s">
        <v>80</v>
      </c>
    </row>
    <row r="1920" spans="1:5" x14ac:dyDescent="0.25">
      <c r="A1920" t="s">
        <v>450</v>
      </c>
      <c r="B1920" t="s">
        <v>451</v>
      </c>
      <c r="C1920" s="13">
        <v>42804</v>
      </c>
      <c r="D1920" s="219">
        <v>0.95200000000000007</v>
      </c>
      <c r="E1920" t="s">
        <v>80</v>
      </c>
    </row>
    <row r="1921" spans="1:5" x14ac:dyDescent="0.25">
      <c r="A1921" t="s">
        <v>450</v>
      </c>
      <c r="B1921" t="s">
        <v>451</v>
      </c>
      <c r="C1921" s="13">
        <v>42811</v>
      </c>
      <c r="D1921" s="219">
        <v>0.95269999999999999</v>
      </c>
      <c r="E1921" t="s">
        <v>80</v>
      </c>
    </row>
    <row r="1922" spans="1:5" x14ac:dyDescent="0.25">
      <c r="A1922" t="s">
        <v>450</v>
      </c>
      <c r="B1922" t="s">
        <v>451</v>
      </c>
      <c r="C1922" s="13">
        <v>42818</v>
      </c>
      <c r="D1922" s="219">
        <v>0.95330000000000004</v>
      </c>
      <c r="E1922" t="s">
        <v>80</v>
      </c>
    </row>
    <row r="1923" spans="1:5" x14ac:dyDescent="0.25">
      <c r="A1923" t="s">
        <v>450</v>
      </c>
      <c r="B1923" t="s">
        <v>451</v>
      </c>
      <c r="C1923" s="13">
        <v>42825</v>
      </c>
      <c r="D1923" s="219">
        <v>0.95310000000000006</v>
      </c>
      <c r="E1923" t="s">
        <v>80</v>
      </c>
    </row>
    <row r="1924" spans="1:5" x14ac:dyDescent="0.25">
      <c r="A1924" t="s">
        <v>450</v>
      </c>
      <c r="B1924" t="s">
        <v>451</v>
      </c>
      <c r="C1924" s="13">
        <v>42832</v>
      </c>
      <c r="D1924" s="219">
        <v>0.95209999999999995</v>
      </c>
      <c r="E1924" t="s">
        <v>80</v>
      </c>
    </row>
    <row r="1925" spans="1:5" x14ac:dyDescent="0.25">
      <c r="A1925" t="s">
        <v>450</v>
      </c>
      <c r="B1925" t="s">
        <v>451</v>
      </c>
      <c r="C1925" s="13">
        <v>42839</v>
      </c>
      <c r="D1925" s="219">
        <v>0.95129999999999992</v>
      </c>
      <c r="E1925" t="s">
        <v>80</v>
      </c>
    </row>
    <row r="1926" spans="1:5" x14ac:dyDescent="0.25">
      <c r="A1926" t="s">
        <v>450</v>
      </c>
      <c r="B1926" t="s">
        <v>451</v>
      </c>
      <c r="C1926" s="13">
        <v>42846</v>
      </c>
      <c r="D1926" s="219">
        <v>0.9506</v>
      </c>
      <c r="E1926" t="s">
        <v>80</v>
      </c>
    </row>
    <row r="1927" spans="1:5" x14ac:dyDescent="0.25">
      <c r="A1927" t="s">
        <v>450</v>
      </c>
      <c r="B1927" t="s">
        <v>451</v>
      </c>
      <c r="C1927" s="13">
        <v>42853</v>
      </c>
      <c r="D1927" s="219">
        <v>0.95</v>
      </c>
      <c r="E1927" t="s">
        <v>80</v>
      </c>
    </row>
    <row r="1928" spans="1:5" x14ac:dyDescent="0.25">
      <c r="A1928" t="s">
        <v>450</v>
      </c>
      <c r="B1928" t="s">
        <v>451</v>
      </c>
      <c r="C1928" s="13">
        <v>42860</v>
      </c>
      <c r="D1928" s="219">
        <v>0.94779999999999998</v>
      </c>
      <c r="E1928" t="s">
        <v>80</v>
      </c>
    </row>
    <row r="1929" spans="1:5" x14ac:dyDescent="0.25">
      <c r="A1929" t="s">
        <v>450</v>
      </c>
      <c r="B1929" t="s">
        <v>451</v>
      </c>
      <c r="C1929" s="13">
        <v>42867</v>
      </c>
      <c r="D1929" s="219">
        <v>0.94629999999999992</v>
      </c>
      <c r="E1929" t="s">
        <v>80</v>
      </c>
    </row>
    <row r="1930" spans="1:5" x14ac:dyDescent="0.25">
      <c r="A1930" t="s">
        <v>450</v>
      </c>
      <c r="B1930" t="s">
        <v>451</v>
      </c>
      <c r="C1930" s="13">
        <v>42874</v>
      </c>
      <c r="D1930" s="219">
        <v>0.94499999999999995</v>
      </c>
      <c r="E1930" t="s">
        <v>80</v>
      </c>
    </row>
    <row r="1931" spans="1:5" x14ac:dyDescent="0.25">
      <c r="A1931" t="s">
        <v>450</v>
      </c>
      <c r="B1931" t="s">
        <v>451</v>
      </c>
      <c r="C1931" s="13">
        <v>42881</v>
      </c>
      <c r="D1931" s="219">
        <v>0.94379999999999997</v>
      </c>
      <c r="E1931" t="s">
        <v>80</v>
      </c>
    </row>
    <row r="1932" spans="1:5" x14ac:dyDescent="0.25">
      <c r="A1932" t="s">
        <v>450</v>
      </c>
      <c r="B1932" t="s">
        <v>451</v>
      </c>
      <c r="C1932" s="13">
        <v>42888</v>
      </c>
      <c r="D1932" s="219">
        <v>0.94230000000000003</v>
      </c>
      <c r="E1932" t="s">
        <v>80</v>
      </c>
    </row>
    <row r="1933" spans="1:5" x14ac:dyDescent="0.25">
      <c r="A1933" t="s">
        <v>450</v>
      </c>
      <c r="B1933" t="s">
        <v>451</v>
      </c>
      <c r="C1933" s="13">
        <v>42895</v>
      </c>
      <c r="D1933" s="219">
        <v>0.94090000000000007</v>
      </c>
      <c r="E1933" t="s">
        <v>80</v>
      </c>
    </row>
    <row r="1934" spans="1:5" x14ac:dyDescent="0.25">
      <c r="A1934" t="s">
        <v>450</v>
      </c>
      <c r="B1934" t="s">
        <v>451</v>
      </c>
      <c r="C1934" s="13">
        <v>42902</v>
      </c>
      <c r="D1934" s="219">
        <v>0.93959999999999999</v>
      </c>
      <c r="E1934" t="s">
        <v>80</v>
      </c>
    </row>
    <row r="1935" spans="1:5" x14ac:dyDescent="0.25">
      <c r="A1935" t="s">
        <v>450</v>
      </c>
      <c r="B1935" t="s">
        <v>451</v>
      </c>
      <c r="C1935" s="13">
        <v>42909</v>
      </c>
      <c r="D1935" s="219">
        <v>0.93879999999999997</v>
      </c>
      <c r="E1935" t="s">
        <v>80</v>
      </c>
    </row>
    <row r="1936" spans="1:5" x14ac:dyDescent="0.25">
      <c r="A1936" t="s">
        <v>450</v>
      </c>
      <c r="B1936" t="s">
        <v>451</v>
      </c>
      <c r="C1936" s="13">
        <v>42923</v>
      </c>
      <c r="D1936" s="219">
        <v>0.93810000000000004</v>
      </c>
      <c r="E1936" t="s">
        <v>80</v>
      </c>
    </row>
    <row r="1937" spans="1:5" x14ac:dyDescent="0.25">
      <c r="A1937" t="s">
        <v>450</v>
      </c>
      <c r="B1937" t="s">
        <v>451</v>
      </c>
      <c r="C1937" s="13">
        <v>42930</v>
      </c>
      <c r="D1937" s="219">
        <v>0.93810000000000004</v>
      </c>
      <c r="E1937" t="s">
        <v>80</v>
      </c>
    </row>
    <row r="1938" spans="1:5" x14ac:dyDescent="0.25">
      <c r="A1938" t="s">
        <v>450</v>
      </c>
      <c r="B1938" t="s">
        <v>451</v>
      </c>
      <c r="C1938" s="13">
        <v>42937</v>
      </c>
      <c r="D1938" s="219">
        <v>0.93859999999999999</v>
      </c>
      <c r="E1938" t="s">
        <v>80</v>
      </c>
    </row>
    <row r="1939" spans="1:5" x14ac:dyDescent="0.25">
      <c r="A1939" t="s">
        <v>450</v>
      </c>
      <c r="B1939" t="s">
        <v>451</v>
      </c>
      <c r="C1939" s="13">
        <v>42944</v>
      </c>
      <c r="D1939" s="219">
        <v>0.93930000000000002</v>
      </c>
      <c r="E1939" t="s">
        <v>80</v>
      </c>
    </row>
    <row r="1940" spans="1:5" x14ac:dyDescent="0.25">
      <c r="A1940" t="s">
        <v>450</v>
      </c>
      <c r="B1940" t="s">
        <v>451</v>
      </c>
      <c r="C1940" s="13">
        <v>42951</v>
      </c>
      <c r="D1940" s="219">
        <v>0.94</v>
      </c>
      <c r="E1940" t="s">
        <v>80</v>
      </c>
    </row>
    <row r="1941" spans="1:5" x14ac:dyDescent="0.25">
      <c r="A1941" t="s">
        <v>450</v>
      </c>
      <c r="B1941" t="s">
        <v>451</v>
      </c>
      <c r="C1941" s="13">
        <v>42958</v>
      </c>
      <c r="D1941" s="219">
        <v>0.94059999999999999</v>
      </c>
      <c r="E1941" t="s">
        <v>80</v>
      </c>
    </row>
    <row r="1942" spans="1:5" x14ac:dyDescent="0.25">
      <c r="A1942" t="s">
        <v>450</v>
      </c>
      <c r="B1942" t="s">
        <v>451</v>
      </c>
      <c r="C1942" s="13">
        <v>42965</v>
      </c>
      <c r="D1942" s="219">
        <v>0.94120000000000004</v>
      </c>
      <c r="E1942" t="s">
        <v>80</v>
      </c>
    </row>
    <row r="1943" spans="1:5" x14ac:dyDescent="0.25">
      <c r="A1943" t="s">
        <v>450</v>
      </c>
      <c r="B1943" t="s">
        <v>451</v>
      </c>
      <c r="C1943" s="13">
        <v>42972</v>
      </c>
      <c r="D1943" s="219">
        <v>0.94209999999999994</v>
      </c>
      <c r="E1943" t="s">
        <v>80</v>
      </c>
    </row>
    <row r="1944" spans="1:5" x14ac:dyDescent="0.25">
      <c r="A1944" t="s">
        <v>450</v>
      </c>
      <c r="B1944" t="s">
        <v>451</v>
      </c>
      <c r="C1944" s="13">
        <v>42979</v>
      </c>
      <c r="D1944" s="219">
        <v>0.94319999999999993</v>
      </c>
      <c r="E1944" t="s">
        <v>80</v>
      </c>
    </row>
    <row r="1945" spans="1:5" x14ac:dyDescent="0.25">
      <c r="A1945" t="s">
        <v>450</v>
      </c>
      <c r="B1945" t="s">
        <v>451</v>
      </c>
      <c r="C1945" s="13">
        <v>42986</v>
      </c>
      <c r="D1945" s="219">
        <v>0.94430000000000003</v>
      </c>
      <c r="E1945" t="s">
        <v>80</v>
      </c>
    </row>
    <row r="1946" spans="1:5" x14ac:dyDescent="0.25">
      <c r="A1946" t="s">
        <v>450</v>
      </c>
      <c r="B1946" t="s">
        <v>451</v>
      </c>
      <c r="C1946" s="13">
        <v>42993</v>
      </c>
      <c r="D1946" s="219">
        <v>0.9456</v>
      </c>
      <c r="E1946" t="s">
        <v>80</v>
      </c>
    </row>
    <row r="1947" spans="1:5" x14ac:dyDescent="0.25">
      <c r="A1947" t="s">
        <v>450</v>
      </c>
      <c r="B1947" t="s">
        <v>451</v>
      </c>
      <c r="C1947" s="13">
        <v>43000</v>
      </c>
      <c r="D1947" s="219">
        <v>0.94680000000000009</v>
      </c>
      <c r="E1947" t="s">
        <v>80</v>
      </c>
    </row>
    <row r="1948" spans="1:5" x14ac:dyDescent="0.25">
      <c r="A1948" t="s">
        <v>450</v>
      </c>
      <c r="B1948" t="s">
        <v>451</v>
      </c>
      <c r="C1948" s="13">
        <v>43007</v>
      </c>
      <c r="D1948" s="219">
        <v>0.94790000000000008</v>
      </c>
      <c r="E1948" t="s">
        <v>80</v>
      </c>
    </row>
    <row r="1949" spans="1:5" x14ac:dyDescent="0.25">
      <c r="A1949" t="s">
        <v>450</v>
      </c>
      <c r="B1949" t="s">
        <v>451</v>
      </c>
      <c r="C1949" s="13">
        <v>43014</v>
      </c>
      <c r="D1949" s="219">
        <v>0.94900000000000007</v>
      </c>
      <c r="E1949" t="s">
        <v>80</v>
      </c>
    </row>
    <row r="1950" spans="1:5" x14ac:dyDescent="0.25">
      <c r="A1950" t="s">
        <v>450</v>
      </c>
      <c r="B1950" t="s">
        <v>451</v>
      </c>
      <c r="C1950" s="13">
        <v>43021</v>
      </c>
      <c r="D1950" s="219">
        <v>0.95</v>
      </c>
      <c r="E1950" t="s">
        <v>80</v>
      </c>
    </row>
    <row r="1951" spans="1:5" x14ac:dyDescent="0.25">
      <c r="A1951" t="s">
        <v>450</v>
      </c>
      <c r="B1951" t="s">
        <v>451</v>
      </c>
      <c r="C1951" s="13">
        <v>43028</v>
      </c>
      <c r="D1951" s="219">
        <v>0.95099999999999996</v>
      </c>
      <c r="E1951" t="s">
        <v>80</v>
      </c>
    </row>
    <row r="1952" spans="1:5" x14ac:dyDescent="0.25">
      <c r="A1952" t="s">
        <v>450</v>
      </c>
      <c r="B1952" t="s">
        <v>451</v>
      </c>
      <c r="C1952" s="13">
        <v>43035</v>
      </c>
      <c r="D1952" s="219">
        <v>0.95189999999999997</v>
      </c>
      <c r="E1952" t="s">
        <v>80</v>
      </c>
    </row>
    <row r="1953" spans="1:5" x14ac:dyDescent="0.25">
      <c r="A1953" t="s">
        <v>450</v>
      </c>
      <c r="B1953" t="s">
        <v>451</v>
      </c>
      <c r="C1953" s="13">
        <v>43042</v>
      </c>
      <c r="D1953" s="219">
        <v>0.95279999999999998</v>
      </c>
      <c r="E1953" t="s">
        <v>80</v>
      </c>
    </row>
    <row r="1954" spans="1:5" x14ac:dyDescent="0.25">
      <c r="A1954" t="s">
        <v>450</v>
      </c>
      <c r="B1954" t="s">
        <v>451</v>
      </c>
      <c r="C1954" s="13">
        <v>43049</v>
      </c>
      <c r="D1954" s="219">
        <v>0.9536</v>
      </c>
      <c r="E1954" t="s">
        <v>80</v>
      </c>
    </row>
    <row r="1955" spans="1:5" x14ac:dyDescent="0.25">
      <c r="A1955" t="s">
        <v>450</v>
      </c>
      <c r="B1955" t="s">
        <v>451</v>
      </c>
      <c r="C1955" s="13">
        <v>43056</v>
      </c>
      <c r="D1955" s="219">
        <v>0.95420000000000005</v>
      </c>
      <c r="E1955" t="s">
        <v>80</v>
      </c>
    </row>
    <row r="1956" spans="1:5" x14ac:dyDescent="0.25">
      <c r="A1956" t="s">
        <v>450</v>
      </c>
      <c r="B1956" t="s">
        <v>451</v>
      </c>
      <c r="C1956" s="13">
        <v>43063</v>
      </c>
      <c r="D1956" s="219">
        <v>0.95459999999999989</v>
      </c>
      <c r="E1956" t="s">
        <v>80</v>
      </c>
    </row>
    <row r="1957" spans="1:5" x14ac:dyDescent="0.25">
      <c r="A1957" t="s">
        <v>450</v>
      </c>
      <c r="B1957" t="s">
        <v>451</v>
      </c>
      <c r="C1957" s="13">
        <v>43070</v>
      </c>
      <c r="D1957" s="219">
        <v>0.95489999999999997</v>
      </c>
      <c r="E1957" t="s">
        <v>80</v>
      </c>
    </row>
    <row r="1958" spans="1:5" x14ac:dyDescent="0.25">
      <c r="A1958" t="s">
        <v>450</v>
      </c>
      <c r="B1958" t="s">
        <v>451</v>
      </c>
      <c r="C1958" s="13">
        <v>43077</v>
      </c>
      <c r="D1958" s="219">
        <v>0.95519999999999994</v>
      </c>
      <c r="E1958" t="s">
        <v>80</v>
      </c>
    </row>
    <row r="1959" spans="1:5" x14ac:dyDescent="0.25">
      <c r="A1959" t="s">
        <v>450</v>
      </c>
      <c r="B1959" t="s">
        <v>451</v>
      </c>
      <c r="C1959" s="13">
        <v>43084</v>
      </c>
      <c r="D1959" s="219">
        <v>0.95550000000000002</v>
      </c>
      <c r="E1959" t="s">
        <v>80</v>
      </c>
    </row>
    <row r="1960" spans="1:5" x14ac:dyDescent="0.25">
      <c r="A1960" t="s">
        <v>450</v>
      </c>
      <c r="B1960" t="s">
        <v>451</v>
      </c>
      <c r="C1960" s="13">
        <v>43091</v>
      </c>
      <c r="D1960" s="219">
        <v>0.95579999999999998</v>
      </c>
      <c r="E1960" t="s">
        <v>80</v>
      </c>
    </row>
    <row r="1961" spans="1:5" x14ac:dyDescent="0.25">
      <c r="A1961" t="s">
        <v>450</v>
      </c>
      <c r="B1961" t="s">
        <v>451</v>
      </c>
      <c r="C1961" s="13">
        <v>43098</v>
      </c>
      <c r="D1961" s="219">
        <v>0.95550000000000002</v>
      </c>
      <c r="E1961" t="s">
        <v>80</v>
      </c>
    </row>
    <row r="1962" spans="1:5" x14ac:dyDescent="0.25">
      <c r="A1962" t="s">
        <v>450</v>
      </c>
      <c r="B1962" t="s">
        <v>451</v>
      </c>
      <c r="C1962" s="13">
        <v>43105</v>
      </c>
      <c r="D1962" s="219">
        <v>0.94</v>
      </c>
      <c r="E1962" t="s">
        <v>80</v>
      </c>
    </row>
    <row r="1963" spans="1:5" x14ac:dyDescent="0.25">
      <c r="A1963" t="s">
        <v>450</v>
      </c>
      <c r="B1963" t="s">
        <v>451</v>
      </c>
      <c r="C1963" s="13">
        <v>43112</v>
      </c>
      <c r="D1963" s="219">
        <v>0.95</v>
      </c>
      <c r="E1963" t="s">
        <v>80</v>
      </c>
    </row>
    <row r="1964" spans="1:5" x14ac:dyDescent="0.25">
      <c r="A1964" t="s">
        <v>450</v>
      </c>
      <c r="B1964" t="s">
        <v>451</v>
      </c>
      <c r="C1964" s="13">
        <v>43119</v>
      </c>
      <c r="D1964" s="219">
        <v>0.95330000000000004</v>
      </c>
      <c r="E1964" t="s">
        <v>80</v>
      </c>
    </row>
    <row r="1965" spans="1:5" x14ac:dyDescent="0.25">
      <c r="A1965" t="s">
        <v>450</v>
      </c>
      <c r="B1965" t="s">
        <v>451</v>
      </c>
      <c r="C1965" s="13">
        <v>43126</v>
      </c>
      <c r="D1965" s="219">
        <v>0.95499999999999996</v>
      </c>
      <c r="E1965" t="s">
        <v>80</v>
      </c>
    </row>
    <row r="1966" spans="1:5" x14ac:dyDescent="0.25">
      <c r="A1966" t="s">
        <v>450</v>
      </c>
      <c r="B1966" t="s">
        <v>451</v>
      </c>
      <c r="C1966" s="13">
        <v>43133</v>
      </c>
      <c r="D1966" s="219">
        <v>0.95799999999999996</v>
      </c>
      <c r="E1966" t="s">
        <v>80</v>
      </c>
    </row>
    <row r="1967" spans="1:5" x14ac:dyDescent="0.25">
      <c r="A1967" t="s">
        <v>450</v>
      </c>
      <c r="B1967" t="s">
        <v>451</v>
      </c>
      <c r="C1967" s="13">
        <v>43140</v>
      </c>
      <c r="D1967" s="219">
        <v>0.9617</v>
      </c>
      <c r="E1967" t="s">
        <v>80</v>
      </c>
    </row>
    <row r="1968" spans="1:5" x14ac:dyDescent="0.25">
      <c r="A1968" t="s">
        <v>450</v>
      </c>
      <c r="B1968" t="s">
        <v>451</v>
      </c>
      <c r="C1968" s="13">
        <v>43147</v>
      </c>
      <c r="D1968" s="219">
        <v>0.96430000000000005</v>
      </c>
      <c r="E1968" t="s">
        <v>80</v>
      </c>
    </row>
    <row r="1969" spans="1:5" x14ac:dyDescent="0.25">
      <c r="A1969" t="s">
        <v>450</v>
      </c>
      <c r="B1969" t="s">
        <v>451</v>
      </c>
      <c r="C1969" s="13">
        <v>43154</v>
      </c>
      <c r="D1969" s="219">
        <v>0.96620000000000006</v>
      </c>
      <c r="E1969" t="s">
        <v>80</v>
      </c>
    </row>
    <row r="1970" spans="1:5" x14ac:dyDescent="0.25">
      <c r="A1970" t="s">
        <v>450</v>
      </c>
      <c r="B1970" t="s">
        <v>451</v>
      </c>
      <c r="C1970" s="13">
        <v>43161</v>
      </c>
      <c r="D1970" s="219">
        <v>0.96779999999999999</v>
      </c>
      <c r="E1970" t="s">
        <v>80</v>
      </c>
    </row>
    <row r="1971" spans="1:5" x14ac:dyDescent="0.25">
      <c r="A1971" t="s">
        <v>450</v>
      </c>
      <c r="B1971" t="s">
        <v>451</v>
      </c>
      <c r="C1971" s="13">
        <v>43168</v>
      </c>
      <c r="D1971" s="219">
        <v>0.96900000000000008</v>
      </c>
      <c r="E1971" t="s">
        <v>80</v>
      </c>
    </row>
    <row r="1972" spans="1:5" x14ac:dyDescent="0.25">
      <c r="A1972" t="s">
        <v>450</v>
      </c>
      <c r="B1972" t="s">
        <v>451</v>
      </c>
      <c r="C1972" s="13">
        <v>43175</v>
      </c>
      <c r="D1972" s="219">
        <v>0.97</v>
      </c>
      <c r="E1972" t="s">
        <v>80</v>
      </c>
    </row>
    <row r="1973" spans="1:5" x14ac:dyDescent="0.25">
      <c r="A1973" t="s">
        <v>450</v>
      </c>
      <c r="B1973" t="s">
        <v>451</v>
      </c>
      <c r="C1973" s="13">
        <v>43182</v>
      </c>
      <c r="D1973" s="219">
        <v>0.9708</v>
      </c>
      <c r="E1973" t="s">
        <v>80</v>
      </c>
    </row>
    <row r="1974" spans="1:5" x14ac:dyDescent="0.25">
      <c r="A1974" t="s">
        <v>450</v>
      </c>
      <c r="B1974" t="s">
        <v>451</v>
      </c>
      <c r="C1974" s="13">
        <v>43189</v>
      </c>
      <c r="D1974" s="219">
        <v>0.8962</v>
      </c>
      <c r="E1974" t="s">
        <v>80</v>
      </c>
    </row>
    <row r="1975" spans="1:5" x14ac:dyDescent="0.25">
      <c r="A1975" t="s">
        <v>452</v>
      </c>
      <c r="B1975" t="s">
        <v>453</v>
      </c>
      <c r="C1975" s="13">
        <v>42741</v>
      </c>
      <c r="D1975" s="219">
        <v>0.94</v>
      </c>
      <c r="E1975" t="s">
        <v>80</v>
      </c>
    </row>
    <row r="1976" spans="1:5" x14ac:dyDescent="0.25">
      <c r="A1976" t="s">
        <v>452</v>
      </c>
      <c r="B1976" t="s">
        <v>453</v>
      </c>
      <c r="C1976" s="13">
        <v>42748</v>
      </c>
      <c r="D1976" s="219">
        <v>0.94</v>
      </c>
      <c r="E1976" t="s">
        <v>80</v>
      </c>
    </row>
    <row r="1977" spans="1:5" x14ac:dyDescent="0.25">
      <c r="A1977" t="s">
        <v>452</v>
      </c>
      <c r="B1977" t="s">
        <v>453</v>
      </c>
      <c r="C1977" s="13">
        <v>42755</v>
      </c>
      <c r="D1977" s="219">
        <v>0.94</v>
      </c>
      <c r="E1977" t="s">
        <v>80</v>
      </c>
    </row>
    <row r="1978" spans="1:5" x14ac:dyDescent="0.25">
      <c r="A1978" t="s">
        <v>452</v>
      </c>
      <c r="B1978" t="s">
        <v>453</v>
      </c>
      <c r="C1978" s="13">
        <v>42762</v>
      </c>
      <c r="D1978" s="219">
        <v>0.94</v>
      </c>
      <c r="E1978" t="s">
        <v>80</v>
      </c>
    </row>
    <row r="1979" spans="1:5" x14ac:dyDescent="0.25">
      <c r="A1979" t="s">
        <v>452</v>
      </c>
      <c r="B1979" t="s">
        <v>453</v>
      </c>
      <c r="C1979" s="13">
        <v>42769</v>
      </c>
      <c r="D1979" s="219">
        <v>0.94</v>
      </c>
      <c r="E1979" t="s">
        <v>80</v>
      </c>
    </row>
    <row r="1980" spans="1:5" x14ac:dyDescent="0.25">
      <c r="A1980" t="s">
        <v>452</v>
      </c>
      <c r="B1980" t="s">
        <v>453</v>
      </c>
      <c r="C1980" s="13">
        <v>42776</v>
      </c>
      <c r="D1980" s="219">
        <v>0.94</v>
      </c>
      <c r="E1980" t="s">
        <v>80</v>
      </c>
    </row>
    <row r="1981" spans="1:5" x14ac:dyDescent="0.25">
      <c r="A1981" t="s">
        <v>452</v>
      </c>
      <c r="B1981" t="s">
        <v>453</v>
      </c>
      <c r="C1981" s="13">
        <v>42783</v>
      </c>
      <c r="D1981" s="219">
        <v>0.94</v>
      </c>
      <c r="E1981" t="s">
        <v>80</v>
      </c>
    </row>
    <row r="1982" spans="1:5" x14ac:dyDescent="0.25">
      <c r="A1982" t="s">
        <v>452</v>
      </c>
      <c r="B1982" t="s">
        <v>453</v>
      </c>
      <c r="C1982" s="13">
        <v>42790</v>
      </c>
      <c r="D1982" s="219">
        <v>0.9425</v>
      </c>
      <c r="E1982" t="s">
        <v>80</v>
      </c>
    </row>
    <row r="1983" spans="1:5" x14ac:dyDescent="0.25">
      <c r="A1983" t="s">
        <v>452</v>
      </c>
      <c r="B1983" t="s">
        <v>453</v>
      </c>
      <c r="C1983" s="13">
        <v>42797</v>
      </c>
      <c r="D1983" s="219">
        <v>0.94440000000000002</v>
      </c>
      <c r="E1983" t="s">
        <v>80</v>
      </c>
    </row>
    <row r="1984" spans="1:5" x14ac:dyDescent="0.25">
      <c r="A1984" t="s">
        <v>452</v>
      </c>
      <c r="B1984" t="s">
        <v>453</v>
      </c>
      <c r="C1984" s="13">
        <v>42804</v>
      </c>
      <c r="D1984" s="219">
        <v>0.94799999999999995</v>
      </c>
      <c r="E1984" t="s">
        <v>80</v>
      </c>
    </row>
    <row r="1985" spans="1:5" x14ac:dyDescent="0.25">
      <c r="A1985" t="s">
        <v>452</v>
      </c>
      <c r="B1985" t="s">
        <v>453</v>
      </c>
      <c r="C1985" s="13">
        <v>42811</v>
      </c>
      <c r="D1985" s="219">
        <v>0.95090000000000008</v>
      </c>
      <c r="E1985" t="s">
        <v>80</v>
      </c>
    </row>
    <row r="1986" spans="1:5" x14ac:dyDescent="0.25">
      <c r="A1986" t="s">
        <v>452</v>
      </c>
      <c r="B1986" t="s">
        <v>453</v>
      </c>
      <c r="C1986" s="13">
        <v>42818</v>
      </c>
      <c r="D1986" s="219">
        <v>0.95330000000000004</v>
      </c>
      <c r="E1986" t="s">
        <v>80</v>
      </c>
    </row>
    <row r="1987" spans="1:5" x14ac:dyDescent="0.25">
      <c r="A1987" t="s">
        <v>452</v>
      </c>
      <c r="B1987" t="s">
        <v>453</v>
      </c>
      <c r="C1987" s="13">
        <v>42825</v>
      </c>
      <c r="D1987" s="219">
        <v>0.95230000000000004</v>
      </c>
      <c r="E1987" t="s">
        <v>80</v>
      </c>
    </row>
    <row r="1988" spans="1:5" x14ac:dyDescent="0.25">
      <c r="A1988" t="s">
        <v>452</v>
      </c>
      <c r="B1988" t="s">
        <v>453</v>
      </c>
      <c r="C1988" s="13">
        <v>42832</v>
      </c>
      <c r="D1988" s="219">
        <v>0.95140000000000002</v>
      </c>
      <c r="E1988" t="s">
        <v>80</v>
      </c>
    </row>
    <row r="1989" spans="1:5" x14ac:dyDescent="0.25">
      <c r="A1989" t="s">
        <v>452</v>
      </c>
      <c r="B1989" t="s">
        <v>453</v>
      </c>
      <c r="C1989" s="13">
        <v>42839</v>
      </c>
      <c r="D1989" s="219">
        <v>0.95069999999999988</v>
      </c>
      <c r="E1989" t="s">
        <v>80</v>
      </c>
    </row>
    <row r="1990" spans="1:5" x14ac:dyDescent="0.25">
      <c r="A1990" t="s">
        <v>452</v>
      </c>
      <c r="B1990" t="s">
        <v>453</v>
      </c>
      <c r="C1990" s="13">
        <v>42846</v>
      </c>
      <c r="D1990" s="219">
        <v>0.95</v>
      </c>
      <c r="E1990" t="s">
        <v>80</v>
      </c>
    </row>
    <row r="1991" spans="1:5" x14ac:dyDescent="0.25">
      <c r="A1991" t="s">
        <v>452</v>
      </c>
      <c r="B1991" t="s">
        <v>453</v>
      </c>
      <c r="C1991" s="13">
        <v>42853</v>
      </c>
      <c r="D1991" s="219">
        <v>0.9506</v>
      </c>
      <c r="E1991" t="s">
        <v>80</v>
      </c>
    </row>
    <row r="1992" spans="1:5" x14ac:dyDescent="0.25">
      <c r="A1992" t="s">
        <v>452</v>
      </c>
      <c r="B1992" t="s">
        <v>453</v>
      </c>
      <c r="C1992" s="13">
        <v>42860</v>
      </c>
      <c r="D1992" s="219">
        <v>0.95109999999999995</v>
      </c>
      <c r="E1992" t="s">
        <v>80</v>
      </c>
    </row>
    <row r="1993" spans="1:5" x14ac:dyDescent="0.25">
      <c r="A1993" t="s">
        <v>452</v>
      </c>
      <c r="B1993" t="s">
        <v>453</v>
      </c>
      <c r="C1993" s="13">
        <v>42867</v>
      </c>
      <c r="D1993" s="219">
        <v>0.9516</v>
      </c>
      <c r="E1993" t="s">
        <v>80</v>
      </c>
    </row>
    <row r="1994" spans="1:5" x14ac:dyDescent="0.25">
      <c r="A1994" t="s">
        <v>452</v>
      </c>
      <c r="B1994" t="s">
        <v>453</v>
      </c>
      <c r="C1994" s="13">
        <v>42874</v>
      </c>
      <c r="D1994" s="219">
        <v>0.95200000000000007</v>
      </c>
      <c r="E1994" t="s">
        <v>80</v>
      </c>
    </row>
    <row r="1995" spans="1:5" x14ac:dyDescent="0.25">
      <c r="A1995" t="s">
        <v>452</v>
      </c>
      <c r="B1995" t="s">
        <v>453</v>
      </c>
      <c r="C1995" s="13">
        <v>42881</v>
      </c>
      <c r="D1995" s="219">
        <v>0.95239999999999991</v>
      </c>
      <c r="E1995" t="s">
        <v>80</v>
      </c>
    </row>
    <row r="1996" spans="1:5" x14ac:dyDescent="0.25">
      <c r="A1996" t="s">
        <v>452</v>
      </c>
      <c r="B1996" t="s">
        <v>453</v>
      </c>
      <c r="C1996" s="13">
        <v>42888</v>
      </c>
      <c r="D1996" s="219">
        <v>0.95269999999999999</v>
      </c>
      <c r="E1996" t="s">
        <v>80</v>
      </c>
    </row>
    <row r="1997" spans="1:5" x14ac:dyDescent="0.25">
      <c r="A1997" t="s">
        <v>452</v>
      </c>
      <c r="B1997" t="s">
        <v>453</v>
      </c>
      <c r="C1997" s="13">
        <v>42895</v>
      </c>
      <c r="D1997" s="219">
        <v>0.95299999999999996</v>
      </c>
      <c r="E1997" t="s">
        <v>80</v>
      </c>
    </row>
    <row r="1998" spans="1:5" x14ac:dyDescent="0.25">
      <c r="A1998" t="s">
        <v>452</v>
      </c>
      <c r="B1998" t="s">
        <v>453</v>
      </c>
      <c r="C1998" s="13">
        <v>42902</v>
      </c>
      <c r="D1998" s="219">
        <v>0.95420000000000005</v>
      </c>
      <c r="E1998" t="s">
        <v>80</v>
      </c>
    </row>
    <row r="1999" spans="1:5" x14ac:dyDescent="0.25">
      <c r="A1999" t="s">
        <v>452</v>
      </c>
      <c r="B1999" t="s">
        <v>453</v>
      </c>
      <c r="C1999" s="13">
        <v>42909</v>
      </c>
      <c r="D1999" s="219">
        <v>0.95519999999999994</v>
      </c>
      <c r="E1999" t="s">
        <v>80</v>
      </c>
    </row>
    <row r="2000" spans="1:5" x14ac:dyDescent="0.25">
      <c r="A2000" t="s">
        <v>452</v>
      </c>
      <c r="B2000" t="s">
        <v>453</v>
      </c>
      <c r="C2000" s="13">
        <v>42923</v>
      </c>
      <c r="D2000" s="219">
        <v>0.95689999999999997</v>
      </c>
      <c r="E2000" t="s">
        <v>80</v>
      </c>
    </row>
    <row r="2001" spans="1:5" x14ac:dyDescent="0.25">
      <c r="A2001" t="s">
        <v>452</v>
      </c>
      <c r="B2001" t="s">
        <v>453</v>
      </c>
      <c r="C2001" s="13">
        <v>42930</v>
      </c>
      <c r="D2001" s="219">
        <v>0.95849999999999991</v>
      </c>
      <c r="E2001" t="s">
        <v>80</v>
      </c>
    </row>
    <row r="2002" spans="1:5" x14ac:dyDescent="0.25">
      <c r="A2002" t="s">
        <v>452</v>
      </c>
      <c r="B2002" t="s">
        <v>453</v>
      </c>
      <c r="C2002" s="13">
        <v>42937</v>
      </c>
      <c r="D2002" s="219">
        <v>0.96</v>
      </c>
      <c r="E2002" t="s">
        <v>80</v>
      </c>
    </row>
    <row r="2003" spans="1:5" x14ac:dyDescent="0.25">
      <c r="A2003" t="s">
        <v>452</v>
      </c>
      <c r="B2003" t="s">
        <v>453</v>
      </c>
      <c r="C2003" s="13">
        <v>42944</v>
      </c>
      <c r="D2003" s="219">
        <v>0.96140000000000003</v>
      </c>
      <c r="E2003" t="s">
        <v>80</v>
      </c>
    </row>
    <row r="2004" spans="1:5" x14ac:dyDescent="0.25">
      <c r="A2004" t="s">
        <v>452</v>
      </c>
      <c r="B2004" t="s">
        <v>453</v>
      </c>
      <c r="C2004" s="13">
        <v>42951</v>
      </c>
      <c r="D2004" s="219">
        <v>0.9627</v>
      </c>
      <c r="E2004" t="s">
        <v>80</v>
      </c>
    </row>
    <row r="2005" spans="1:5" x14ac:dyDescent="0.25">
      <c r="A2005" t="s">
        <v>452</v>
      </c>
      <c r="B2005" t="s">
        <v>453</v>
      </c>
      <c r="C2005" s="13">
        <v>42958</v>
      </c>
      <c r="D2005" s="219">
        <v>0.96389999999999998</v>
      </c>
      <c r="E2005" t="s">
        <v>80</v>
      </c>
    </row>
    <row r="2006" spans="1:5" x14ac:dyDescent="0.25">
      <c r="A2006" t="s">
        <v>452</v>
      </c>
      <c r="B2006" t="s">
        <v>453</v>
      </c>
      <c r="C2006" s="13">
        <v>42965</v>
      </c>
      <c r="D2006" s="219">
        <v>0.96499999999999997</v>
      </c>
      <c r="E2006" t="s">
        <v>80</v>
      </c>
    </row>
    <row r="2007" spans="1:5" x14ac:dyDescent="0.25">
      <c r="A2007" t="s">
        <v>452</v>
      </c>
      <c r="B2007" t="s">
        <v>453</v>
      </c>
      <c r="C2007" s="13">
        <v>42972</v>
      </c>
      <c r="D2007" s="219">
        <v>0.96609999999999996</v>
      </c>
      <c r="E2007" t="s">
        <v>80</v>
      </c>
    </row>
    <row r="2008" spans="1:5" x14ac:dyDescent="0.25">
      <c r="A2008" t="s">
        <v>452</v>
      </c>
      <c r="B2008" t="s">
        <v>453</v>
      </c>
      <c r="C2008" s="13">
        <v>42979</v>
      </c>
      <c r="D2008" s="219">
        <v>0.96709999999999996</v>
      </c>
      <c r="E2008" t="s">
        <v>80</v>
      </c>
    </row>
    <row r="2009" spans="1:5" x14ac:dyDescent="0.25">
      <c r="A2009" t="s">
        <v>452</v>
      </c>
      <c r="B2009" t="s">
        <v>453</v>
      </c>
      <c r="C2009" s="13">
        <v>42986</v>
      </c>
      <c r="D2009" s="219">
        <v>0.96799999999999997</v>
      </c>
      <c r="E2009" t="s">
        <v>80</v>
      </c>
    </row>
    <row r="2010" spans="1:5" x14ac:dyDescent="0.25">
      <c r="A2010" t="s">
        <v>452</v>
      </c>
      <c r="B2010" t="s">
        <v>453</v>
      </c>
      <c r="C2010" s="13">
        <v>42993</v>
      </c>
      <c r="D2010" s="219">
        <v>0.96889999999999998</v>
      </c>
      <c r="E2010" t="s">
        <v>80</v>
      </c>
    </row>
    <row r="2011" spans="1:5" x14ac:dyDescent="0.25">
      <c r="A2011" t="s">
        <v>452</v>
      </c>
      <c r="B2011" t="s">
        <v>453</v>
      </c>
      <c r="C2011" s="13">
        <v>43000</v>
      </c>
      <c r="D2011" s="219">
        <v>0.96970000000000001</v>
      </c>
      <c r="E2011" t="s">
        <v>80</v>
      </c>
    </row>
    <row r="2012" spans="1:5" x14ac:dyDescent="0.25">
      <c r="A2012" t="s">
        <v>452</v>
      </c>
      <c r="B2012" t="s">
        <v>453</v>
      </c>
      <c r="C2012" s="13">
        <v>43007</v>
      </c>
      <c r="D2012" s="219">
        <v>0.97049999999999992</v>
      </c>
      <c r="E2012" t="s">
        <v>80</v>
      </c>
    </row>
    <row r="2013" spans="1:5" x14ac:dyDescent="0.25">
      <c r="A2013" t="s">
        <v>452</v>
      </c>
      <c r="B2013" t="s">
        <v>453</v>
      </c>
      <c r="C2013" s="13">
        <v>43014</v>
      </c>
      <c r="D2013" s="219">
        <v>0.97129999999999994</v>
      </c>
      <c r="E2013" t="s">
        <v>80</v>
      </c>
    </row>
    <row r="2014" spans="1:5" x14ac:dyDescent="0.25">
      <c r="A2014" t="s">
        <v>452</v>
      </c>
      <c r="B2014" t="s">
        <v>453</v>
      </c>
      <c r="C2014" s="13">
        <v>43021</v>
      </c>
      <c r="D2014" s="219">
        <v>0.97199999999999998</v>
      </c>
      <c r="E2014" t="s">
        <v>80</v>
      </c>
    </row>
    <row r="2015" spans="1:5" x14ac:dyDescent="0.25">
      <c r="A2015" t="s">
        <v>452</v>
      </c>
      <c r="B2015" t="s">
        <v>453</v>
      </c>
      <c r="C2015" s="13">
        <v>43028</v>
      </c>
      <c r="D2015" s="219">
        <v>0.97270000000000001</v>
      </c>
      <c r="E2015" t="s">
        <v>80</v>
      </c>
    </row>
    <row r="2016" spans="1:5" x14ac:dyDescent="0.25">
      <c r="A2016" t="s">
        <v>452</v>
      </c>
      <c r="B2016" t="s">
        <v>453</v>
      </c>
      <c r="C2016" s="13">
        <v>43035</v>
      </c>
      <c r="D2016" s="219">
        <v>0.97329999999999994</v>
      </c>
      <c r="E2016" t="s">
        <v>80</v>
      </c>
    </row>
    <row r="2017" spans="1:5" x14ac:dyDescent="0.25">
      <c r="A2017" t="s">
        <v>452</v>
      </c>
      <c r="B2017" t="s">
        <v>453</v>
      </c>
      <c r="C2017" s="13">
        <v>43042</v>
      </c>
      <c r="D2017" s="219">
        <v>0.97400000000000009</v>
      </c>
      <c r="E2017" t="s">
        <v>80</v>
      </c>
    </row>
    <row r="2018" spans="1:5" x14ac:dyDescent="0.25">
      <c r="A2018" t="s">
        <v>452</v>
      </c>
      <c r="B2018" t="s">
        <v>453</v>
      </c>
      <c r="C2018" s="13">
        <v>43049</v>
      </c>
      <c r="D2018" s="219">
        <v>0.97450000000000003</v>
      </c>
      <c r="E2018" t="s">
        <v>80</v>
      </c>
    </row>
    <row r="2019" spans="1:5" x14ac:dyDescent="0.25">
      <c r="A2019" t="s">
        <v>452</v>
      </c>
      <c r="B2019" t="s">
        <v>453</v>
      </c>
      <c r="C2019" s="13">
        <v>43056</v>
      </c>
      <c r="D2019" s="219">
        <v>0.97510000000000008</v>
      </c>
      <c r="E2019" t="s">
        <v>80</v>
      </c>
    </row>
    <row r="2020" spans="1:5" x14ac:dyDescent="0.25">
      <c r="A2020" t="s">
        <v>452</v>
      </c>
      <c r="B2020" t="s">
        <v>453</v>
      </c>
      <c r="C2020" s="13">
        <v>43063</v>
      </c>
      <c r="D2020" s="219">
        <v>0.9756999999999999</v>
      </c>
      <c r="E2020" t="s">
        <v>80</v>
      </c>
    </row>
    <row r="2021" spans="1:5" x14ac:dyDescent="0.25">
      <c r="A2021" t="s">
        <v>452</v>
      </c>
      <c r="B2021" t="s">
        <v>453</v>
      </c>
      <c r="C2021" s="13">
        <v>43070</v>
      </c>
      <c r="D2021" s="219">
        <v>0.97620000000000007</v>
      </c>
      <c r="E2021" t="s">
        <v>80</v>
      </c>
    </row>
    <row r="2022" spans="1:5" x14ac:dyDescent="0.25">
      <c r="A2022" t="s">
        <v>452</v>
      </c>
      <c r="B2022" t="s">
        <v>453</v>
      </c>
      <c r="C2022" s="13">
        <v>43077</v>
      </c>
      <c r="D2022" s="219">
        <v>0.97670000000000001</v>
      </c>
      <c r="E2022" t="s">
        <v>80</v>
      </c>
    </row>
    <row r="2023" spans="1:5" x14ac:dyDescent="0.25">
      <c r="A2023" t="s">
        <v>452</v>
      </c>
      <c r="B2023" t="s">
        <v>453</v>
      </c>
      <c r="C2023" s="13">
        <v>43084</v>
      </c>
      <c r="D2023" s="219">
        <v>0.97709999999999997</v>
      </c>
      <c r="E2023" t="s">
        <v>80</v>
      </c>
    </row>
    <row r="2024" spans="1:5" x14ac:dyDescent="0.25">
      <c r="A2024" t="s">
        <v>452</v>
      </c>
      <c r="B2024" t="s">
        <v>453</v>
      </c>
      <c r="C2024" s="13">
        <v>43091</v>
      </c>
      <c r="D2024" s="219">
        <v>0.97760000000000002</v>
      </c>
      <c r="E2024" t="s">
        <v>80</v>
      </c>
    </row>
    <row r="2025" spans="1:5" x14ac:dyDescent="0.25">
      <c r="A2025" t="s">
        <v>452</v>
      </c>
      <c r="B2025" t="s">
        <v>453</v>
      </c>
      <c r="C2025" s="13">
        <v>43098</v>
      </c>
      <c r="D2025" s="219">
        <v>0.97799999999999998</v>
      </c>
      <c r="E2025" t="s">
        <v>80</v>
      </c>
    </row>
    <row r="2026" spans="1:5" x14ac:dyDescent="0.25">
      <c r="A2026" t="s">
        <v>452</v>
      </c>
      <c r="B2026" t="s">
        <v>453</v>
      </c>
      <c r="C2026" s="13">
        <v>43105</v>
      </c>
      <c r="D2026" s="219">
        <v>1</v>
      </c>
      <c r="E2026" t="s">
        <v>80</v>
      </c>
    </row>
    <row r="2027" spans="1:5" x14ac:dyDescent="0.25">
      <c r="A2027" t="s">
        <v>452</v>
      </c>
      <c r="B2027" t="s">
        <v>453</v>
      </c>
      <c r="C2027" s="13">
        <v>43112</v>
      </c>
      <c r="D2027" s="219">
        <v>1</v>
      </c>
      <c r="E2027" t="s">
        <v>80</v>
      </c>
    </row>
    <row r="2028" spans="1:5" x14ac:dyDescent="0.25">
      <c r="A2028" t="s">
        <v>452</v>
      </c>
      <c r="B2028" t="s">
        <v>453</v>
      </c>
      <c r="C2028" s="13">
        <v>43119</v>
      </c>
      <c r="D2028" s="219">
        <v>1</v>
      </c>
      <c r="E2028" t="s">
        <v>80</v>
      </c>
    </row>
    <row r="2029" spans="1:5" x14ac:dyDescent="0.25">
      <c r="A2029" t="s">
        <v>452</v>
      </c>
      <c r="B2029" t="s">
        <v>453</v>
      </c>
      <c r="C2029" s="13">
        <v>43126</v>
      </c>
      <c r="D2029" s="219">
        <v>1</v>
      </c>
      <c r="E2029" t="s">
        <v>80</v>
      </c>
    </row>
    <row r="2030" spans="1:5" x14ac:dyDescent="0.25">
      <c r="A2030" t="s">
        <v>452</v>
      </c>
      <c r="B2030" t="s">
        <v>453</v>
      </c>
      <c r="C2030" s="13">
        <v>43133</v>
      </c>
      <c r="D2030" s="219">
        <v>1</v>
      </c>
      <c r="E2030" t="s">
        <v>80</v>
      </c>
    </row>
    <row r="2031" spans="1:5" x14ac:dyDescent="0.25">
      <c r="A2031" t="s">
        <v>452</v>
      </c>
      <c r="B2031" t="s">
        <v>453</v>
      </c>
      <c r="C2031" s="13">
        <v>43140</v>
      </c>
      <c r="D2031" s="219">
        <v>1</v>
      </c>
      <c r="E2031" t="s">
        <v>80</v>
      </c>
    </row>
    <row r="2032" spans="1:5" x14ac:dyDescent="0.25">
      <c r="A2032" t="s">
        <v>452</v>
      </c>
      <c r="B2032" t="s">
        <v>453</v>
      </c>
      <c r="C2032" s="13">
        <v>43147</v>
      </c>
      <c r="D2032" s="219">
        <v>1</v>
      </c>
      <c r="E2032" t="s">
        <v>80</v>
      </c>
    </row>
    <row r="2033" spans="1:5" x14ac:dyDescent="0.25">
      <c r="A2033" t="s">
        <v>452</v>
      </c>
      <c r="B2033" t="s">
        <v>453</v>
      </c>
      <c r="C2033" s="13">
        <v>43154</v>
      </c>
      <c r="D2033" s="219">
        <v>1</v>
      </c>
      <c r="E2033" t="s">
        <v>80</v>
      </c>
    </row>
    <row r="2034" spans="1:5" x14ac:dyDescent="0.25">
      <c r="A2034" t="s">
        <v>452</v>
      </c>
      <c r="B2034" t="s">
        <v>453</v>
      </c>
      <c r="C2034" s="13">
        <v>43161</v>
      </c>
      <c r="D2034" s="219">
        <v>1</v>
      </c>
      <c r="E2034" t="s">
        <v>80</v>
      </c>
    </row>
    <row r="2035" spans="1:5" x14ac:dyDescent="0.25">
      <c r="A2035" t="s">
        <v>452</v>
      </c>
      <c r="B2035" t="s">
        <v>453</v>
      </c>
      <c r="C2035" s="13">
        <v>43168</v>
      </c>
      <c r="D2035" s="219">
        <v>1</v>
      </c>
      <c r="E2035" t="s">
        <v>80</v>
      </c>
    </row>
    <row r="2036" spans="1:5" x14ac:dyDescent="0.25">
      <c r="A2036" t="s">
        <v>452</v>
      </c>
      <c r="B2036" t="s">
        <v>453</v>
      </c>
      <c r="C2036" s="13">
        <v>43175</v>
      </c>
      <c r="D2036" s="219">
        <v>1</v>
      </c>
      <c r="E2036" t="s">
        <v>80</v>
      </c>
    </row>
    <row r="2037" spans="1:5" x14ac:dyDescent="0.25">
      <c r="A2037" t="s">
        <v>452</v>
      </c>
      <c r="B2037" t="s">
        <v>453</v>
      </c>
      <c r="C2037" s="13">
        <v>43182</v>
      </c>
      <c r="D2037" s="219">
        <v>1</v>
      </c>
      <c r="E2037" t="s">
        <v>80</v>
      </c>
    </row>
    <row r="2038" spans="1:5" x14ac:dyDescent="0.25">
      <c r="A2038" t="s">
        <v>452</v>
      </c>
      <c r="B2038" t="s">
        <v>453</v>
      </c>
      <c r="C2038" s="13">
        <v>43189</v>
      </c>
      <c r="D2038" s="219">
        <v>0.92310000000000003</v>
      </c>
      <c r="E2038" t="s">
        <v>80</v>
      </c>
    </row>
    <row r="2039" spans="1:5" x14ac:dyDescent="0.25">
      <c r="A2039" t="s">
        <v>454</v>
      </c>
      <c r="B2039" t="s">
        <v>455</v>
      </c>
      <c r="C2039" s="13">
        <v>42937</v>
      </c>
      <c r="D2039" s="219">
        <v>0</v>
      </c>
      <c r="E2039" t="s">
        <v>80</v>
      </c>
    </row>
    <row r="2040" spans="1:5" x14ac:dyDescent="0.25">
      <c r="A2040" t="s">
        <v>454</v>
      </c>
      <c r="B2040" t="s">
        <v>455</v>
      </c>
      <c r="C2040" s="13">
        <v>42944</v>
      </c>
      <c r="D2040" s="219">
        <v>0</v>
      </c>
      <c r="E2040" t="s">
        <v>80</v>
      </c>
    </row>
    <row r="2041" spans="1:5" x14ac:dyDescent="0.25">
      <c r="A2041" t="s">
        <v>454</v>
      </c>
      <c r="B2041" t="s">
        <v>455</v>
      </c>
      <c r="C2041" s="13">
        <v>42951</v>
      </c>
      <c r="D2041" s="219">
        <v>0</v>
      </c>
      <c r="E2041" t="s">
        <v>80</v>
      </c>
    </row>
    <row r="2042" spans="1:5" x14ac:dyDescent="0.25">
      <c r="A2042" t="s">
        <v>454</v>
      </c>
      <c r="B2042" t="s">
        <v>455</v>
      </c>
      <c r="C2042" s="13">
        <v>42958</v>
      </c>
      <c r="D2042" s="219">
        <v>0</v>
      </c>
      <c r="E2042" t="s">
        <v>80</v>
      </c>
    </row>
    <row r="2043" spans="1:5" x14ac:dyDescent="0.25">
      <c r="A2043" t="s">
        <v>454</v>
      </c>
      <c r="B2043" t="s">
        <v>455</v>
      </c>
      <c r="C2043" s="13">
        <v>42965</v>
      </c>
      <c r="D2043" s="219">
        <v>0</v>
      </c>
      <c r="E2043" t="s">
        <v>80</v>
      </c>
    </row>
    <row r="2044" spans="1:5" x14ac:dyDescent="0.25">
      <c r="A2044" t="s">
        <v>454</v>
      </c>
      <c r="B2044" t="s">
        <v>455</v>
      </c>
      <c r="C2044" s="13">
        <v>42972</v>
      </c>
      <c r="D2044" s="219">
        <v>0</v>
      </c>
      <c r="E2044" t="s">
        <v>80</v>
      </c>
    </row>
    <row r="2045" spans="1:5" x14ac:dyDescent="0.25">
      <c r="A2045" t="s">
        <v>454</v>
      </c>
      <c r="B2045" t="s">
        <v>455</v>
      </c>
      <c r="C2045" s="13">
        <v>42979</v>
      </c>
      <c r="D2045" s="219">
        <v>0</v>
      </c>
      <c r="E2045" t="s">
        <v>80</v>
      </c>
    </row>
    <row r="2046" spans="1:5" x14ac:dyDescent="0.25">
      <c r="A2046" t="s">
        <v>454</v>
      </c>
      <c r="B2046" t="s">
        <v>455</v>
      </c>
      <c r="C2046" s="13">
        <v>42986</v>
      </c>
      <c r="D2046" s="219">
        <v>0</v>
      </c>
      <c r="E2046" t="s">
        <v>80</v>
      </c>
    </row>
    <row r="2047" spans="1:5" x14ac:dyDescent="0.25">
      <c r="A2047" t="s">
        <v>454</v>
      </c>
      <c r="B2047" t="s">
        <v>455</v>
      </c>
      <c r="C2047" s="13">
        <v>42993</v>
      </c>
      <c r="D2047" s="219">
        <v>0</v>
      </c>
      <c r="E2047" t="s">
        <v>80</v>
      </c>
    </row>
    <row r="2048" spans="1:5" x14ac:dyDescent="0.25">
      <c r="A2048" t="s">
        <v>454</v>
      </c>
      <c r="B2048" t="s">
        <v>455</v>
      </c>
      <c r="C2048" s="13">
        <v>43000</v>
      </c>
      <c r="D2048" s="219">
        <v>0</v>
      </c>
      <c r="E2048" t="s">
        <v>80</v>
      </c>
    </row>
    <row r="2049" spans="1:5" x14ac:dyDescent="0.25">
      <c r="A2049" t="s">
        <v>454</v>
      </c>
      <c r="B2049" t="s">
        <v>455</v>
      </c>
      <c r="C2049" s="13">
        <v>43007</v>
      </c>
      <c r="D2049" s="219">
        <v>0</v>
      </c>
      <c r="E2049" t="s">
        <v>80</v>
      </c>
    </row>
    <row r="2050" spans="1:5" x14ac:dyDescent="0.25">
      <c r="A2050" t="s">
        <v>454</v>
      </c>
      <c r="B2050" t="s">
        <v>455</v>
      </c>
      <c r="C2050" s="13">
        <v>43014</v>
      </c>
      <c r="D2050" s="219">
        <v>0</v>
      </c>
      <c r="E2050" t="s">
        <v>80</v>
      </c>
    </row>
    <row r="2051" spans="1:5" x14ac:dyDescent="0.25">
      <c r="A2051" t="s">
        <v>454</v>
      </c>
      <c r="B2051" t="s">
        <v>455</v>
      </c>
      <c r="C2051" s="13">
        <v>43021</v>
      </c>
      <c r="D2051" s="219">
        <v>0</v>
      </c>
      <c r="E2051" t="s">
        <v>80</v>
      </c>
    </row>
    <row r="2052" spans="1:5" x14ac:dyDescent="0.25">
      <c r="A2052" t="s">
        <v>454</v>
      </c>
      <c r="B2052" t="s">
        <v>455</v>
      </c>
      <c r="C2052" s="13">
        <v>43028</v>
      </c>
      <c r="D2052" s="219">
        <v>0</v>
      </c>
      <c r="E2052" t="s">
        <v>80</v>
      </c>
    </row>
    <row r="2053" spans="1:5" x14ac:dyDescent="0.25">
      <c r="A2053" t="s">
        <v>454</v>
      </c>
      <c r="B2053" t="s">
        <v>455</v>
      </c>
      <c r="C2053" s="13">
        <v>43035</v>
      </c>
      <c r="D2053" s="219">
        <v>0</v>
      </c>
      <c r="E2053" t="s">
        <v>80</v>
      </c>
    </row>
    <row r="2054" spans="1:5" x14ac:dyDescent="0.25">
      <c r="A2054" t="s">
        <v>454</v>
      </c>
      <c r="B2054" t="s">
        <v>455</v>
      </c>
      <c r="C2054" s="13">
        <v>43042</v>
      </c>
      <c r="D2054" s="219">
        <v>0</v>
      </c>
      <c r="E2054" t="s">
        <v>80</v>
      </c>
    </row>
    <row r="2055" spans="1:5" x14ac:dyDescent="0.25">
      <c r="A2055" t="s">
        <v>454</v>
      </c>
      <c r="B2055" t="s">
        <v>455</v>
      </c>
      <c r="C2055" s="13">
        <v>43049</v>
      </c>
      <c r="D2055" s="219">
        <v>0</v>
      </c>
      <c r="E2055" t="s">
        <v>80</v>
      </c>
    </row>
    <row r="2056" spans="1:5" x14ac:dyDescent="0.25">
      <c r="A2056" t="s">
        <v>454</v>
      </c>
      <c r="B2056" t="s">
        <v>455</v>
      </c>
      <c r="C2056" s="13">
        <v>43056</v>
      </c>
      <c r="D2056" s="219">
        <v>0</v>
      </c>
      <c r="E2056" t="s">
        <v>80</v>
      </c>
    </row>
    <row r="2057" spans="1:5" x14ac:dyDescent="0.25">
      <c r="A2057" t="s">
        <v>454</v>
      </c>
      <c r="B2057" t="s">
        <v>455</v>
      </c>
      <c r="C2057" s="13">
        <v>43063</v>
      </c>
      <c r="D2057" s="219">
        <v>0</v>
      </c>
      <c r="E2057" t="s">
        <v>80</v>
      </c>
    </row>
    <row r="2058" spans="1:5" x14ac:dyDescent="0.25">
      <c r="A2058" t="s">
        <v>454</v>
      </c>
      <c r="B2058" t="s">
        <v>455</v>
      </c>
      <c r="C2058" s="13">
        <v>43070</v>
      </c>
      <c r="D2058" s="219">
        <v>0</v>
      </c>
      <c r="E2058" t="s">
        <v>80</v>
      </c>
    </row>
    <row r="2059" spans="1:5" x14ac:dyDescent="0.25">
      <c r="A2059" t="s">
        <v>454</v>
      </c>
      <c r="B2059" t="s">
        <v>455</v>
      </c>
      <c r="C2059" s="13">
        <v>43077</v>
      </c>
      <c r="D2059" s="219">
        <v>0</v>
      </c>
      <c r="E2059" t="s">
        <v>80</v>
      </c>
    </row>
    <row r="2060" spans="1:5" x14ac:dyDescent="0.25">
      <c r="A2060" t="s">
        <v>454</v>
      </c>
      <c r="B2060" t="s">
        <v>455</v>
      </c>
      <c r="C2060" s="13">
        <v>43084</v>
      </c>
      <c r="D2060" s="219">
        <v>0</v>
      </c>
      <c r="E2060" t="s">
        <v>80</v>
      </c>
    </row>
    <row r="2061" spans="1:5" x14ac:dyDescent="0.25">
      <c r="A2061" t="s">
        <v>454</v>
      </c>
      <c r="B2061" t="s">
        <v>455</v>
      </c>
      <c r="C2061" s="13">
        <v>43091</v>
      </c>
      <c r="D2061" s="219">
        <v>0</v>
      </c>
      <c r="E2061" t="s">
        <v>80</v>
      </c>
    </row>
    <row r="2062" spans="1:5" x14ac:dyDescent="0.25">
      <c r="A2062" t="s">
        <v>454</v>
      </c>
      <c r="B2062" t="s">
        <v>455</v>
      </c>
      <c r="C2062" s="13">
        <v>43098</v>
      </c>
      <c r="D2062" s="219">
        <v>0</v>
      </c>
      <c r="E2062" t="s">
        <v>80</v>
      </c>
    </row>
    <row r="2063" spans="1:5" x14ac:dyDescent="0.25">
      <c r="A2063" t="s">
        <v>454</v>
      </c>
      <c r="B2063" t="s">
        <v>455</v>
      </c>
      <c r="C2063" s="13">
        <v>43105</v>
      </c>
      <c r="D2063" s="219">
        <v>0</v>
      </c>
      <c r="E2063" t="s">
        <v>80</v>
      </c>
    </row>
    <row r="2064" spans="1:5" x14ac:dyDescent="0.25">
      <c r="A2064" t="s">
        <v>454</v>
      </c>
      <c r="B2064" t="s">
        <v>455</v>
      </c>
      <c r="C2064" s="13">
        <v>43112</v>
      </c>
      <c r="D2064" s="219">
        <v>0</v>
      </c>
      <c r="E2064" t="s">
        <v>80</v>
      </c>
    </row>
    <row r="2065" spans="1:5" x14ac:dyDescent="0.25">
      <c r="A2065" t="s">
        <v>454</v>
      </c>
      <c r="B2065" t="s">
        <v>455</v>
      </c>
      <c r="C2065" s="13">
        <v>43119</v>
      </c>
      <c r="D2065" s="219">
        <v>0</v>
      </c>
      <c r="E2065" t="s">
        <v>80</v>
      </c>
    </row>
    <row r="2066" spans="1:5" x14ac:dyDescent="0.25">
      <c r="A2066" t="s">
        <v>454</v>
      </c>
      <c r="B2066" t="s">
        <v>455</v>
      </c>
      <c r="C2066" s="13">
        <v>43126</v>
      </c>
      <c r="D2066" s="219">
        <v>0</v>
      </c>
      <c r="E2066" t="s">
        <v>80</v>
      </c>
    </row>
    <row r="2067" spans="1:5" x14ac:dyDescent="0.25">
      <c r="A2067" t="s">
        <v>454</v>
      </c>
      <c r="B2067" t="s">
        <v>455</v>
      </c>
      <c r="C2067" s="13">
        <v>43133</v>
      </c>
      <c r="D2067" s="219">
        <v>0</v>
      </c>
      <c r="E2067" t="s">
        <v>80</v>
      </c>
    </row>
    <row r="2068" spans="1:5" x14ac:dyDescent="0.25">
      <c r="A2068" t="s">
        <v>454</v>
      </c>
      <c r="B2068" t="s">
        <v>455</v>
      </c>
      <c r="C2068" s="13">
        <v>43140</v>
      </c>
      <c r="D2068" s="219">
        <v>0</v>
      </c>
      <c r="E2068" t="s">
        <v>80</v>
      </c>
    </row>
    <row r="2069" spans="1:5" x14ac:dyDescent="0.25">
      <c r="A2069" t="s">
        <v>454</v>
      </c>
      <c r="B2069" t="s">
        <v>455</v>
      </c>
      <c r="C2069" s="13">
        <v>43147</v>
      </c>
      <c r="D2069" s="219">
        <v>0</v>
      </c>
      <c r="E2069" t="s">
        <v>80</v>
      </c>
    </row>
    <row r="2070" spans="1:5" x14ac:dyDescent="0.25">
      <c r="A2070" t="s">
        <v>454</v>
      </c>
      <c r="B2070" t="s">
        <v>455</v>
      </c>
      <c r="C2070" s="13">
        <v>43154</v>
      </c>
      <c r="D2070" s="219">
        <v>0</v>
      </c>
      <c r="E2070" t="s">
        <v>80</v>
      </c>
    </row>
    <row r="2071" spans="1:5" x14ac:dyDescent="0.25">
      <c r="A2071" t="s">
        <v>454</v>
      </c>
      <c r="B2071" t="s">
        <v>455</v>
      </c>
      <c r="C2071" s="13">
        <v>43161</v>
      </c>
      <c r="D2071" s="219">
        <v>0</v>
      </c>
      <c r="E2071" t="s">
        <v>80</v>
      </c>
    </row>
    <row r="2072" spans="1:5" x14ac:dyDescent="0.25">
      <c r="A2072" t="s">
        <v>454</v>
      </c>
      <c r="B2072" t="s">
        <v>455</v>
      </c>
      <c r="C2072" s="13">
        <v>43168</v>
      </c>
      <c r="D2072" s="219">
        <v>0</v>
      </c>
      <c r="E2072" t="s">
        <v>80</v>
      </c>
    </row>
    <row r="2073" spans="1:5" x14ac:dyDescent="0.25">
      <c r="A2073" t="s">
        <v>454</v>
      </c>
      <c r="B2073" t="s">
        <v>455</v>
      </c>
      <c r="C2073" s="13">
        <v>43175</v>
      </c>
      <c r="D2073" s="219">
        <v>0</v>
      </c>
      <c r="E2073" t="s">
        <v>80</v>
      </c>
    </row>
    <row r="2074" spans="1:5" x14ac:dyDescent="0.25">
      <c r="A2074" t="s">
        <v>454</v>
      </c>
      <c r="B2074" t="s">
        <v>455</v>
      </c>
      <c r="C2074" s="13">
        <v>43182</v>
      </c>
      <c r="D2074" s="219">
        <v>0</v>
      </c>
      <c r="E2074" t="s">
        <v>80</v>
      </c>
    </row>
    <row r="2075" spans="1:5" x14ac:dyDescent="0.25">
      <c r="A2075" t="s">
        <v>454</v>
      </c>
      <c r="B2075" t="s">
        <v>455</v>
      </c>
      <c r="C2075" s="13">
        <v>43189</v>
      </c>
      <c r="D2075" s="219">
        <v>0</v>
      </c>
      <c r="E2075" t="s">
        <v>80</v>
      </c>
    </row>
    <row r="2076" spans="1:5" x14ac:dyDescent="0.25">
      <c r="A2076" t="s">
        <v>456</v>
      </c>
      <c r="B2076" t="s">
        <v>457</v>
      </c>
      <c r="C2076" s="13">
        <v>42937</v>
      </c>
      <c r="D2076" s="219">
        <v>0</v>
      </c>
      <c r="E2076" t="s">
        <v>80</v>
      </c>
    </row>
    <row r="2077" spans="1:5" x14ac:dyDescent="0.25">
      <c r="A2077" t="s">
        <v>456</v>
      </c>
      <c r="B2077" t="s">
        <v>457</v>
      </c>
      <c r="C2077" s="13">
        <v>42944</v>
      </c>
      <c r="D2077" s="219">
        <v>0</v>
      </c>
      <c r="E2077" t="s">
        <v>80</v>
      </c>
    </row>
    <row r="2078" spans="1:5" x14ac:dyDescent="0.25">
      <c r="A2078" t="s">
        <v>456</v>
      </c>
      <c r="B2078" t="s">
        <v>457</v>
      </c>
      <c r="C2078" s="13">
        <v>42951</v>
      </c>
      <c r="D2078" s="219">
        <v>0</v>
      </c>
      <c r="E2078" t="s">
        <v>80</v>
      </c>
    </row>
    <row r="2079" spans="1:5" x14ac:dyDescent="0.25">
      <c r="A2079" t="s">
        <v>456</v>
      </c>
      <c r="B2079" t="s">
        <v>457</v>
      </c>
      <c r="C2079" s="13">
        <v>42958</v>
      </c>
      <c r="D2079" s="219">
        <v>0</v>
      </c>
      <c r="E2079" t="s">
        <v>80</v>
      </c>
    </row>
    <row r="2080" spans="1:5" x14ac:dyDescent="0.25">
      <c r="A2080" t="s">
        <v>456</v>
      </c>
      <c r="B2080" t="s">
        <v>457</v>
      </c>
      <c r="C2080" s="13">
        <v>42965</v>
      </c>
      <c r="D2080" s="219">
        <v>0</v>
      </c>
      <c r="E2080" t="s">
        <v>80</v>
      </c>
    </row>
    <row r="2081" spans="1:5" x14ac:dyDescent="0.25">
      <c r="A2081" t="s">
        <v>456</v>
      </c>
      <c r="B2081" t="s">
        <v>457</v>
      </c>
      <c r="C2081" s="13">
        <v>42972</v>
      </c>
      <c r="D2081" s="219">
        <v>0</v>
      </c>
      <c r="E2081" t="s">
        <v>80</v>
      </c>
    </row>
    <row r="2082" spans="1:5" x14ac:dyDescent="0.25">
      <c r="A2082" t="s">
        <v>456</v>
      </c>
      <c r="B2082" t="s">
        <v>457</v>
      </c>
      <c r="C2082" s="13">
        <v>42979</v>
      </c>
      <c r="D2082" s="219">
        <v>0</v>
      </c>
      <c r="E2082" t="s">
        <v>80</v>
      </c>
    </row>
    <row r="2083" spans="1:5" x14ac:dyDescent="0.25">
      <c r="A2083" t="s">
        <v>456</v>
      </c>
      <c r="B2083" t="s">
        <v>457</v>
      </c>
      <c r="C2083" s="13">
        <v>42986</v>
      </c>
      <c r="D2083" s="219">
        <v>0</v>
      </c>
      <c r="E2083" t="s">
        <v>80</v>
      </c>
    </row>
    <row r="2084" spans="1:5" x14ac:dyDescent="0.25">
      <c r="A2084" t="s">
        <v>456</v>
      </c>
      <c r="B2084" t="s">
        <v>457</v>
      </c>
      <c r="C2084" s="13">
        <v>42993</v>
      </c>
      <c r="D2084" s="219">
        <v>0</v>
      </c>
      <c r="E2084" t="s">
        <v>80</v>
      </c>
    </row>
    <row r="2085" spans="1:5" x14ac:dyDescent="0.25">
      <c r="A2085" t="s">
        <v>456</v>
      </c>
      <c r="B2085" t="s">
        <v>457</v>
      </c>
      <c r="C2085" s="13">
        <v>43000</v>
      </c>
      <c r="D2085" s="219">
        <v>0</v>
      </c>
      <c r="E2085" t="s">
        <v>80</v>
      </c>
    </row>
    <row r="2086" spans="1:5" x14ac:dyDescent="0.25">
      <c r="A2086" t="s">
        <v>456</v>
      </c>
      <c r="B2086" t="s">
        <v>457</v>
      </c>
      <c r="C2086" s="13">
        <v>43007</v>
      </c>
      <c r="D2086" s="219">
        <v>0</v>
      </c>
      <c r="E2086" t="s">
        <v>80</v>
      </c>
    </row>
    <row r="2087" spans="1:5" x14ac:dyDescent="0.25">
      <c r="A2087" t="s">
        <v>456</v>
      </c>
      <c r="B2087" t="s">
        <v>457</v>
      </c>
      <c r="C2087" s="13">
        <v>43014</v>
      </c>
      <c r="D2087" s="219">
        <v>0</v>
      </c>
      <c r="E2087" t="s">
        <v>80</v>
      </c>
    </row>
    <row r="2088" spans="1:5" x14ac:dyDescent="0.25">
      <c r="A2088" t="s">
        <v>456</v>
      </c>
      <c r="B2088" t="s">
        <v>457</v>
      </c>
      <c r="C2088" s="13">
        <v>43021</v>
      </c>
      <c r="D2088" s="219">
        <v>0</v>
      </c>
      <c r="E2088" t="s">
        <v>80</v>
      </c>
    </row>
    <row r="2089" spans="1:5" x14ac:dyDescent="0.25">
      <c r="A2089" t="s">
        <v>456</v>
      </c>
      <c r="B2089" t="s">
        <v>457</v>
      </c>
      <c r="C2089" s="13">
        <v>43028</v>
      </c>
      <c r="D2089" s="219">
        <v>0</v>
      </c>
      <c r="E2089" t="s">
        <v>80</v>
      </c>
    </row>
    <row r="2090" spans="1:5" x14ac:dyDescent="0.25">
      <c r="A2090" t="s">
        <v>456</v>
      </c>
      <c r="B2090" t="s">
        <v>457</v>
      </c>
      <c r="C2090" s="13">
        <v>43035</v>
      </c>
      <c r="D2090" s="219">
        <v>0</v>
      </c>
      <c r="E2090" t="s">
        <v>80</v>
      </c>
    </row>
    <row r="2091" spans="1:5" x14ac:dyDescent="0.25">
      <c r="A2091" t="s">
        <v>456</v>
      </c>
      <c r="B2091" t="s">
        <v>457</v>
      </c>
      <c r="C2091" s="13">
        <v>43042</v>
      </c>
      <c r="D2091" s="219">
        <v>0</v>
      </c>
      <c r="E2091" t="s">
        <v>80</v>
      </c>
    </row>
    <row r="2092" spans="1:5" x14ac:dyDescent="0.25">
      <c r="A2092" t="s">
        <v>456</v>
      </c>
      <c r="B2092" t="s">
        <v>457</v>
      </c>
      <c r="C2092" s="13">
        <v>43049</v>
      </c>
      <c r="D2092" s="219">
        <v>0</v>
      </c>
      <c r="E2092" t="s">
        <v>80</v>
      </c>
    </row>
    <row r="2093" spans="1:5" x14ac:dyDescent="0.25">
      <c r="A2093" t="s">
        <v>456</v>
      </c>
      <c r="B2093" t="s">
        <v>457</v>
      </c>
      <c r="C2093" s="13">
        <v>43056</v>
      </c>
      <c r="D2093" s="219">
        <v>0</v>
      </c>
      <c r="E2093" t="s">
        <v>80</v>
      </c>
    </row>
    <row r="2094" spans="1:5" x14ac:dyDescent="0.25">
      <c r="A2094" t="s">
        <v>456</v>
      </c>
      <c r="B2094" t="s">
        <v>457</v>
      </c>
      <c r="C2094" s="13">
        <v>43063</v>
      </c>
      <c r="D2094" s="219">
        <v>0</v>
      </c>
      <c r="E2094" t="s">
        <v>80</v>
      </c>
    </row>
    <row r="2095" spans="1:5" x14ac:dyDescent="0.25">
      <c r="A2095" t="s">
        <v>456</v>
      </c>
      <c r="B2095" t="s">
        <v>457</v>
      </c>
      <c r="C2095" s="13">
        <v>43070</v>
      </c>
      <c r="D2095" s="219">
        <v>0</v>
      </c>
      <c r="E2095" t="s">
        <v>80</v>
      </c>
    </row>
    <row r="2096" spans="1:5" x14ac:dyDescent="0.25">
      <c r="A2096" t="s">
        <v>456</v>
      </c>
      <c r="B2096" t="s">
        <v>457</v>
      </c>
      <c r="C2096" s="13">
        <v>43077</v>
      </c>
      <c r="D2096" s="219">
        <v>0</v>
      </c>
      <c r="E2096" t="s">
        <v>80</v>
      </c>
    </row>
    <row r="2097" spans="1:5" x14ac:dyDescent="0.25">
      <c r="A2097" t="s">
        <v>456</v>
      </c>
      <c r="B2097" t="s">
        <v>457</v>
      </c>
      <c r="C2097" s="13">
        <v>43084</v>
      </c>
      <c r="D2097" s="219">
        <v>0</v>
      </c>
      <c r="E2097" t="s">
        <v>80</v>
      </c>
    </row>
    <row r="2098" spans="1:5" x14ac:dyDescent="0.25">
      <c r="A2098" t="s">
        <v>456</v>
      </c>
      <c r="B2098" t="s">
        <v>457</v>
      </c>
      <c r="C2098" s="13">
        <v>43091</v>
      </c>
      <c r="D2098" s="219">
        <v>0</v>
      </c>
      <c r="E2098" t="s">
        <v>80</v>
      </c>
    </row>
    <row r="2099" spans="1:5" x14ac:dyDescent="0.25">
      <c r="A2099" t="s">
        <v>456</v>
      </c>
      <c r="B2099" t="s">
        <v>457</v>
      </c>
      <c r="C2099" s="13">
        <v>43098</v>
      </c>
      <c r="D2099" s="219">
        <v>0</v>
      </c>
      <c r="E2099" t="s">
        <v>80</v>
      </c>
    </row>
    <row r="2100" spans="1:5" x14ac:dyDescent="0.25">
      <c r="A2100" t="s">
        <v>456</v>
      </c>
      <c r="B2100" t="s">
        <v>457</v>
      </c>
      <c r="C2100" s="13">
        <v>43105</v>
      </c>
      <c r="D2100" s="219">
        <v>0</v>
      </c>
      <c r="E2100" t="s">
        <v>80</v>
      </c>
    </row>
    <row r="2101" spans="1:5" x14ac:dyDescent="0.25">
      <c r="A2101" t="s">
        <v>456</v>
      </c>
      <c r="B2101" t="s">
        <v>457</v>
      </c>
      <c r="C2101" s="13">
        <v>43112</v>
      </c>
      <c r="D2101" s="219">
        <v>0</v>
      </c>
      <c r="E2101" t="s">
        <v>80</v>
      </c>
    </row>
    <row r="2102" spans="1:5" x14ac:dyDescent="0.25">
      <c r="A2102" t="s">
        <v>456</v>
      </c>
      <c r="B2102" t="s">
        <v>457</v>
      </c>
      <c r="C2102" s="13">
        <v>43119</v>
      </c>
      <c r="D2102" s="219">
        <v>0</v>
      </c>
      <c r="E2102" t="s">
        <v>80</v>
      </c>
    </row>
    <row r="2103" spans="1:5" x14ac:dyDescent="0.25">
      <c r="A2103" t="s">
        <v>456</v>
      </c>
      <c r="B2103" t="s">
        <v>457</v>
      </c>
      <c r="C2103" s="13">
        <v>43126</v>
      </c>
      <c r="D2103" s="219">
        <v>0</v>
      </c>
      <c r="E2103" t="s">
        <v>80</v>
      </c>
    </row>
    <row r="2104" spans="1:5" x14ac:dyDescent="0.25">
      <c r="A2104" t="s">
        <v>456</v>
      </c>
      <c r="B2104" t="s">
        <v>457</v>
      </c>
      <c r="C2104" s="13">
        <v>43133</v>
      </c>
      <c r="D2104" s="219">
        <v>0</v>
      </c>
      <c r="E2104" t="s">
        <v>80</v>
      </c>
    </row>
    <row r="2105" spans="1:5" x14ac:dyDescent="0.25">
      <c r="A2105" t="s">
        <v>456</v>
      </c>
      <c r="B2105" t="s">
        <v>457</v>
      </c>
      <c r="C2105" s="13">
        <v>43140</v>
      </c>
      <c r="D2105" s="219">
        <v>0</v>
      </c>
      <c r="E2105" t="s">
        <v>80</v>
      </c>
    </row>
    <row r="2106" spans="1:5" x14ac:dyDescent="0.25">
      <c r="A2106" t="s">
        <v>456</v>
      </c>
      <c r="B2106" t="s">
        <v>457</v>
      </c>
      <c r="C2106" s="13">
        <v>43147</v>
      </c>
      <c r="D2106" s="219">
        <v>0</v>
      </c>
      <c r="E2106" t="s">
        <v>80</v>
      </c>
    </row>
    <row r="2107" spans="1:5" x14ac:dyDescent="0.25">
      <c r="A2107" t="s">
        <v>456</v>
      </c>
      <c r="B2107" t="s">
        <v>457</v>
      </c>
      <c r="C2107" s="13">
        <v>43154</v>
      </c>
      <c r="D2107" s="219">
        <v>0</v>
      </c>
      <c r="E2107" t="s">
        <v>80</v>
      </c>
    </row>
    <row r="2108" spans="1:5" x14ac:dyDescent="0.25">
      <c r="A2108" t="s">
        <v>456</v>
      </c>
      <c r="B2108" t="s">
        <v>457</v>
      </c>
      <c r="C2108" s="13">
        <v>43161</v>
      </c>
      <c r="D2108" s="219">
        <v>0</v>
      </c>
      <c r="E2108" t="s">
        <v>80</v>
      </c>
    </row>
    <row r="2109" spans="1:5" x14ac:dyDescent="0.25">
      <c r="A2109" t="s">
        <v>456</v>
      </c>
      <c r="B2109" t="s">
        <v>457</v>
      </c>
      <c r="C2109" s="13">
        <v>43168</v>
      </c>
      <c r="D2109" s="219">
        <v>0</v>
      </c>
      <c r="E2109" t="s">
        <v>80</v>
      </c>
    </row>
    <row r="2110" spans="1:5" x14ac:dyDescent="0.25">
      <c r="A2110" t="s">
        <v>456</v>
      </c>
      <c r="B2110" t="s">
        <v>457</v>
      </c>
      <c r="C2110" s="13">
        <v>43175</v>
      </c>
      <c r="D2110" s="219">
        <v>0</v>
      </c>
      <c r="E2110" t="s">
        <v>80</v>
      </c>
    </row>
    <row r="2111" spans="1:5" x14ac:dyDescent="0.25">
      <c r="A2111" t="s">
        <v>456</v>
      </c>
      <c r="B2111" t="s">
        <v>457</v>
      </c>
      <c r="C2111" s="13">
        <v>43182</v>
      </c>
      <c r="D2111" s="219">
        <v>0</v>
      </c>
      <c r="E2111" t="s">
        <v>80</v>
      </c>
    </row>
    <row r="2112" spans="1:5" x14ac:dyDescent="0.25">
      <c r="A2112" t="s">
        <v>456</v>
      </c>
      <c r="B2112" t="s">
        <v>457</v>
      </c>
      <c r="C2112" s="13">
        <v>43189</v>
      </c>
      <c r="D2112" s="219">
        <v>0</v>
      </c>
      <c r="E2112" t="s">
        <v>80</v>
      </c>
    </row>
    <row r="2113" spans="1:5" x14ac:dyDescent="0.25">
      <c r="A2113" t="s">
        <v>458</v>
      </c>
      <c r="B2113" t="s">
        <v>459</v>
      </c>
      <c r="C2113" s="13">
        <v>42937</v>
      </c>
      <c r="D2113" s="219">
        <v>0</v>
      </c>
      <c r="E2113" t="s">
        <v>80</v>
      </c>
    </row>
    <row r="2114" spans="1:5" x14ac:dyDescent="0.25">
      <c r="A2114" t="s">
        <v>458</v>
      </c>
      <c r="B2114" t="s">
        <v>459</v>
      </c>
      <c r="C2114" s="13">
        <v>42944</v>
      </c>
      <c r="D2114" s="219">
        <v>0</v>
      </c>
      <c r="E2114" t="s">
        <v>80</v>
      </c>
    </row>
    <row r="2115" spans="1:5" x14ac:dyDescent="0.25">
      <c r="A2115" t="s">
        <v>458</v>
      </c>
      <c r="B2115" t="s">
        <v>459</v>
      </c>
      <c r="C2115" s="13">
        <v>42951</v>
      </c>
      <c r="D2115" s="219">
        <v>0</v>
      </c>
      <c r="E2115" t="s">
        <v>80</v>
      </c>
    </row>
    <row r="2116" spans="1:5" x14ac:dyDescent="0.25">
      <c r="A2116" t="s">
        <v>458</v>
      </c>
      <c r="B2116" t="s">
        <v>459</v>
      </c>
      <c r="C2116" s="13">
        <v>42958</v>
      </c>
      <c r="D2116" s="219">
        <v>0</v>
      </c>
      <c r="E2116" t="s">
        <v>80</v>
      </c>
    </row>
    <row r="2117" spans="1:5" x14ac:dyDescent="0.25">
      <c r="A2117" t="s">
        <v>458</v>
      </c>
      <c r="B2117" t="s">
        <v>459</v>
      </c>
      <c r="C2117" s="13">
        <v>42965</v>
      </c>
      <c r="D2117" s="219">
        <v>0</v>
      </c>
      <c r="E2117" t="s">
        <v>80</v>
      </c>
    </row>
    <row r="2118" spans="1:5" x14ac:dyDescent="0.25">
      <c r="A2118" t="s">
        <v>458</v>
      </c>
      <c r="B2118" t="s">
        <v>459</v>
      </c>
      <c r="C2118" s="13">
        <v>42972</v>
      </c>
      <c r="D2118" s="219">
        <v>0</v>
      </c>
      <c r="E2118" t="s">
        <v>80</v>
      </c>
    </row>
    <row r="2119" spans="1:5" x14ac:dyDescent="0.25">
      <c r="A2119" t="s">
        <v>458</v>
      </c>
      <c r="B2119" t="s">
        <v>459</v>
      </c>
      <c r="C2119" s="13">
        <v>42979</v>
      </c>
      <c r="D2119" s="219">
        <v>0</v>
      </c>
      <c r="E2119" t="s">
        <v>80</v>
      </c>
    </row>
    <row r="2120" spans="1:5" x14ac:dyDescent="0.25">
      <c r="A2120" t="s">
        <v>458</v>
      </c>
      <c r="B2120" t="s">
        <v>459</v>
      </c>
      <c r="C2120" s="13">
        <v>42986</v>
      </c>
      <c r="D2120" s="219">
        <v>0</v>
      </c>
      <c r="E2120" t="s">
        <v>80</v>
      </c>
    </row>
    <row r="2121" spans="1:5" x14ac:dyDescent="0.25">
      <c r="A2121" t="s">
        <v>458</v>
      </c>
      <c r="B2121" t="s">
        <v>459</v>
      </c>
      <c r="C2121" s="13">
        <v>42993</v>
      </c>
      <c r="D2121" s="219">
        <v>0</v>
      </c>
      <c r="E2121" t="s">
        <v>80</v>
      </c>
    </row>
    <row r="2122" spans="1:5" x14ac:dyDescent="0.25">
      <c r="A2122" t="s">
        <v>458</v>
      </c>
      <c r="B2122" t="s">
        <v>459</v>
      </c>
      <c r="C2122" s="13">
        <v>43000</v>
      </c>
      <c r="D2122" s="219">
        <v>0</v>
      </c>
      <c r="E2122" t="s">
        <v>80</v>
      </c>
    </row>
    <row r="2123" spans="1:5" x14ac:dyDescent="0.25">
      <c r="A2123" t="s">
        <v>458</v>
      </c>
      <c r="B2123" t="s">
        <v>459</v>
      </c>
      <c r="C2123" s="13">
        <v>43007</v>
      </c>
      <c r="D2123" s="219">
        <v>0</v>
      </c>
      <c r="E2123" t="s">
        <v>80</v>
      </c>
    </row>
    <row r="2124" spans="1:5" x14ac:dyDescent="0.25">
      <c r="A2124" t="s">
        <v>458</v>
      </c>
      <c r="B2124" t="s">
        <v>459</v>
      </c>
      <c r="C2124" s="13">
        <v>43014</v>
      </c>
      <c r="D2124" s="219">
        <v>0</v>
      </c>
      <c r="E2124" t="s">
        <v>80</v>
      </c>
    </row>
    <row r="2125" spans="1:5" x14ac:dyDescent="0.25">
      <c r="A2125" t="s">
        <v>458</v>
      </c>
      <c r="B2125" t="s">
        <v>459</v>
      </c>
      <c r="C2125" s="13">
        <v>43021</v>
      </c>
      <c r="D2125" s="219">
        <v>0</v>
      </c>
      <c r="E2125" t="s">
        <v>80</v>
      </c>
    </row>
    <row r="2126" spans="1:5" x14ac:dyDescent="0.25">
      <c r="A2126" t="s">
        <v>458</v>
      </c>
      <c r="B2126" t="s">
        <v>459</v>
      </c>
      <c r="C2126" s="13">
        <v>43028</v>
      </c>
      <c r="D2126" s="219">
        <v>0</v>
      </c>
      <c r="E2126" t="s">
        <v>80</v>
      </c>
    </row>
    <row r="2127" spans="1:5" x14ac:dyDescent="0.25">
      <c r="A2127" t="s">
        <v>458</v>
      </c>
      <c r="B2127" t="s">
        <v>459</v>
      </c>
      <c r="C2127" s="13">
        <v>43035</v>
      </c>
      <c r="D2127" s="219">
        <v>0</v>
      </c>
      <c r="E2127" t="s">
        <v>80</v>
      </c>
    </row>
    <row r="2128" spans="1:5" x14ac:dyDescent="0.25">
      <c r="A2128" t="s">
        <v>458</v>
      </c>
      <c r="B2128" t="s">
        <v>459</v>
      </c>
      <c r="C2128" s="13">
        <v>43042</v>
      </c>
      <c r="D2128" s="219">
        <v>0</v>
      </c>
      <c r="E2128" t="s">
        <v>80</v>
      </c>
    </row>
    <row r="2129" spans="1:5" x14ac:dyDescent="0.25">
      <c r="A2129" t="s">
        <v>458</v>
      </c>
      <c r="B2129" t="s">
        <v>459</v>
      </c>
      <c r="C2129" s="13">
        <v>43049</v>
      </c>
      <c r="D2129" s="219">
        <v>0</v>
      </c>
      <c r="E2129" t="s">
        <v>80</v>
      </c>
    </row>
    <row r="2130" spans="1:5" x14ac:dyDescent="0.25">
      <c r="A2130" t="s">
        <v>458</v>
      </c>
      <c r="B2130" t="s">
        <v>459</v>
      </c>
      <c r="C2130" s="13">
        <v>43056</v>
      </c>
      <c r="D2130" s="219">
        <v>0</v>
      </c>
      <c r="E2130" t="s">
        <v>80</v>
      </c>
    </row>
    <row r="2131" spans="1:5" x14ac:dyDescent="0.25">
      <c r="A2131" t="s">
        <v>458</v>
      </c>
      <c r="B2131" t="s">
        <v>459</v>
      </c>
      <c r="C2131" s="13">
        <v>43063</v>
      </c>
      <c r="D2131" s="219">
        <v>0</v>
      </c>
      <c r="E2131" t="s">
        <v>80</v>
      </c>
    </row>
    <row r="2132" spans="1:5" x14ac:dyDescent="0.25">
      <c r="A2132" t="s">
        <v>458</v>
      </c>
      <c r="B2132" t="s">
        <v>459</v>
      </c>
      <c r="C2132" s="13">
        <v>43070</v>
      </c>
      <c r="D2132" s="219">
        <v>0</v>
      </c>
      <c r="E2132" t="s">
        <v>80</v>
      </c>
    </row>
    <row r="2133" spans="1:5" x14ac:dyDescent="0.25">
      <c r="A2133" t="s">
        <v>458</v>
      </c>
      <c r="B2133" t="s">
        <v>459</v>
      </c>
      <c r="C2133" s="13">
        <v>43077</v>
      </c>
      <c r="D2133" s="219">
        <v>0</v>
      </c>
      <c r="E2133" t="s">
        <v>80</v>
      </c>
    </row>
    <row r="2134" spans="1:5" x14ac:dyDescent="0.25">
      <c r="A2134" t="s">
        <v>458</v>
      </c>
      <c r="B2134" t="s">
        <v>459</v>
      </c>
      <c r="C2134" s="13">
        <v>43084</v>
      </c>
      <c r="D2134" s="219">
        <v>0</v>
      </c>
      <c r="E2134" t="s">
        <v>80</v>
      </c>
    </row>
    <row r="2135" spans="1:5" x14ac:dyDescent="0.25">
      <c r="A2135" t="s">
        <v>458</v>
      </c>
      <c r="B2135" t="s">
        <v>459</v>
      </c>
      <c r="C2135" s="13">
        <v>43091</v>
      </c>
      <c r="D2135" s="219">
        <v>0</v>
      </c>
      <c r="E2135" t="s">
        <v>80</v>
      </c>
    </row>
    <row r="2136" spans="1:5" x14ac:dyDescent="0.25">
      <c r="A2136" t="s">
        <v>458</v>
      </c>
      <c r="B2136" t="s">
        <v>459</v>
      </c>
      <c r="C2136" s="13">
        <v>43098</v>
      </c>
      <c r="D2136" s="219">
        <v>0</v>
      </c>
      <c r="E2136" t="s">
        <v>80</v>
      </c>
    </row>
    <row r="2137" spans="1:5" x14ac:dyDescent="0.25">
      <c r="A2137" t="s">
        <v>458</v>
      </c>
      <c r="B2137" t="s">
        <v>459</v>
      </c>
      <c r="C2137" s="13">
        <v>43105</v>
      </c>
      <c r="D2137" s="219">
        <v>0</v>
      </c>
      <c r="E2137" t="s">
        <v>80</v>
      </c>
    </row>
    <row r="2138" spans="1:5" x14ac:dyDescent="0.25">
      <c r="A2138" t="s">
        <v>458</v>
      </c>
      <c r="B2138" t="s">
        <v>459</v>
      </c>
      <c r="C2138" s="13">
        <v>43112</v>
      </c>
      <c r="D2138" s="219">
        <v>0</v>
      </c>
      <c r="E2138" t="s">
        <v>80</v>
      </c>
    </row>
    <row r="2139" spans="1:5" x14ac:dyDescent="0.25">
      <c r="A2139" t="s">
        <v>458</v>
      </c>
      <c r="B2139" t="s">
        <v>459</v>
      </c>
      <c r="C2139" s="13">
        <v>43119</v>
      </c>
      <c r="D2139" s="219">
        <v>0</v>
      </c>
      <c r="E2139" t="s">
        <v>80</v>
      </c>
    </row>
    <row r="2140" spans="1:5" x14ac:dyDescent="0.25">
      <c r="A2140" t="s">
        <v>458</v>
      </c>
      <c r="B2140" t="s">
        <v>459</v>
      </c>
      <c r="C2140" s="13">
        <v>43126</v>
      </c>
      <c r="D2140" s="219">
        <v>0</v>
      </c>
      <c r="E2140" t="s">
        <v>80</v>
      </c>
    </row>
    <row r="2141" spans="1:5" x14ac:dyDescent="0.25">
      <c r="A2141" t="s">
        <v>458</v>
      </c>
      <c r="B2141" t="s">
        <v>459</v>
      </c>
      <c r="C2141" s="13">
        <v>43133</v>
      </c>
      <c r="D2141" s="219">
        <v>0</v>
      </c>
      <c r="E2141" t="s">
        <v>80</v>
      </c>
    </row>
    <row r="2142" spans="1:5" x14ac:dyDescent="0.25">
      <c r="A2142" t="s">
        <v>458</v>
      </c>
      <c r="B2142" t="s">
        <v>459</v>
      </c>
      <c r="C2142" s="13">
        <v>43140</v>
      </c>
      <c r="D2142" s="219">
        <v>0</v>
      </c>
      <c r="E2142" t="s">
        <v>80</v>
      </c>
    </row>
    <row r="2143" spans="1:5" x14ac:dyDescent="0.25">
      <c r="A2143" t="s">
        <v>458</v>
      </c>
      <c r="B2143" t="s">
        <v>459</v>
      </c>
      <c r="C2143" s="13">
        <v>43147</v>
      </c>
      <c r="D2143" s="219">
        <v>0</v>
      </c>
      <c r="E2143" t="s">
        <v>80</v>
      </c>
    </row>
    <row r="2144" spans="1:5" x14ac:dyDescent="0.25">
      <c r="A2144" t="s">
        <v>458</v>
      </c>
      <c r="B2144" t="s">
        <v>459</v>
      </c>
      <c r="C2144" s="13">
        <v>43154</v>
      </c>
      <c r="D2144" s="219">
        <v>0</v>
      </c>
      <c r="E2144" t="s">
        <v>80</v>
      </c>
    </row>
    <row r="2145" spans="1:5" x14ac:dyDescent="0.25">
      <c r="A2145" t="s">
        <v>458</v>
      </c>
      <c r="B2145" t="s">
        <v>459</v>
      </c>
      <c r="C2145" s="13">
        <v>43161</v>
      </c>
      <c r="D2145" s="219">
        <v>0</v>
      </c>
      <c r="E2145" t="s">
        <v>80</v>
      </c>
    </row>
    <row r="2146" spans="1:5" x14ac:dyDescent="0.25">
      <c r="A2146" t="s">
        <v>458</v>
      </c>
      <c r="B2146" t="s">
        <v>459</v>
      </c>
      <c r="C2146" s="13">
        <v>43168</v>
      </c>
      <c r="D2146" s="219">
        <v>0</v>
      </c>
      <c r="E2146" t="s">
        <v>80</v>
      </c>
    </row>
    <row r="2147" spans="1:5" x14ac:dyDescent="0.25">
      <c r="A2147" t="s">
        <v>458</v>
      </c>
      <c r="B2147" t="s">
        <v>459</v>
      </c>
      <c r="C2147" s="13">
        <v>43175</v>
      </c>
      <c r="D2147" s="219">
        <v>0</v>
      </c>
      <c r="E2147" t="s">
        <v>80</v>
      </c>
    </row>
    <row r="2148" spans="1:5" x14ac:dyDescent="0.25">
      <c r="A2148" t="s">
        <v>458</v>
      </c>
      <c r="B2148" t="s">
        <v>459</v>
      </c>
      <c r="C2148" s="13">
        <v>43182</v>
      </c>
      <c r="D2148" s="219">
        <v>0</v>
      </c>
      <c r="E2148" t="s">
        <v>80</v>
      </c>
    </row>
    <row r="2149" spans="1:5" x14ac:dyDescent="0.25">
      <c r="A2149" t="s">
        <v>458</v>
      </c>
      <c r="B2149" t="s">
        <v>459</v>
      </c>
      <c r="C2149" s="13">
        <v>43189</v>
      </c>
      <c r="D2149" s="219">
        <v>0</v>
      </c>
      <c r="E2149" t="s">
        <v>80</v>
      </c>
    </row>
    <row r="2150" spans="1:5" x14ac:dyDescent="0.25">
      <c r="A2150" t="s">
        <v>460</v>
      </c>
      <c r="B2150" t="s">
        <v>461</v>
      </c>
      <c r="C2150" s="13">
        <v>42937</v>
      </c>
      <c r="D2150" s="219">
        <v>0</v>
      </c>
      <c r="E2150" t="s">
        <v>80</v>
      </c>
    </row>
    <row r="2151" spans="1:5" x14ac:dyDescent="0.25">
      <c r="A2151" t="s">
        <v>460</v>
      </c>
      <c r="B2151" t="s">
        <v>461</v>
      </c>
      <c r="C2151" s="13">
        <v>42944</v>
      </c>
      <c r="D2151" s="219">
        <v>0</v>
      </c>
      <c r="E2151" t="s">
        <v>80</v>
      </c>
    </row>
    <row r="2152" spans="1:5" x14ac:dyDescent="0.25">
      <c r="A2152" t="s">
        <v>460</v>
      </c>
      <c r="B2152" t="s">
        <v>461</v>
      </c>
      <c r="C2152" s="13">
        <v>42951</v>
      </c>
      <c r="D2152" s="219">
        <v>0</v>
      </c>
      <c r="E2152" t="s">
        <v>80</v>
      </c>
    </row>
    <row r="2153" spans="1:5" x14ac:dyDescent="0.25">
      <c r="A2153" t="s">
        <v>460</v>
      </c>
      <c r="B2153" t="s">
        <v>461</v>
      </c>
      <c r="C2153" s="13">
        <v>42958</v>
      </c>
      <c r="D2153" s="219">
        <v>0</v>
      </c>
      <c r="E2153" t="s">
        <v>80</v>
      </c>
    </row>
    <row r="2154" spans="1:5" x14ac:dyDescent="0.25">
      <c r="A2154" t="s">
        <v>460</v>
      </c>
      <c r="B2154" t="s">
        <v>461</v>
      </c>
      <c r="C2154" s="13">
        <v>42965</v>
      </c>
      <c r="D2154" s="219">
        <v>0</v>
      </c>
      <c r="E2154" t="s">
        <v>80</v>
      </c>
    </row>
    <row r="2155" spans="1:5" x14ac:dyDescent="0.25">
      <c r="A2155" t="s">
        <v>460</v>
      </c>
      <c r="B2155" t="s">
        <v>461</v>
      </c>
      <c r="C2155" s="13">
        <v>42972</v>
      </c>
      <c r="D2155" s="219">
        <v>0</v>
      </c>
      <c r="E2155" t="s">
        <v>80</v>
      </c>
    </row>
    <row r="2156" spans="1:5" x14ac:dyDescent="0.25">
      <c r="A2156" t="s">
        <v>460</v>
      </c>
      <c r="B2156" t="s">
        <v>461</v>
      </c>
      <c r="C2156" s="13">
        <v>42979</v>
      </c>
      <c r="D2156" s="219">
        <v>0</v>
      </c>
      <c r="E2156" t="s">
        <v>80</v>
      </c>
    </row>
    <row r="2157" spans="1:5" x14ac:dyDescent="0.25">
      <c r="A2157" t="s">
        <v>460</v>
      </c>
      <c r="B2157" t="s">
        <v>461</v>
      </c>
      <c r="C2157" s="13">
        <v>42986</v>
      </c>
      <c r="D2157" s="219">
        <v>0</v>
      </c>
      <c r="E2157" t="s">
        <v>80</v>
      </c>
    </row>
    <row r="2158" spans="1:5" x14ac:dyDescent="0.25">
      <c r="A2158" t="s">
        <v>460</v>
      </c>
      <c r="B2158" t="s">
        <v>461</v>
      </c>
      <c r="C2158" s="13">
        <v>42993</v>
      </c>
      <c r="D2158" s="219">
        <v>0</v>
      </c>
      <c r="E2158" t="s">
        <v>80</v>
      </c>
    </row>
    <row r="2159" spans="1:5" x14ac:dyDescent="0.25">
      <c r="A2159" t="s">
        <v>460</v>
      </c>
      <c r="B2159" t="s">
        <v>461</v>
      </c>
      <c r="C2159" s="13">
        <v>43000</v>
      </c>
      <c r="D2159" s="219">
        <v>0</v>
      </c>
      <c r="E2159" t="s">
        <v>80</v>
      </c>
    </row>
    <row r="2160" spans="1:5" x14ac:dyDescent="0.25">
      <c r="A2160" t="s">
        <v>460</v>
      </c>
      <c r="B2160" t="s">
        <v>461</v>
      </c>
      <c r="C2160" s="13">
        <v>43007</v>
      </c>
      <c r="D2160" s="219">
        <v>0</v>
      </c>
      <c r="E2160" t="s">
        <v>80</v>
      </c>
    </row>
    <row r="2161" spans="1:5" x14ac:dyDescent="0.25">
      <c r="A2161" t="s">
        <v>460</v>
      </c>
      <c r="B2161" t="s">
        <v>461</v>
      </c>
      <c r="C2161" s="13">
        <v>43014</v>
      </c>
      <c r="D2161" s="219">
        <v>0</v>
      </c>
      <c r="E2161" t="s">
        <v>80</v>
      </c>
    </row>
    <row r="2162" spans="1:5" x14ac:dyDescent="0.25">
      <c r="A2162" t="s">
        <v>460</v>
      </c>
      <c r="B2162" t="s">
        <v>461</v>
      </c>
      <c r="C2162" s="13">
        <v>43021</v>
      </c>
      <c r="D2162" s="219">
        <v>0</v>
      </c>
      <c r="E2162" t="s">
        <v>80</v>
      </c>
    </row>
    <row r="2163" spans="1:5" x14ac:dyDescent="0.25">
      <c r="A2163" t="s">
        <v>460</v>
      </c>
      <c r="B2163" t="s">
        <v>461</v>
      </c>
      <c r="C2163" s="13">
        <v>43028</v>
      </c>
      <c r="D2163" s="219">
        <v>0</v>
      </c>
      <c r="E2163" t="s">
        <v>80</v>
      </c>
    </row>
    <row r="2164" spans="1:5" x14ac:dyDescent="0.25">
      <c r="A2164" t="s">
        <v>460</v>
      </c>
      <c r="B2164" t="s">
        <v>461</v>
      </c>
      <c r="C2164" s="13">
        <v>43035</v>
      </c>
      <c r="D2164" s="219">
        <v>0</v>
      </c>
      <c r="E2164" t="s">
        <v>80</v>
      </c>
    </row>
    <row r="2165" spans="1:5" x14ac:dyDescent="0.25">
      <c r="A2165" t="s">
        <v>460</v>
      </c>
      <c r="B2165" t="s">
        <v>461</v>
      </c>
      <c r="C2165" s="13">
        <v>43042</v>
      </c>
      <c r="D2165" s="219">
        <v>0</v>
      </c>
      <c r="E2165" t="s">
        <v>80</v>
      </c>
    </row>
    <row r="2166" spans="1:5" x14ac:dyDescent="0.25">
      <c r="A2166" t="s">
        <v>460</v>
      </c>
      <c r="B2166" t="s">
        <v>461</v>
      </c>
      <c r="C2166" s="13">
        <v>43049</v>
      </c>
      <c r="D2166" s="219">
        <v>0</v>
      </c>
      <c r="E2166" t="s">
        <v>80</v>
      </c>
    </row>
    <row r="2167" spans="1:5" x14ac:dyDescent="0.25">
      <c r="A2167" t="s">
        <v>460</v>
      </c>
      <c r="B2167" t="s">
        <v>461</v>
      </c>
      <c r="C2167" s="13">
        <v>43056</v>
      </c>
      <c r="D2167" s="219">
        <v>0</v>
      </c>
      <c r="E2167" t="s">
        <v>80</v>
      </c>
    </row>
    <row r="2168" spans="1:5" x14ac:dyDescent="0.25">
      <c r="A2168" t="s">
        <v>460</v>
      </c>
      <c r="B2168" t="s">
        <v>461</v>
      </c>
      <c r="C2168" s="13">
        <v>43063</v>
      </c>
      <c r="D2168" s="219">
        <v>0</v>
      </c>
      <c r="E2168" t="s">
        <v>80</v>
      </c>
    </row>
    <row r="2169" spans="1:5" x14ac:dyDescent="0.25">
      <c r="A2169" t="s">
        <v>460</v>
      </c>
      <c r="B2169" t="s">
        <v>461</v>
      </c>
      <c r="C2169" s="13">
        <v>43070</v>
      </c>
      <c r="D2169" s="219">
        <v>0</v>
      </c>
      <c r="E2169" t="s">
        <v>80</v>
      </c>
    </row>
    <row r="2170" spans="1:5" x14ac:dyDescent="0.25">
      <c r="A2170" t="s">
        <v>460</v>
      </c>
      <c r="B2170" t="s">
        <v>461</v>
      </c>
      <c r="C2170" s="13">
        <v>43077</v>
      </c>
      <c r="D2170" s="219">
        <v>0</v>
      </c>
      <c r="E2170" t="s">
        <v>80</v>
      </c>
    </row>
    <row r="2171" spans="1:5" x14ac:dyDescent="0.25">
      <c r="A2171" t="s">
        <v>460</v>
      </c>
      <c r="B2171" t="s">
        <v>461</v>
      </c>
      <c r="C2171" s="13">
        <v>43084</v>
      </c>
      <c r="D2171" s="219">
        <v>0</v>
      </c>
      <c r="E2171" t="s">
        <v>80</v>
      </c>
    </row>
    <row r="2172" spans="1:5" x14ac:dyDescent="0.25">
      <c r="A2172" t="s">
        <v>460</v>
      </c>
      <c r="B2172" t="s">
        <v>461</v>
      </c>
      <c r="C2172" s="13">
        <v>43091</v>
      </c>
      <c r="D2172" s="219">
        <v>0</v>
      </c>
      <c r="E2172" t="s">
        <v>80</v>
      </c>
    </row>
    <row r="2173" spans="1:5" x14ac:dyDescent="0.25">
      <c r="A2173" t="s">
        <v>460</v>
      </c>
      <c r="B2173" t="s">
        <v>461</v>
      </c>
      <c r="C2173" s="13">
        <v>43098</v>
      </c>
      <c r="D2173" s="219">
        <v>0</v>
      </c>
      <c r="E2173" t="s">
        <v>80</v>
      </c>
    </row>
    <row r="2174" spans="1:5" x14ac:dyDescent="0.25">
      <c r="A2174" t="s">
        <v>460</v>
      </c>
      <c r="B2174" t="s">
        <v>461</v>
      </c>
      <c r="C2174" s="13">
        <v>43105</v>
      </c>
      <c r="D2174" s="219">
        <v>0</v>
      </c>
      <c r="E2174" t="s">
        <v>80</v>
      </c>
    </row>
    <row r="2175" spans="1:5" x14ac:dyDescent="0.25">
      <c r="A2175" t="s">
        <v>460</v>
      </c>
      <c r="B2175" t="s">
        <v>461</v>
      </c>
      <c r="C2175" s="13">
        <v>43112</v>
      </c>
      <c r="D2175" s="219">
        <v>0</v>
      </c>
      <c r="E2175" t="s">
        <v>80</v>
      </c>
    </row>
    <row r="2176" spans="1:5" x14ac:dyDescent="0.25">
      <c r="A2176" t="s">
        <v>460</v>
      </c>
      <c r="B2176" t="s">
        <v>461</v>
      </c>
      <c r="C2176" s="13">
        <v>43119</v>
      </c>
      <c r="D2176" s="219">
        <v>0</v>
      </c>
      <c r="E2176" t="s">
        <v>80</v>
      </c>
    </row>
    <row r="2177" spans="1:5" x14ac:dyDescent="0.25">
      <c r="A2177" t="s">
        <v>460</v>
      </c>
      <c r="B2177" t="s">
        <v>461</v>
      </c>
      <c r="C2177" s="13">
        <v>43126</v>
      </c>
      <c r="D2177" s="219">
        <v>0</v>
      </c>
      <c r="E2177" t="s">
        <v>80</v>
      </c>
    </row>
    <row r="2178" spans="1:5" x14ac:dyDescent="0.25">
      <c r="A2178" t="s">
        <v>460</v>
      </c>
      <c r="B2178" t="s">
        <v>461</v>
      </c>
      <c r="C2178" s="13">
        <v>43133</v>
      </c>
      <c r="D2178" s="219">
        <v>0</v>
      </c>
      <c r="E2178" t="s">
        <v>80</v>
      </c>
    </row>
    <row r="2179" spans="1:5" x14ac:dyDescent="0.25">
      <c r="A2179" t="s">
        <v>460</v>
      </c>
      <c r="B2179" t="s">
        <v>461</v>
      </c>
      <c r="C2179" s="13">
        <v>43140</v>
      </c>
      <c r="D2179" s="219">
        <v>0</v>
      </c>
      <c r="E2179" t="s">
        <v>80</v>
      </c>
    </row>
    <row r="2180" spans="1:5" x14ac:dyDescent="0.25">
      <c r="A2180" t="s">
        <v>460</v>
      </c>
      <c r="B2180" t="s">
        <v>461</v>
      </c>
      <c r="C2180" s="13">
        <v>43147</v>
      </c>
      <c r="D2180" s="219">
        <v>0</v>
      </c>
      <c r="E2180" t="s">
        <v>80</v>
      </c>
    </row>
    <row r="2181" spans="1:5" x14ac:dyDescent="0.25">
      <c r="A2181" t="s">
        <v>460</v>
      </c>
      <c r="B2181" t="s">
        <v>461</v>
      </c>
      <c r="C2181" s="13">
        <v>43154</v>
      </c>
      <c r="D2181" s="219">
        <v>0</v>
      </c>
      <c r="E2181" t="s">
        <v>80</v>
      </c>
    </row>
    <row r="2182" spans="1:5" x14ac:dyDescent="0.25">
      <c r="A2182" t="s">
        <v>460</v>
      </c>
      <c r="B2182" t="s">
        <v>461</v>
      </c>
      <c r="C2182" s="13">
        <v>43161</v>
      </c>
      <c r="D2182" s="219">
        <v>0</v>
      </c>
      <c r="E2182" t="s">
        <v>80</v>
      </c>
    </row>
    <row r="2183" spans="1:5" x14ac:dyDescent="0.25">
      <c r="A2183" t="s">
        <v>460</v>
      </c>
      <c r="B2183" t="s">
        <v>461</v>
      </c>
      <c r="C2183" s="13">
        <v>43168</v>
      </c>
      <c r="D2183" s="219">
        <v>0</v>
      </c>
      <c r="E2183" t="s">
        <v>80</v>
      </c>
    </row>
    <row r="2184" spans="1:5" x14ac:dyDescent="0.25">
      <c r="A2184" t="s">
        <v>460</v>
      </c>
      <c r="B2184" t="s">
        <v>461</v>
      </c>
      <c r="C2184" s="13">
        <v>43175</v>
      </c>
      <c r="D2184" s="219">
        <v>0</v>
      </c>
      <c r="E2184" t="s">
        <v>80</v>
      </c>
    </row>
    <row r="2185" spans="1:5" x14ac:dyDescent="0.25">
      <c r="A2185" t="s">
        <v>460</v>
      </c>
      <c r="B2185" t="s">
        <v>461</v>
      </c>
      <c r="C2185" s="13">
        <v>43182</v>
      </c>
      <c r="D2185" s="219">
        <v>0</v>
      </c>
      <c r="E2185" t="s">
        <v>80</v>
      </c>
    </row>
    <row r="2186" spans="1:5" x14ac:dyDescent="0.25">
      <c r="A2186" t="s">
        <v>460</v>
      </c>
      <c r="B2186" t="s">
        <v>461</v>
      </c>
      <c r="C2186" s="13">
        <v>43189</v>
      </c>
      <c r="D2186" s="219">
        <v>0</v>
      </c>
      <c r="E2186" t="s">
        <v>80</v>
      </c>
    </row>
    <row r="2187" spans="1:5" x14ac:dyDescent="0.25">
      <c r="A2187" t="s">
        <v>462</v>
      </c>
      <c r="B2187" t="s">
        <v>463</v>
      </c>
      <c r="C2187" s="13">
        <v>42937</v>
      </c>
      <c r="D2187" s="219">
        <v>0</v>
      </c>
      <c r="E2187" t="s">
        <v>80</v>
      </c>
    </row>
    <row r="2188" spans="1:5" x14ac:dyDescent="0.25">
      <c r="A2188" t="s">
        <v>462</v>
      </c>
      <c r="B2188" t="s">
        <v>463</v>
      </c>
      <c r="C2188" s="13">
        <v>42944</v>
      </c>
      <c r="D2188" s="219">
        <v>0</v>
      </c>
      <c r="E2188" t="s">
        <v>80</v>
      </c>
    </row>
    <row r="2189" spans="1:5" x14ac:dyDescent="0.25">
      <c r="A2189" t="s">
        <v>462</v>
      </c>
      <c r="B2189" t="s">
        <v>463</v>
      </c>
      <c r="C2189" s="13">
        <v>42951</v>
      </c>
      <c r="D2189" s="219">
        <v>0</v>
      </c>
      <c r="E2189" t="s">
        <v>80</v>
      </c>
    </row>
    <row r="2190" spans="1:5" x14ac:dyDescent="0.25">
      <c r="A2190" t="s">
        <v>462</v>
      </c>
      <c r="B2190" t="s">
        <v>463</v>
      </c>
      <c r="C2190" s="13">
        <v>42958</v>
      </c>
      <c r="D2190" s="219">
        <v>0</v>
      </c>
      <c r="E2190" t="s">
        <v>80</v>
      </c>
    </row>
    <row r="2191" spans="1:5" x14ac:dyDescent="0.25">
      <c r="A2191" t="s">
        <v>462</v>
      </c>
      <c r="B2191" t="s">
        <v>463</v>
      </c>
      <c r="C2191" s="13">
        <v>42965</v>
      </c>
      <c r="D2191" s="219">
        <v>0</v>
      </c>
      <c r="E2191" t="s">
        <v>80</v>
      </c>
    </row>
    <row r="2192" spans="1:5" x14ac:dyDescent="0.25">
      <c r="A2192" t="s">
        <v>462</v>
      </c>
      <c r="B2192" t="s">
        <v>463</v>
      </c>
      <c r="C2192" s="13">
        <v>42972</v>
      </c>
      <c r="D2192" s="219">
        <v>0</v>
      </c>
      <c r="E2192" t="s">
        <v>80</v>
      </c>
    </row>
    <row r="2193" spans="1:5" x14ac:dyDescent="0.25">
      <c r="A2193" t="s">
        <v>462</v>
      </c>
      <c r="B2193" t="s">
        <v>463</v>
      </c>
      <c r="C2193" s="13">
        <v>42979</v>
      </c>
      <c r="D2193" s="219">
        <v>0</v>
      </c>
      <c r="E2193" t="s">
        <v>80</v>
      </c>
    </row>
    <row r="2194" spans="1:5" x14ac:dyDescent="0.25">
      <c r="A2194" t="s">
        <v>462</v>
      </c>
      <c r="B2194" t="s">
        <v>463</v>
      </c>
      <c r="C2194" s="13">
        <v>42986</v>
      </c>
      <c r="D2194" s="219">
        <v>0</v>
      </c>
      <c r="E2194" t="s">
        <v>80</v>
      </c>
    </row>
    <row r="2195" spans="1:5" x14ac:dyDescent="0.25">
      <c r="A2195" t="s">
        <v>462</v>
      </c>
      <c r="B2195" t="s">
        <v>463</v>
      </c>
      <c r="C2195" s="13">
        <v>42993</v>
      </c>
      <c r="D2195" s="219">
        <v>0</v>
      </c>
      <c r="E2195" t="s">
        <v>80</v>
      </c>
    </row>
    <row r="2196" spans="1:5" x14ac:dyDescent="0.25">
      <c r="A2196" t="s">
        <v>462</v>
      </c>
      <c r="B2196" t="s">
        <v>463</v>
      </c>
      <c r="C2196" s="13">
        <v>43000</v>
      </c>
      <c r="D2196" s="219">
        <v>0</v>
      </c>
      <c r="E2196" t="s">
        <v>80</v>
      </c>
    </row>
    <row r="2197" spans="1:5" x14ac:dyDescent="0.25">
      <c r="A2197" t="s">
        <v>462</v>
      </c>
      <c r="B2197" t="s">
        <v>463</v>
      </c>
      <c r="C2197" s="13">
        <v>43007</v>
      </c>
      <c r="D2197" s="219">
        <v>0</v>
      </c>
      <c r="E2197" t="s">
        <v>80</v>
      </c>
    </row>
    <row r="2198" spans="1:5" x14ac:dyDescent="0.25">
      <c r="A2198" t="s">
        <v>462</v>
      </c>
      <c r="B2198" t="s">
        <v>463</v>
      </c>
      <c r="C2198" s="13">
        <v>43014</v>
      </c>
      <c r="D2198" s="219">
        <v>0</v>
      </c>
      <c r="E2198" t="s">
        <v>80</v>
      </c>
    </row>
    <row r="2199" spans="1:5" x14ac:dyDescent="0.25">
      <c r="A2199" t="s">
        <v>462</v>
      </c>
      <c r="B2199" t="s">
        <v>463</v>
      </c>
      <c r="C2199" s="13">
        <v>43021</v>
      </c>
      <c r="D2199" s="219">
        <v>0</v>
      </c>
      <c r="E2199" t="s">
        <v>80</v>
      </c>
    </row>
    <row r="2200" spans="1:5" x14ac:dyDescent="0.25">
      <c r="A2200" t="s">
        <v>462</v>
      </c>
      <c r="B2200" t="s">
        <v>463</v>
      </c>
      <c r="C2200" s="13">
        <v>43028</v>
      </c>
      <c r="D2200" s="219">
        <v>0</v>
      </c>
      <c r="E2200" t="s">
        <v>80</v>
      </c>
    </row>
    <row r="2201" spans="1:5" x14ac:dyDescent="0.25">
      <c r="A2201" t="s">
        <v>462</v>
      </c>
      <c r="B2201" t="s">
        <v>463</v>
      </c>
      <c r="C2201" s="13">
        <v>43035</v>
      </c>
      <c r="D2201" s="219">
        <v>0</v>
      </c>
      <c r="E2201" t="s">
        <v>80</v>
      </c>
    </row>
    <row r="2202" spans="1:5" x14ac:dyDescent="0.25">
      <c r="A2202" t="s">
        <v>462</v>
      </c>
      <c r="B2202" t="s">
        <v>463</v>
      </c>
      <c r="C2202" s="13">
        <v>43042</v>
      </c>
      <c r="D2202" s="219">
        <v>0</v>
      </c>
      <c r="E2202" t="s">
        <v>80</v>
      </c>
    </row>
    <row r="2203" spans="1:5" x14ac:dyDescent="0.25">
      <c r="A2203" t="s">
        <v>462</v>
      </c>
      <c r="B2203" t="s">
        <v>463</v>
      </c>
      <c r="C2203" s="13">
        <v>43049</v>
      </c>
      <c r="D2203" s="219">
        <v>0</v>
      </c>
      <c r="E2203" t="s">
        <v>80</v>
      </c>
    </row>
    <row r="2204" spans="1:5" x14ac:dyDescent="0.25">
      <c r="A2204" t="s">
        <v>462</v>
      </c>
      <c r="B2204" t="s">
        <v>463</v>
      </c>
      <c r="C2204" s="13">
        <v>43056</v>
      </c>
      <c r="D2204" s="219">
        <v>0</v>
      </c>
      <c r="E2204" t="s">
        <v>80</v>
      </c>
    </row>
    <row r="2205" spans="1:5" x14ac:dyDescent="0.25">
      <c r="A2205" t="s">
        <v>462</v>
      </c>
      <c r="B2205" t="s">
        <v>463</v>
      </c>
      <c r="C2205" s="13">
        <v>43063</v>
      </c>
      <c r="D2205" s="219">
        <v>0</v>
      </c>
      <c r="E2205" t="s">
        <v>80</v>
      </c>
    </row>
    <row r="2206" spans="1:5" x14ac:dyDescent="0.25">
      <c r="A2206" t="s">
        <v>462</v>
      </c>
      <c r="B2206" t="s">
        <v>463</v>
      </c>
      <c r="C2206" s="13">
        <v>43070</v>
      </c>
      <c r="D2206" s="219">
        <v>0</v>
      </c>
      <c r="E2206" t="s">
        <v>80</v>
      </c>
    </row>
    <row r="2207" spans="1:5" x14ac:dyDescent="0.25">
      <c r="A2207" t="s">
        <v>462</v>
      </c>
      <c r="B2207" t="s">
        <v>463</v>
      </c>
      <c r="C2207" s="13">
        <v>43077</v>
      </c>
      <c r="D2207" s="219">
        <v>0</v>
      </c>
      <c r="E2207" t="s">
        <v>80</v>
      </c>
    </row>
    <row r="2208" spans="1:5" x14ac:dyDescent="0.25">
      <c r="A2208" t="s">
        <v>462</v>
      </c>
      <c r="B2208" t="s">
        <v>463</v>
      </c>
      <c r="C2208" s="13">
        <v>43084</v>
      </c>
      <c r="D2208" s="219">
        <v>0</v>
      </c>
      <c r="E2208" t="s">
        <v>80</v>
      </c>
    </row>
    <row r="2209" spans="1:5" x14ac:dyDescent="0.25">
      <c r="A2209" t="s">
        <v>462</v>
      </c>
      <c r="B2209" t="s">
        <v>463</v>
      </c>
      <c r="C2209" s="13">
        <v>43091</v>
      </c>
      <c r="D2209" s="219">
        <v>0</v>
      </c>
      <c r="E2209" t="s">
        <v>80</v>
      </c>
    </row>
    <row r="2210" spans="1:5" x14ac:dyDescent="0.25">
      <c r="A2210" t="s">
        <v>462</v>
      </c>
      <c r="B2210" t="s">
        <v>463</v>
      </c>
      <c r="C2210" s="13">
        <v>43098</v>
      </c>
      <c r="D2210" s="219">
        <v>0</v>
      </c>
      <c r="E2210" t="s">
        <v>80</v>
      </c>
    </row>
    <row r="2211" spans="1:5" x14ac:dyDescent="0.25">
      <c r="A2211" t="s">
        <v>462</v>
      </c>
      <c r="B2211" t="s">
        <v>463</v>
      </c>
      <c r="C2211" s="13">
        <v>43105</v>
      </c>
      <c r="D2211" s="219">
        <v>0</v>
      </c>
      <c r="E2211" t="s">
        <v>80</v>
      </c>
    </row>
    <row r="2212" spans="1:5" x14ac:dyDescent="0.25">
      <c r="A2212" t="s">
        <v>462</v>
      </c>
      <c r="B2212" t="s">
        <v>463</v>
      </c>
      <c r="C2212" s="13">
        <v>43112</v>
      </c>
      <c r="D2212" s="219">
        <v>0</v>
      </c>
      <c r="E2212" t="s">
        <v>80</v>
      </c>
    </row>
    <row r="2213" spans="1:5" x14ac:dyDescent="0.25">
      <c r="A2213" t="s">
        <v>462</v>
      </c>
      <c r="B2213" t="s">
        <v>463</v>
      </c>
      <c r="C2213" s="13">
        <v>43119</v>
      </c>
      <c r="D2213" s="219">
        <v>0</v>
      </c>
      <c r="E2213" t="s">
        <v>80</v>
      </c>
    </row>
    <row r="2214" spans="1:5" x14ac:dyDescent="0.25">
      <c r="A2214" t="s">
        <v>462</v>
      </c>
      <c r="B2214" t="s">
        <v>463</v>
      </c>
      <c r="C2214" s="13">
        <v>43126</v>
      </c>
      <c r="D2214" s="219">
        <v>0</v>
      </c>
      <c r="E2214" t="s">
        <v>80</v>
      </c>
    </row>
    <row r="2215" spans="1:5" x14ac:dyDescent="0.25">
      <c r="A2215" t="s">
        <v>462</v>
      </c>
      <c r="B2215" t="s">
        <v>463</v>
      </c>
      <c r="C2215" s="13">
        <v>43133</v>
      </c>
      <c r="D2215" s="219">
        <v>0</v>
      </c>
      <c r="E2215" t="s">
        <v>80</v>
      </c>
    </row>
    <row r="2216" spans="1:5" x14ac:dyDescent="0.25">
      <c r="A2216" t="s">
        <v>462</v>
      </c>
      <c r="B2216" t="s">
        <v>463</v>
      </c>
      <c r="C2216" s="13">
        <v>43140</v>
      </c>
      <c r="D2216" s="219">
        <v>0</v>
      </c>
      <c r="E2216" t="s">
        <v>80</v>
      </c>
    </row>
    <row r="2217" spans="1:5" x14ac:dyDescent="0.25">
      <c r="A2217" t="s">
        <v>462</v>
      </c>
      <c r="B2217" t="s">
        <v>463</v>
      </c>
      <c r="C2217" s="13">
        <v>43147</v>
      </c>
      <c r="D2217" s="219">
        <v>0</v>
      </c>
      <c r="E2217" t="s">
        <v>80</v>
      </c>
    </row>
    <row r="2218" spans="1:5" x14ac:dyDescent="0.25">
      <c r="A2218" t="s">
        <v>462</v>
      </c>
      <c r="B2218" t="s">
        <v>463</v>
      </c>
      <c r="C2218" s="13">
        <v>43154</v>
      </c>
      <c r="D2218" s="219">
        <v>0</v>
      </c>
      <c r="E2218" t="s">
        <v>80</v>
      </c>
    </row>
    <row r="2219" spans="1:5" x14ac:dyDescent="0.25">
      <c r="A2219" t="s">
        <v>462</v>
      </c>
      <c r="B2219" t="s">
        <v>463</v>
      </c>
      <c r="C2219" s="13">
        <v>43161</v>
      </c>
      <c r="D2219" s="219">
        <v>0</v>
      </c>
      <c r="E2219" t="s">
        <v>80</v>
      </c>
    </row>
    <row r="2220" spans="1:5" x14ac:dyDescent="0.25">
      <c r="A2220" t="s">
        <v>462</v>
      </c>
      <c r="B2220" t="s">
        <v>463</v>
      </c>
      <c r="C2220" s="13">
        <v>43168</v>
      </c>
      <c r="D2220" s="219">
        <v>0</v>
      </c>
      <c r="E2220" t="s">
        <v>80</v>
      </c>
    </row>
    <row r="2221" spans="1:5" x14ac:dyDescent="0.25">
      <c r="A2221" t="s">
        <v>462</v>
      </c>
      <c r="B2221" t="s">
        <v>463</v>
      </c>
      <c r="C2221" s="13">
        <v>43175</v>
      </c>
      <c r="D2221" s="219">
        <v>0</v>
      </c>
      <c r="E2221" t="s">
        <v>80</v>
      </c>
    </row>
    <row r="2222" spans="1:5" x14ac:dyDescent="0.25">
      <c r="A2222" t="s">
        <v>462</v>
      </c>
      <c r="B2222" t="s">
        <v>463</v>
      </c>
      <c r="C2222" s="13">
        <v>43182</v>
      </c>
      <c r="D2222" s="219">
        <v>0</v>
      </c>
      <c r="E2222" t="s">
        <v>80</v>
      </c>
    </row>
    <row r="2223" spans="1:5" x14ac:dyDescent="0.25">
      <c r="A2223" t="s">
        <v>462</v>
      </c>
      <c r="B2223" t="s">
        <v>463</v>
      </c>
      <c r="C2223" s="13">
        <v>43189</v>
      </c>
      <c r="D2223" s="219">
        <v>0</v>
      </c>
      <c r="E2223" t="s">
        <v>80</v>
      </c>
    </row>
    <row r="2224" spans="1:5" x14ac:dyDescent="0.25">
      <c r="A2224" t="s">
        <v>464</v>
      </c>
      <c r="B2224" t="s">
        <v>465</v>
      </c>
      <c r="C2224" s="13">
        <v>42937</v>
      </c>
      <c r="D2224" s="219">
        <v>0</v>
      </c>
      <c r="E2224" t="s">
        <v>80</v>
      </c>
    </row>
    <row r="2225" spans="1:5" x14ac:dyDescent="0.25">
      <c r="A2225" t="s">
        <v>464</v>
      </c>
      <c r="B2225" t="s">
        <v>465</v>
      </c>
      <c r="C2225" s="13">
        <v>42944</v>
      </c>
      <c r="D2225" s="219">
        <v>0</v>
      </c>
      <c r="E2225" t="s">
        <v>80</v>
      </c>
    </row>
    <row r="2226" spans="1:5" x14ac:dyDescent="0.25">
      <c r="A2226" t="s">
        <v>464</v>
      </c>
      <c r="B2226" t="s">
        <v>465</v>
      </c>
      <c r="C2226" s="13">
        <v>42951</v>
      </c>
      <c r="D2226" s="219">
        <v>0</v>
      </c>
      <c r="E2226" t="s">
        <v>80</v>
      </c>
    </row>
    <row r="2227" spans="1:5" x14ac:dyDescent="0.25">
      <c r="A2227" t="s">
        <v>464</v>
      </c>
      <c r="B2227" t="s">
        <v>465</v>
      </c>
      <c r="C2227" s="13">
        <v>42958</v>
      </c>
      <c r="D2227" s="219">
        <v>0</v>
      </c>
      <c r="E2227" t="s">
        <v>80</v>
      </c>
    </row>
    <row r="2228" spans="1:5" x14ac:dyDescent="0.25">
      <c r="A2228" t="s">
        <v>464</v>
      </c>
      <c r="B2228" t="s">
        <v>465</v>
      </c>
      <c r="C2228" s="13">
        <v>42965</v>
      </c>
      <c r="D2228" s="219">
        <v>0</v>
      </c>
      <c r="E2228" t="s">
        <v>80</v>
      </c>
    </row>
    <row r="2229" spans="1:5" x14ac:dyDescent="0.25">
      <c r="A2229" t="s">
        <v>464</v>
      </c>
      <c r="B2229" t="s">
        <v>465</v>
      </c>
      <c r="C2229" s="13">
        <v>42972</v>
      </c>
      <c r="D2229" s="219">
        <v>0</v>
      </c>
      <c r="E2229" t="s">
        <v>80</v>
      </c>
    </row>
    <row r="2230" spans="1:5" x14ac:dyDescent="0.25">
      <c r="A2230" t="s">
        <v>464</v>
      </c>
      <c r="B2230" t="s">
        <v>465</v>
      </c>
      <c r="C2230" s="13">
        <v>42979</v>
      </c>
      <c r="D2230" s="219">
        <v>0</v>
      </c>
      <c r="E2230" t="s">
        <v>80</v>
      </c>
    </row>
    <row r="2231" spans="1:5" x14ac:dyDescent="0.25">
      <c r="A2231" t="s">
        <v>464</v>
      </c>
      <c r="B2231" t="s">
        <v>465</v>
      </c>
      <c r="C2231" s="13">
        <v>42986</v>
      </c>
      <c r="D2231" s="219">
        <v>0</v>
      </c>
      <c r="E2231" t="s">
        <v>80</v>
      </c>
    </row>
    <row r="2232" spans="1:5" x14ac:dyDescent="0.25">
      <c r="A2232" t="s">
        <v>464</v>
      </c>
      <c r="B2232" t="s">
        <v>465</v>
      </c>
      <c r="C2232" s="13">
        <v>42993</v>
      </c>
      <c r="D2232" s="219">
        <v>0</v>
      </c>
      <c r="E2232" t="s">
        <v>80</v>
      </c>
    </row>
    <row r="2233" spans="1:5" x14ac:dyDescent="0.25">
      <c r="A2233" t="s">
        <v>464</v>
      </c>
      <c r="B2233" t="s">
        <v>465</v>
      </c>
      <c r="C2233" s="13">
        <v>43000</v>
      </c>
      <c r="D2233" s="219">
        <v>0</v>
      </c>
      <c r="E2233" t="s">
        <v>80</v>
      </c>
    </row>
    <row r="2234" spans="1:5" x14ac:dyDescent="0.25">
      <c r="A2234" t="s">
        <v>464</v>
      </c>
      <c r="B2234" t="s">
        <v>465</v>
      </c>
      <c r="C2234" s="13">
        <v>43007</v>
      </c>
      <c r="D2234" s="219">
        <v>0</v>
      </c>
      <c r="E2234" t="s">
        <v>80</v>
      </c>
    </row>
    <row r="2235" spans="1:5" x14ac:dyDescent="0.25">
      <c r="A2235" t="s">
        <v>464</v>
      </c>
      <c r="B2235" t="s">
        <v>465</v>
      </c>
      <c r="C2235" s="13">
        <v>43014</v>
      </c>
      <c r="D2235" s="219">
        <v>0</v>
      </c>
      <c r="E2235" t="s">
        <v>80</v>
      </c>
    </row>
    <row r="2236" spans="1:5" x14ac:dyDescent="0.25">
      <c r="A2236" t="s">
        <v>464</v>
      </c>
      <c r="B2236" t="s">
        <v>465</v>
      </c>
      <c r="C2236" s="13">
        <v>43021</v>
      </c>
      <c r="D2236" s="219">
        <v>0</v>
      </c>
      <c r="E2236" t="s">
        <v>80</v>
      </c>
    </row>
    <row r="2237" spans="1:5" x14ac:dyDescent="0.25">
      <c r="A2237" t="s">
        <v>464</v>
      </c>
      <c r="B2237" t="s">
        <v>465</v>
      </c>
      <c r="C2237" s="13">
        <v>43028</v>
      </c>
      <c r="D2237" s="219">
        <v>0</v>
      </c>
      <c r="E2237" t="s">
        <v>80</v>
      </c>
    </row>
    <row r="2238" spans="1:5" x14ac:dyDescent="0.25">
      <c r="A2238" t="s">
        <v>464</v>
      </c>
      <c r="B2238" t="s">
        <v>465</v>
      </c>
      <c r="C2238" s="13">
        <v>43035</v>
      </c>
      <c r="D2238" s="219">
        <v>0</v>
      </c>
      <c r="E2238" t="s">
        <v>80</v>
      </c>
    </row>
    <row r="2239" spans="1:5" x14ac:dyDescent="0.25">
      <c r="A2239" t="s">
        <v>464</v>
      </c>
      <c r="B2239" t="s">
        <v>465</v>
      </c>
      <c r="C2239" s="13">
        <v>43042</v>
      </c>
      <c r="D2239" s="219">
        <v>0</v>
      </c>
      <c r="E2239" t="s">
        <v>80</v>
      </c>
    </row>
    <row r="2240" spans="1:5" x14ac:dyDescent="0.25">
      <c r="A2240" t="s">
        <v>464</v>
      </c>
      <c r="B2240" t="s">
        <v>465</v>
      </c>
      <c r="C2240" s="13">
        <v>43049</v>
      </c>
      <c r="D2240" s="219">
        <v>0</v>
      </c>
      <c r="E2240" t="s">
        <v>80</v>
      </c>
    </row>
    <row r="2241" spans="1:5" x14ac:dyDescent="0.25">
      <c r="A2241" t="s">
        <v>464</v>
      </c>
      <c r="B2241" t="s">
        <v>465</v>
      </c>
      <c r="C2241" s="13">
        <v>43056</v>
      </c>
      <c r="D2241" s="219">
        <v>0</v>
      </c>
      <c r="E2241" t="s">
        <v>80</v>
      </c>
    </row>
    <row r="2242" spans="1:5" x14ac:dyDescent="0.25">
      <c r="A2242" t="s">
        <v>464</v>
      </c>
      <c r="B2242" t="s">
        <v>465</v>
      </c>
      <c r="C2242" s="13">
        <v>43063</v>
      </c>
      <c r="D2242" s="219">
        <v>0</v>
      </c>
      <c r="E2242" t="s">
        <v>80</v>
      </c>
    </row>
    <row r="2243" spans="1:5" x14ac:dyDescent="0.25">
      <c r="A2243" t="s">
        <v>464</v>
      </c>
      <c r="B2243" t="s">
        <v>465</v>
      </c>
      <c r="C2243" s="13">
        <v>43070</v>
      </c>
      <c r="D2243" s="219">
        <v>0</v>
      </c>
      <c r="E2243" t="s">
        <v>80</v>
      </c>
    </row>
    <row r="2244" spans="1:5" x14ac:dyDescent="0.25">
      <c r="A2244" t="s">
        <v>464</v>
      </c>
      <c r="B2244" t="s">
        <v>465</v>
      </c>
      <c r="C2244" s="13">
        <v>43077</v>
      </c>
      <c r="D2244" s="219">
        <v>0</v>
      </c>
      <c r="E2244" t="s">
        <v>80</v>
      </c>
    </row>
    <row r="2245" spans="1:5" x14ac:dyDescent="0.25">
      <c r="A2245" t="s">
        <v>464</v>
      </c>
      <c r="B2245" t="s">
        <v>465</v>
      </c>
      <c r="C2245" s="13">
        <v>43084</v>
      </c>
      <c r="D2245" s="219">
        <v>0</v>
      </c>
      <c r="E2245" t="s">
        <v>80</v>
      </c>
    </row>
    <row r="2246" spans="1:5" x14ac:dyDescent="0.25">
      <c r="A2246" t="s">
        <v>464</v>
      </c>
      <c r="B2246" t="s">
        <v>465</v>
      </c>
      <c r="C2246" s="13">
        <v>43091</v>
      </c>
      <c r="D2246" s="219">
        <v>0</v>
      </c>
      <c r="E2246" t="s">
        <v>80</v>
      </c>
    </row>
    <row r="2247" spans="1:5" x14ac:dyDescent="0.25">
      <c r="A2247" t="s">
        <v>464</v>
      </c>
      <c r="B2247" t="s">
        <v>465</v>
      </c>
      <c r="C2247" s="13">
        <v>43098</v>
      </c>
      <c r="D2247" s="219">
        <v>0</v>
      </c>
      <c r="E2247" t="s">
        <v>80</v>
      </c>
    </row>
    <row r="2248" spans="1:5" x14ac:dyDescent="0.25">
      <c r="A2248" t="s">
        <v>464</v>
      </c>
      <c r="B2248" t="s">
        <v>465</v>
      </c>
      <c r="C2248" s="13">
        <v>43105</v>
      </c>
      <c r="D2248" s="219">
        <v>0</v>
      </c>
      <c r="E2248" t="s">
        <v>80</v>
      </c>
    </row>
    <row r="2249" spans="1:5" x14ac:dyDescent="0.25">
      <c r="A2249" t="s">
        <v>464</v>
      </c>
      <c r="B2249" t="s">
        <v>465</v>
      </c>
      <c r="C2249" s="13">
        <v>43112</v>
      </c>
      <c r="D2249" s="219">
        <v>0</v>
      </c>
      <c r="E2249" t="s">
        <v>80</v>
      </c>
    </row>
    <row r="2250" spans="1:5" x14ac:dyDescent="0.25">
      <c r="A2250" t="s">
        <v>464</v>
      </c>
      <c r="B2250" t="s">
        <v>465</v>
      </c>
      <c r="C2250" s="13">
        <v>43119</v>
      </c>
      <c r="D2250" s="219">
        <v>0</v>
      </c>
      <c r="E2250" t="s">
        <v>80</v>
      </c>
    </row>
    <row r="2251" spans="1:5" x14ac:dyDescent="0.25">
      <c r="A2251" t="s">
        <v>464</v>
      </c>
      <c r="B2251" t="s">
        <v>465</v>
      </c>
      <c r="C2251" s="13">
        <v>43126</v>
      </c>
      <c r="D2251" s="219">
        <v>0</v>
      </c>
      <c r="E2251" t="s">
        <v>80</v>
      </c>
    </row>
    <row r="2252" spans="1:5" x14ac:dyDescent="0.25">
      <c r="A2252" t="s">
        <v>464</v>
      </c>
      <c r="B2252" t="s">
        <v>465</v>
      </c>
      <c r="C2252" s="13">
        <v>43133</v>
      </c>
      <c r="D2252" s="219">
        <v>0</v>
      </c>
      <c r="E2252" t="s">
        <v>80</v>
      </c>
    </row>
    <row r="2253" spans="1:5" x14ac:dyDescent="0.25">
      <c r="A2253" t="s">
        <v>464</v>
      </c>
      <c r="B2253" t="s">
        <v>465</v>
      </c>
      <c r="C2253" s="13">
        <v>43140</v>
      </c>
      <c r="D2253" s="219">
        <v>0</v>
      </c>
      <c r="E2253" t="s">
        <v>80</v>
      </c>
    </row>
    <row r="2254" spans="1:5" x14ac:dyDescent="0.25">
      <c r="A2254" t="s">
        <v>464</v>
      </c>
      <c r="B2254" t="s">
        <v>465</v>
      </c>
      <c r="C2254" s="13">
        <v>43147</v>
      </c>
      <c r="D2254" s="219">
        <v>0</v>
      </c>
      <c r="E2254" t="s">
        <v>80</v>
      </c>
    </row>
    <row r="2255" spans="1:5" x14ac:dyDescent="0.25">
      <c r="A2255" t="s">
        <v>464</v>
      </c>
      <c r="B2255" t="s">
        <v>465</v>
      </c>
      <c r="C2255" s="13">
        <v>43154</v>
      </c>
      <c r="D2255" s="219">
        <v>0</v>
      </c>
      <c r="E2255" t="s">
        <v>80</v>
      </c>
    </row>
    <row r="2256" spans="1:5" x14ac:dyDescent="0.25">
      <c r="A2256" t="s">
        <v>464</v>
      </c>
      <c r="B2256" t="s">
        <v>465</v>
      </c>
      <c r="C2256" s="13">
        <v>43161</v>
      </c>
      <c r="D2256" s="219">
        <v>0</v>
      </c>
      <c r="E2256" t="s">
        <v>80</v>
      </c>
    </row>
    <row r="2257" spans="1:5" x14ac:dyDescent="0.25">
      <c r="A2257" t="s">
        <v>464</v>
      </c>
      <c r="B2257" t="s">
        <v>465</v>
      </c>
      <c r="C2257" s="13">
        <v>43168</v>
      </c>
      <c r="D2257" s="219">
        <v>0</v>
      </c>
      <c r="E2257" t="s">
        <v>80</v>
      </c>
    </row>
    <row r="2258" spans="1:5" x14ac:dyDescent="0.25">
      <c r="A2258" t="s">
        <v>464</v>
      </c>
      <c r="B2258" t="s">
        <v>465</v>
      </c>
      <c r="C2258" s="13">
        <v>43175</v>
      </c>
      <c r="D2258" s="219">
        <v>0</v>
      </c>
      <c r="E2258" t="s">
        <v>80</v>
      </c>
    </row>
    <row r="2259" spans="1:5" x14ac:dyDescent="0.25">
      <c r="A2259" t="s">
        <v>464</v>
      </c>
      <c r="B2259" t="s">
        <v>465</v>
      </c>
      <c r="C2259" s="13">
        <v>43182</v>
      </c>
      <c r="D2259" s="219">
        <v>0</v>
      </c>
      <c r="E2259" t="s">
        <v>80</v>
      </c>
    </row>
    <row r="2260" spans="1:5" x14ac:dyDescent="0.25">
      <c r="A2260" t="s">
        <v>464</v>
      </c>
      <c r="B2260" t="s">
        <v>465</v>
      </c>
      <c r="C2260" s="13">
        <v>43189</v>
      </c>
      <c r="D2260" s="219">
        <v>0</v>
      </c>
      <c r="E2260" t="s">
        <v>80</v>
      </c>
    </row>
    <row r="2261" spans="1:5" x14ac:dyDescent="0.25">
      <c r="A2261" t="s">
        <v>466</v>
      </c>
      <c r="B2261" t="s">
        <v>467</v>
      </c>
      <c r="C2261" s="13">
        <v>42972</v>
      </c>
      <c r="D2261" s="219">
        <v>0</v>
      </c>
      <c r="E2261" t="s">
        <v>80</v>
      </c>
    </row>
    <row r="2262" spans="1:5" x14ac:dyDescent="0.25">
      <c r="A2262" t="s">
        <v>466</v>
      </c>
      <c r="B2262" t="s">
        <v>467</v>
      </c>
      <c r="C2262" s="13">
        <v>42979</v>
      </c>
      <c r="D2262" s="219">
        <v>0</v>
      </c>
      <c r="E2262" t="s">
        <v>80</v>
      </c>
    </row>
    <row r="2263" spans="1:5" x14ac:dyDescent="0.25">
      <c r="A2263" t="s">
        <v>466</v>
      </c>
      <c r="B2263" t="s">
        <v>467</v>
      </c>
      <c r="C2263" s="13">
        <v>42986</v>
      </c>
      <c r="D2263" s="219">
        <v>0</v>
      </c>
      <c r="E2263" t="s">
        <v>80</v>
      </c>
    </row>
    <row r="2264" spans="1:5" x14ac:dyDescent="0.25">
      <c r="A2264" t="s">
        <v>466</v>
      </c>
      <c r="B2264" t="s">
        <v>467</v>
      </c>
      <c r="C2264" s="13">
        <v>42993</v>
      </c>
      <c r="D2264" s="219">
        <v>0</v>
      </c>
      <c r="E2264" t="s">
        <v>80</v>
      </c>
    </row>
    <row r="2265" spans="1:5" x14ac:dyDescent="0.25">
      <c r="A2265" t="s">
        <v>466</v>
      </c>
      <c r="B2265" t="s">
        <v>467</v>
      </c>
      <c r="C2265" s="13">
        <v>43000</v>
      </c>
      <c r="D2265" s="219">
        <v>0</v>
      </c>
      <c r="E2265" t="s">
        <v>80</v>
      </c>
    </row>
    <row r="2266" spans="1:5" x14ac:dyDescent="0.25">
      <c r="A2266" t="s">
        <v>466</v>
      </c>
      <c r="B2266" t="s">
        <v>467</v>
      </c>
      <c r="C2266" s="13">
        <v>43007</v>
      </c>
      <c r="D2266" s="219">
        <v>0</v>
      </c>
      <c r="E2266" t="s">
        <v>80</v>
      </c>
    </row>
    <row r="2267" spans="1:5" x14ac:dyDescent="0.25">
      <c r="A2267" t="s">
        <v>466</v>
      </c>
      <c r="B2267" t="s">
        <v>467</v>
      </c>
      <c r="C2267" s="13">
        <v>43014</v>
      </c>
      <c r="D2267" s="219">
        <v>0</v>
      </c>
      <c r="E2267" t="s">
        <v>80</v>
      </c>
    </row>
    <row r="2268" spans="1:5" x14ac:dyDescent="0.25">
      <c r="A2268" t="s">
        <v>466</v>
      </c>
      <c r="B2268" t="s">
        <v>467</v>
      </c>
      <c r="C2268" s="13">
        <v>43021</v>
      </c>
      <c r="D2268" s="219">
        <v>0</v>
      </c>
      <c r="E2268" t="s">
        <v>80</v>
      </c>
    </row>
    <row r="2269" spans="1:5" x14ac:dyDescent="0.25">
      <c r="A2269" t="s">
        <v>466</v>
      </c>
      <c r="B2269" t="s">
        <v>467</v>
      </c>
      <c r="C2269" s="13">
        <v>43028</v>
      </c>
      <c r="D2269" s="219">
        <v>0</v>
      </c>
      <c r="E2269" t="s">
        <v>80</v>
      </c>
    </row>
    <row r="2270" spans="1:5" x14ac:dyDescent="0.25">
      <c r="A2270" t="s">
        <v>466</v>
      </c>
      <c r="B2270" t="s">
        <v>467</v>
      </c>
      <c r="C2270" s="13">
        <v>43035</v>
      </c>
      <c r="D2270" s="219">
        <v>0</v>
      </c>
      <c r="E2270" t="s">
        <v>80</v>
      </c>
    </row>
    <row r="2271" spans="1:5" x14ac:dyDescent="0.25">
      <c r="A2271" t="s">
        <v>466</v>
      </c>
      <c r="B2271" t="s">
        <v>467</v>
      </c>
      <c r="C2271" s="13">
        <v>43042</v>
      </c>
      <c r="D2271" s="219">
        <v>0</v>
      </c>
      <c r="E2271" t="s">
        <v>80</v>
      </c>
    </row>
    <row r="2272" spans="1:5" x14ac:dyDescent="0.25">
      <c r="A2272" t="s">
        <v>466</v>
      </c>
      <c r="B2272" t="s">
        <v>467</v>
      </c>
      <c r="C2272" s="13">
        <v>43049</v>
      </c>
      <c r="D2272" s="219">
        <v>0</v>
      </c>
      <c r="E2272" t="s">
        <v>80</v>
      </c>
    </row>
    <row r="2273" spans="1:5" x14ac:dyDescent="0.25">
      <c r="A2273" t="s">
        <v>466</v>
      </c>
      <c r="B2273" t="s">
        <v>467</v>
      </c>
      <c r="C2273" s="13">
        <v>43056</v>
      </c>
      <c r="D2273" s="219">
        <v>0</v>
      </c>
      <c r="E2273" t="s">
        <v>80</v>
      </c>
    </row>
    <row r="2274" spans="1:5" x14ac:dyDescent="0.25">
      <c r="A2274" t="s">
        <v>466</v>
      </c>
      <c r="B2274" t="s">
        <v>467</v>
      </c>
      <c r="C2274" s="13">
        <v>43063</v>
      </c>
      <c r="D2274" s="219">
        <v>0</v>
      </c>
      <c r="E2274" t="s">
        <v>80</v>
      </c>
    </row>
    <row r="2275" spans="1:5" x14ac:dyDescent="0.25">
      <c r="A2275" t="s">
        <v>466</v>
      </c>
      <c r="B2275" t="s">
        <v>467</v>
      </c>
      <c r="C2275" s="13">
        <v>43070</v>
      </c>
      <c r="D2275" s="219">
        <v>0</v>
      </c>
      <c r="E2275" t="s">
        <v>80</v>
      </c>
    </row>
    <row r="2276" spans="1:5" x14ac:dyDescent="0.25">
      <c r="A2276" t="s">
        <v>466</v>
      </c>
      <c r="B2276" t="s">
        <v>467</v>
      </c>
      <c r="C2276" s="13">
        <v>43077</v>
      </c>
      <c r="D2276" s="219">
        <v>0</v>
      </c>
      <c r="E2276" t="s">
        <v>80</v>
      </c>
    </row>
    <row r="2277" spans="1:5" x14ac:dyDescent="0.25">
      <c r="A2277" t="s">
        <v>466</v>
      </c>
      <c r="B2277" t="s">
        <v>467</v>
      </c>
      <c r="C2277" s="13">
        <v>43084</v>
      </c>
      <c r="D2277" s="219">
        <v>0</v>
      </c>
      <c r="E2277" t="s">
        <v>80</v>
      </c>
    </row>
    <row r="2278" spans="1:5" x14ac:dyDescent="0.25">
      <c r="A2278" t="s">
        <v>466</v>
      </c>
      <c r="B2278" t="s">
        <v>467</v>
      </c>
      <c r="C2278" s="13">
        <v>43091</v>
      </c>
      <c r="D2278" s="219">
        <v>0</v>
      </c>
      <c r="E2278" t="s">
        <v>80</v>
      </c>
    </row>
    <row r="2279" spans="1:5" x14ac:dyDescent="0.25">
      <c r="A2279" t="s">
        <v>466</v>
      </c>
      <c r="B2279" t="s">
        <v>467</v>
      </c>
      <c r="C2279" s="13">
        <v>43098</v>
      </c>
      <c r="D2279" s="219">
        <v>0</v>
      </c>
      <c r="E2279" t="s">
        <v>80</v>
      </c>
    </row>
    <row r="2280" spans="1:5" x14ac:dyDescent="0.25">
      <c r="A2280" t="s">
        <v>466</v>
      </c>
      <c r="B2280" t="s">
        <v>467</v>
      </c>
      <c r="C2280" s="13">
        <v>43105</v>
      </c>
      <c r="D2280" s="219">
        <v>0</v>
      </c>
      <c r="E2280" t="s">
        <v>80</v>
      </c>
    </row>
    <row r="2281" spans="1:5" x14ac:dyDescent="0.25">
      <c r="A2281" t="s">
        <v>466</v>
      </c>
      <c r="B2281" t="s">
        <v>467</v>
      </c>
      <c r="C2281" s="13">
        <v>43112</v>
      </c>
      <c r="D2281" s="219">
        <v>0</v>
      </c>
      <c r="E2281" t="s">
        <v>80</v>
      </c>
    </row>
    <row r="2282" spans="1:5" x14ac:dyDescent="0.25">
      <c r="A2282" t="s">
        <v>466</v>
      </c>
      <c r="B2282" t="s">
        <v>467</v>
      </c>
      <c r="C2282" s="13">
        <v>43119</v>
      </c>
      <c r="D2282" s="219">
        <v>0</v>
      </c>
      <c r="E2282" t="s">
        <v>80</v>
      </c>
    </row>
    <row r="2283" spans="1:5" x14ac:dyDescent="0.25">
      <c r="A2283" t="s">
        <v>466</v>
      </c>
      <c r="B2283" t="s">
        <v>467</v>
      </c>
      <c r="C2283" s="13">
        <v>43126</v>
      </c>
      <c r="D2283" s="219">
        <v>0</v>
      </c>
      <c r="E2283" t="s">
        <v>80</v>
      </c>
    </row>
    <row r="2284" spans="1:5" x14ac:dyDescent="0.25">
      <c r="A2284" t="s">
        <v>466</v>
      </c>
      <c r="B2284" t="s">
        <v>467</v>
      </c>
      <c r="C2284" s="13">
        <v>43133</v>
      </c>
      <c r="D2284" s="219">
        <v>0</v>
      </c>
      <c r="E2284" t="s">
        <v>80</v>
      </c>
    </row>
    <row r="2285" spans="1:5" x14ac:dyDescent="0.25">
      <c r="A2285" t="s">
        <v>466</v>
      </c>
      <c r="B2285" t="s">
        <v>467</v>
      </c>
      <c r="C2285" s="13">
        <v>43140</v>
      </c>
      <c r="D2285" s="219">
        <v>0</v>
      </c>
      <c r="E2285" t="s">
        <v>80</v>
      </c>
    </row>
    <row r="2286" spans="1:5" x14ac:dyDescent="0.25">
      <c r="A2286" t="s">
        <v>466</v>
      </c>
      <c r="B2286" t="s">
        <v>467</v>
      </c>
      <c r="C2286" s="13">
        <v>43147</v>
      </c>
      <c r="D2286" s="219">
        <v>0</v>
      </c>
      <c r="E2286" t="s">
        <v>80</v>
      </c>
    </row>
    <row r="2287" spans="1:5" x14ac:dyDescent="0.25">
      <c r="A2287" t="s">
        <v>466</v>
      </c>
      <c r="B2287" t="s">
        <v>467</v>
      </c>
      <c r="C2287" s="13">
        <v>43154</v>
      </c>
      <c r="D2287" s="219">
        <v>0</v>
      </c>
      <c r="E2287" t="s">
        <v>80</v>
      </c>
    </row>
    <row r="2288" spans="1:5" x14ac:dyDescent="0.25">
      <c r="A2288" t="s">
        <v>466</v>
      </c>
      <c r="B2288" t="s">
        <v>467</v>
      </c>
      <c r="C2288" s="13">
        <v>43161</v>
      </c>
      <c r="D2288" s="219">
        <v>0</v>
      </c>
      <c r="E2288" t="s">
        <v>80</v>
      </c>
    </row>
    <row r="2289" spans="1:5" x14ac:dyDescent="0.25">
      <c r="A2289" t="s">
        <v>466</v>
      </c>
      <c r="B2289" t="s">
        <v>467</v>
      </c>
      <c r="C2289" s="13">
        <v>43168</v>
      </c>
      <c r="D2289" s="219">
        <v>0</v>
      </c>
      <c r="E2289" t="s">
        <v>80</v>
      </c>
    </row>
    <row r="2290" spans="1:5" x14ac:dyDescent="0.25">
      <c r="A2290" t="s">
        <v>466</v>
      </c>
      <c r="B2290" t="s">
        <v>467</v>
      </c>
      <c r="C2290" s="13">
        <v>43175</v>
      </c>
      <c r="D2290" s="219">
        <v>0</v>
      </c>
      <c r="E2290" t="s">
        <v>80</v>
      </c>
    </row>
    <row r="2291" spans="1:5" x14ac:dyDescent="0.25">
      <c r="A2291" t="s">
        <v>466</v>
      </c>
      <c r="B2291" t="s">
        <v>467</v>
      </c>
      <c r="C2291" s="13">
        <v>43182</v>
      </c>
      <c r="D2291" s="219">
        <v>0</v>
      </c>
      <c r="E2291" t="s">
        <v>80</v>
      </c>
    </row>
    <row r="2292" spans="1:5" x14ac:dyDescent="0.25">
      <c r="A2292" t="s">
        <v>466</v>
      </c>
      <c r="B2292" t="s">
        <v>467</v>
      </c>
      <c r="C2292" s="13">
        <v>43189</v>
      </c>
      <c r="D2292" s="219">
        <v>0</v>
      </c>
      <c r="E2292" t="s">
        <v>80</v>
      </c>
    </row>
    <row r="2293" spans="1:5" x14ac:dyDescent="0.25">
      <c r="A2293" t="s">
        <v>468</v>
      </c>
      <c r="B2293" t="s">
        <v>469</v>
      </c>
      <c r="C2293" s="13">
        <v>43035</v>
      </c>
      <c r="D2293" s="219">
        <v>0</v>
      </c>
      <c r="E2293" t="s">
        <v>80</v>
      </c>
    </row>
    <row r="2294" spans="1:5" x14ac:dyDescent="0.25">
      <c r="A2294" t="s">
        <v>468</v>
      </c>
      <c r="B2294" t="s">
        <v>469</v>
      </c>
      <c r="C2294" s="13">
        <v>43042</v>
      </c>
      <c r="D2294" s="219">
        <v>0</v>
      </c>
      <c r="E2294" t="s">
        <v>80</v>
      </c>
    </row>
    <row r="2295" spans="1:5" x14ac:dyDescent="0.25">
      <c r="A2295" t="s">
        <v>468</v>
      </c>
      <c r="B2295" t="s">
        <v>469</v>
      </c>
      <c r="C2295" s="13">
        <v>43049</v>
      </c>
      <c r="D2295" s="219">
        <v>0</v>
      </c>
      <c r="E2295" t="s">
        <v>80</v>
      </c>
    </row>
    <row r="2296" spans="1:5" x14ac:dyDescent="0.25">
      <c r="A2296" t="s">
        <v>468</v>
      </c>
      <c r="B2296" t="s">
        <v>469</v>
      </c>
      <c r="C2296" s="13">
        <v>43056</v>
      </c>
      <c r="D2296" s="219">
        <v>0</v>
      </c>
      <c r="E2296" t="s">
        <v>80</v>
      </c>
    </row>
    <row r="2297" spans="1:5" x14ac:dyDescent="0.25">
      <c r="A2297" t="s">
        <v>468</v>
      </c>
      <c r="B2297" t="s">
        <v>469</v>
      </c>
      <c r="C2297" s="13">
        <v>43063</v>
      </c>
      <c r="D2297" s="219">
        <v>0</v>
      </c>
      <c r="E2297" t="s">
        <v>80</v>
      </c>
    </row>
    <row r="2298" spans="1:5" x14ac:dyDescent="0.25">
      <c r="A2298" t="s">
        <v>468</v>
      </c>
      <c r="B2298" t="s">
        <v>469</v>
      </c>
      <c r="C2298" s="13">
        <v>43070</v>
      </c>
      <c r="D2298" s="219">
        <v>0</v>
      </c>
      <c r="E2298" t="s">
        <v>80</v>
      </c>
    </row>
    <row r="2299" spans="1:5" x14ac:dyDescent="0.25">
      <c r="A2299" t="s">
        <v>468</v>
      </c>
      <c r="B2299" t="s">
        <v>469</v>
      </c>
      <c r="C2299" s="13">
        <v>43077</v>
      </c>
      <c r="D2299" s="219">
        <v>0</v>
      </c>
      <c r="E2299" t="s">
        <v>80</v>
      </c>
    </row>
    <row r="2300" spans="1:5" x14ac:dyDescent="0.25">
      <c r="A2300" t="s">
        <v>468</v>
      </c>
      <c r="B2300" t="s">
        <v>469</v>
      </c>
      <c r="C2300" s="13">
        <v>43084</v>
      </c>
      <c r="D2300" s="219">
        <v>0</v>
      </c>
      <c r="E2300" t="s">
        <v>80</v>
      </c>
    </row>
    <row r="2301" spans="1:5" x14ac:dyDescent="0.25">
      <c r="A2301" t="s">
        <v>468</v>
      </c>
      <c r="B2301" t="s">
        <v>469</v>
      </c>
      <c r="C2301" s="13">
        <v>43091</v>
      </c>
      <c r="D2301" s="219">
        <v>0</v>
      </c>
      <c r="E2301" t="s">
        <v>80</v>
      </c>
    </row>
    <row r="2302" spans="1:5" x14ac:dyDescent="0.25">
      <c r="A2302" t="s">
        <v>468</v>
      </c>
      <c r="B2302" t="s">
        <v>469</v>
      </c>
      <c r="C2302" s="13">
        <v>43098</v>
      </c>
      <c r="D2302" s="219">
        <v>0</v>
      </c>
      <c r="E2302" t="s">
        <v>80</v>
      </c>
    </row>
    <row r="2303" spans="1:5" x14ac:dyDescent="0.25">
      <c r="A2303" t="s">
        <v>468</v>
      </c>
      <c r="B2303" t="s">
        <v>469</v>
      </c>
      <c r="C2303" s="13">
        <v>43105</v>
      </c>
      <c r="D2303" s="219">
        <v>0</v>
      </c>
      <c r="E2303" t="s">
        <v>80</v>
      </c>
    </row>
    <row r="2304" spans="1:5" x14ac:dyDescent="0.25">
      <c r="A2304" t="s">
        <v>468</v>
      </c>
      <c r="B2304" t="s">
        <v>469</v>
      </c>
      <c r="C2304" s="13">
        <v>43112</v>
      </c>
      <c r="D2304" s="219">
        <v>0</v>
      </c>
      <c r="E2304" t="s">
        <v>80</v>
      </c>
    </row>
    <row r="2305" spans="1:5" x14ac:dyDescent="0.25">
      <c r="A2305" t="s">
        <v>468</v>
      </c>
      <c r="B2305" t="s">
        <v>469</v>
      </c>
      <c r="C2305" s="13">
        <v>43119</v>
      </c>
      <c r="D2305" s="219">
        <v>0</v>
      </c>
      <c r="E2305" t="s">
        <v>80</v>
      </c>
    </row>
    <row r="2306" spans="1:5" x14ac:dyDescent="0.25">
      <c r="A2306" t="s">
        <v>468</v>
      </c>
      <c r="B2306" t="s">
        <v>469</v>
      </c>
      <c r="C2306" s="13">
        <v>43126</v>
      </c>
      <c r="D2306" s="219">
        <v>0</v>
      </c>
      <c r="E2306" t="s">
        <v>80</v>
      </c>
    </row>
    <row r="2307" spans="1:5" x14ac:dyDescent="0.25">
      <c r="A2307" t="s">
        <v>468</v>
      </c>
      <c r="B2307" t="s">
        <v>469</v>
      </c>
      <c r="C2307" s="13">
        <v>43133</v>
      </c>
      <c r="D2307" s="219">
        <v>0</v>
      </c>
      <c r="E2307" t="s">
        <v>80</v>
      </c>
    </row>
    <row r="2308" spans="1:5" x14ac:dyDescent="0.25">
      <c r="A2308" t="s">
        <v>468</v>
      </c>
      <c r="B2308" t="s">
        <v>469</v>
      </c>
      <c r="C2308" s="13">
        <v>43140</v>
      </c>
      <c r="D2308" s="219">
        <v>0</v>
      </c>
      <c r="E2308" t="s">
        <v>80</v>
      </c>
    </row>
    <row r="2309" spans="1:5" x14ac:dyDescent="0.25">
      <c r="A2309" t="s">
        <v>468</v>
      </c>
      <c r="B2309" t="s">
        <v>469</v>
      </c>
      <c r="C2309" s="13">
        <v>43147</v>
      </c>
      <c r="D2309" s="219">
        <v>0</v>
      </c>
      <c r="E2309" t="s">
        <v>80</v>
      </c>
    </row>
    <row r="2310" spans="1:5" x14ac:dyDescent="0.25">
      <c r="A2310" t="s">
        <v>468</v>
      </c>
      <c r="B2310" t="s">
        <v>469</v>
      </c>
      <c r="C2310" s="13">
        <v>43154</v>
      </c>
      <c r="D2310" s="219">
        <v>0</v>
      </c>
      <c r="E2310" t="s">
        <v>80</v>
      </c>
    </row>
    <row r="2311" spans="1:5" x14ac:dyDescent="0.25">
      <c r="A2311" t="s">
        <v>468</v>
      </c>
      <c r="B2311" t="s">
        <v>469</v>
      </c>
      <c r="C2311" s="13">
        <v>43161</v>
      </c>
      <c r="D2311" s="219">
        <v>0</v>
      </c>
      <c r="E2311" t="s">
        <v>80</v>
      </c>
    </row>
    <row r="2312" spans="1:5" x14ac:dyDescent="0.25">
      <c r="A2312" t="s">
        <v>468</v>
      </c>
      <c r="B2312" t="s">
        <v>469</v>
      </c>
      <c r="C2312" s="13">
        <v>43168</v>
      </c>
      <c r="D2312" s="219">
        <v>0</v>
      </c>
      <c r="E2312" t="s">
        <v>80</v>
      </c>
    </row>
    <row r="2313" spans="1:5" x14ac:dyDescent="0.25">
      <c r="A2313" t="s">
        <v>468</v>
      </c>
      <c r="B2313" t="s">
        <v>469</v>
      </c>
      <c r="C2313" s="13">
        <v>43175</v>
      </c>
      <c r="D2313" s="219">
        <v>0</v>
      </c>
      <c r="E2313" t="s">
        <v>80</v>
      </c>
    </row>
    <row r="2314" spans="1:5" x14ac:dyDescent="0.25">
      <c r="A2314" t="s">
        <v>468</v>
      </c>
      <c r="B2314" t="s">
        <v>469</v>
      </c>
      <c r="C2314" s="13">
        <v>43182</v>
      </c>
      <c r="D2314" s="219">
        <v>0</v>
      </c>
      <c r="E2314" t="s">
        <v>80</v>
      </c>
    </row>
    <row r="2315" spans="1:5" x14ac:dyDescent="0.25">
      <c r="A2315" t="s">
        <v>468</v>
      </c>
      <c r="B2315" t="s">
        <v>469</v>
      </c>
      <c r="C2315" s="13">
        <v>43189</v>
      </c>
      <c r="D2315" s="219">
        <v>0</v>
      </c>
      <c r="E2315" t="s">
        <v>80</v>
      </c>
    </row>
    <row r="2316" spans="1:5" x14ac:dyDescent="0.25">
      <c r="A2316" t="s">
        <v>470</v>
      </c>
      <c r="B2316" t="s">
        <v>471</v>
      </c>
      <c r="C2316" s="13">
        <v>43077</v>
      </c>
      <c r="D2316" s="219">
        <v>0</v>
      </c>
      <c r="E2316" t="s">
        <v>80</v>
      </c>
    </row>
    <row r="2317" spans="1:5" x14ac:dyDescent="0.25">
      <c r="A2317" t="s">
        <v>470</v>
      </c>
      <c r="B2317" t="s">
        <v>471</v>
      </c>
      <c r="C2317" s="13">
        <v>43084</v>
      </c>
      <c r="D2317" s="219">
        <v>0</v>
      </c>
      <c r="E2317" t="s">
        <v>80</v>
      </c>
    </row>
    <row r="2318" spans="1:5" x14ac:dyDescent="0.25">
      <c r="A2318" t="s">
        <v>470</v>
      </c>
      <c r="B2318" t="s">
        <v>471</v>
      </c>
      <c r="C2318" s="13">
        <v>43091</v>
      </c>
      <c r="D2318" s="219">
        <v>0</v>
      </c>
      <c r="E2318" t="s">
        <v>80</v>
      </c>
    </row>
    <row r="2319" spans="1:5" x14ac:dyDescent="0.25">
      <c r="A2319" t="s">
        <v>470</v>
      </c>
      <c r="B2319" t="s">
        <v>471</v>
      </c>
      <c r="C2319" s="13">
        <v>43098</v>
      </c>
      <c r="D2319" s="219">
        <v>0</v>
      </c>
      <c r="E2319" t="s">
        <v>80</v>
      </c>
    </row>
    <row r="2320" spans="1:5" x14ac:dyDescent="0.25">
      <c r="A2320" t="s">
        <v>470</v>
      </c>
      <c r="B2320" t="s">
        <v>471</v>
      </c>
      <c r="C2320" s="13">
        <v>43105</v>
      </c>
      <c r="D2320" s="219">
        <v>0</v>
      </c>
      <c r="E2320" t="s">
        <v>80</v>
      </c>
    </row>
    <row r="2321" spans="1:5" x14ac:dyDescent="0.25">
      <c r="A2321" t="s">
        <v>470</v>
      </c>
      <c r="B2321" t="s">
        <v>471</v>
      </c>
      <c r="C2321" s="13">
        <v>43112</v>
      </c>
      <c r="D2321" s="219">
        <v>0</v>
      </c>
      <c r="E2321" t="s">
        <v>80</v>
      </c>
    </row>
    <row r="2322" spans="1:5" x14ac:dyDescent="0.25">
      <c r="A2322" t="s">
        <v>470</v>
      </c>
      <c r="B2322" t="s">
        <v>471</v>
      </c>
      <c r="C2322" s="13">
        <v>43119</v>
      </c>
      <c r="D2322" s="219">
        <v>0</v>
      </c>
      <c r="E2322" t="s">
        <v>80</v>
      </c>
    </row>
    <row r="2323" spans="1:5" x14ac:dyDescent="0.25">
      <c r="A2323" t="s">
        <v>470</v>
      </c>
      <c r="B2323" t="s">
        <v>471</v>
      </c>
      <c r="C2323" s="13">
        <v>43126</v>
      </c>
      <c r="D2323" s="219">
        <v>0</v>
      </c>
      <c r="E2323" t="s">
        <v>80</v>
      </c>
    </row>
    <row r="2324" spans="1:5" x14ac:dyDescent="0.25">
      <c r="A2324" t="s">
        <v>470</v>
      </c>
      <c r="B2324" t="s">
        <v>471</v>
      </c>
      <c r="C2324" s="13">
        <v>43133</v>
      </c>
      <c r="D2324" s="219">
        <v>0</v>
      </c>
      <c r="E2324" t="s">
        <v>80</v>
      </c>
    </row>
    <row r="2325" spans="1:5" x14ac:dyDescent="0.25">
      <c r="A2325" t="s">
        <v>470</v>
      </c>
      <c r="B2325" t="s">
        <v>471</v>
      </c>
      <c r="C2325" s="13">
        <v>43140</v>
      </c>
      <c r="D2325" s="219">
        <v>0</v>
      </c>
      <c r="E2325" t="s">
        <v>80</v>
      </c>
    </row>
    <row r="2326" spans="1:5" x14ac:dyDescent="0.25">
      <c r="A2326" t="s">
        <v>470</v>
      </c>
      <c r="B2326" t="s">
        <v>471</v>
      </c>
      <c r="C2326" s="13">
        <v>43147</v>
      </c>
      <c r="D2326" s="219">
        <v>0</v>
      </c>
      <c r="E2326" t="s">
        <v>80</v>
      </c>
    </row>
    <row r="2327" spans="1:5" x14ac:dyDescent="0.25">
      <c r="A2327" t="s">
        <v>470</v>
      </c>
      <c r="B2327" t="s">
        <v>471</v>
      </c>
      <c r="C2327" s="13">
        <v>43154</v>
      </c>
      <c r="D2327" s="219">
        <v>0</v>
      </c>
      <c r="E2327" t="s">
        <v>80</v>
      </c>
    </row>
    <row r="2328" spans="1:5" x14ac:dyDescent="0.25">
      <c r="A2328" t="s">
        <v>470</v>
      </c>
      <c r="B2328" t="s">
        <v>471</v>
      </c>
      <c r="C2328" s="13">
        <v>43161</v>
      </c>
      <c r="D2328" s="219">
        <v>0</v>
      </c>
      <c r="E2328" t="s">
        <v>80</v>
      </c>
    </row>
    <row r="2329" spans="1:5" x14ac:dyDescent="0.25">
      <c r="A2329" t="s">
        <v>470</v>
      </c>
      <c r="B2329" t="s">
        <v>471</v>
      </c>
      <c r="C2329" s="13">
        <v>43168</v>
      </c>
      <c r="D2329" s="219">
        <v>0</v>
      </c>
      <c r="E2329" t="s">
        <v>80</v>
      </c>
    </row>
    <row r="2330" spans="1:5" x14ac:dyDescent="0.25">
      <c r="A2330" t="s">
        <v>470</v>
      </c>
      <c r="B2330" t="s">
        <v>471</v>
      </c>
      <c r="C2330" s="13">
        <v>43175</v>
      </c>
      <c r="D2330" s="219">
        <v>0</v>
      </c>
      <c r="E2330" t="s">
        <v>80</v>
      </c>
    </row>
    <row r="2331" spans="1:5" x14ac:dyDescent="0.25">
      <c r="A2331" t="s">
        <v>470</v>
      </c>
      <c r="B2331" t="s">
        <v>471</v>
      </c>
      <c r="C2331" s="13">
        <v>43182</v>
      </c>
      <c r="D2331" s="219">
        <v>0</v>
      </c>
      <c r="E2331" t="s">
        <v>80</v>
      </c>
    </row>
    <row r="2332" spans="1:5" x14ac:dyDescent="0.25">
      <c r="A2332" t="s">
        <v>470</v>
      </c>
      <c r="B2332" t="s">
        <v>471</v>
      </c>
      <c r="C2332" s="13">
        <v>43189</v>
      </c>
      <c r="D2332" s="219">
        <v>0</v>
      </c>
      <c r="E2332" t="s">
        <v>80</v>
      </c>
    </row>
    <row r="2333" spans="1:5" x14ac:dyDescent="0.25">
      <c r="A2333" t="s">
        <v>472</v>
      </c>
      <c r="B2333" t="s">
        <v>473</v>
      </c>
      <c r="C2333" s="13">
        <v>43119</v>
      </c>
      <c r="D2333" s="219">
        <v>0</v>
      </c>
      <c r="E2333" t="s">
        <v>80</v>
      </c>
    </row>
    <row r="2334" spans="1:5" x14ac:dyDescent="0.25">
      <c r="A2334" t="s">
        <v>472</v>
      </c>
      <c r="B2334" t="s">
        <v>473</v>
      </c>
      <c r="C2334" s="13">
        <v>43126</v>
      </c>
      <c r="D2334" s="219">
        <v>0</v>
      </c>
      <c r="E2334" t="s">
        <v>80</v>
      </c>
    </row>
    <row r="2335" spans="1:5" x14ac:dyDescent="0.25">
      <c r="A2335" t="s">
        <v>472</v>
      </c>
      <c r="B2335" t="s">
        <v>473</v>
      </c>
      <c r="C2335" s="13">
        <v>43133</v>
      </c>
      <c r="D2335" s="219">
        <v>0</v>
      </c>
      <c r="E2335" t="s">
        <v>80</v>
      </c>
    </row>
    <row r="2336" spans="1:5" x14ac:dyDescent="0.25">
      <c r="A2336" t="s">
        <v>472</v>
      </c>
      <c r="B2336" t="s">
        <v>473</v>
      </c>
      <c r="C2336" s="13">
        <v>43140</v>
      </c>
      <c r="D2336" s="219">
        <v>0</v>
      </c>
      <c r="E2336" t="s">
        <v>80</v>
      </c>
    </row>
    <row r="2337" spans="1:5" x14ac:dyDescent="0.25">
      <c r="A2337" t="s">
        <v>472</v>
      </c>
      <c r="B2337" t="s">
        <v>473</v>
      </c>
      <c r="C2337" s="13">
        <v>43147</v>
      </c>
      <c r="D2337" s="219">
        <v>0</v>
      </c>
      <c r="E2337" t="s">
        <v>80</v>
      </c>
    </row>
    <row r="2338" spans="1:5" x14ac:dyDescent="0.25">
      <c r="A2338" t="s">
        <v>472</v>
      </c>
      <c r="B2338" t="s">
        <v>473</v>
      </c>
      <c r="C2338" s="13">
        <v>43154</v>
      </c>
      <c r="D2338" s="219">
        <v>0</v>
      </c>
      <c r="E2338" t="s">
        <v>80</v>
      </c>
    </row>
    <row r="2339" spans="1:5" x14ac:dyDescent="0.25">
      <c r="A2339" t="s">
        <v>472</v>
      </c>
      <c r="B2339" t="s">
        <v>473</v>
      </c>
      <c r="C2339" s="13">
        <v>43161</v>
      </c>
      <c r="D2339" s="219">
        <v>0</v>
      </c>
      <c r="E2339" t="s">
        <v>80</v>
      </c>
    </row>
    <row r="2340" spans="1:5" x14ac:dyDescent="0.25">
      <c r="A2340" t="s">
        <v>472</v>
      </c>
      <c r="B2340" t="s">
        <v>473</v>
      </c>
      <c r="C2340" s="13">
        <v>43168</v>
      </c>
      <c r="D2340" s="219">
        <v>0</v>
      </c>
      <c r="E2340" t="s">
        <v>80</v>
      </c>
    </row>
    <row r="2341" spans="1:5" x14ac:dyDescent="0.25">
      <c r="A2341" t="s">
        <v>472</v>
      </c>
      <c r="B2341" t="s">
        <v>473</v>
      </c>
      <c r="C2341" s="13">
        <v>43175</v>
      </c>
      <c r="D2341" s="219">
        <v>0</v>
      </c>
      <c r="E2341" t="s">
        <v>80</v>
      </c>
    </row>
    <row r="2342" spans="1:5" x14ac:dyDescent="0.25">
      <c r="A2342" t="s">
        <v>472</v>
      </c>
      <c r="B2342" t="s">
        <v>473</v>
      </c>
      <c r="C2342" s="13">
        <v>43182</v>
      </c>
      <c r="D2342" s="219">
        <v>0</v>
      </c>
      <c r="E2342" t="s">
        <v>80</v>
      </c>
    </row>
    <row r="2343" spans="1:5" x14ac:dyDescent="0.25">
      <c r="A2343" t="s">
        <v>472</v>
      </c>
      <c r="B2343" t="s">
        <v>473</v>
      </c>
      <c r="C2343" s="13">
        <v>43189</v>
      </c>
      <c r="D2343" s="219">
        <v>0</v>
      </c>
      <c r="E2343" t="s">
        <v>80</v>
      </c>
    </row>
    <row r="2344" spans="1:5" x14ac:dyDescent="0.25">
      <c r="A2344" t="s">
        <v>474</v>
      </c>
      <c r="B2344" t="s">
        <v>475</v>
      </c>
      <c r="C2344" s="13">
        <v>43154</v>
      </c>
      <c r="D2344" s="219">
        <v>0</v>
      </c>
      <c r="E2344" t="s">
        <v>80</v>
      </c>
    </row>
    <row r="2345" spans="1:5" x14ac:dyDescent="0.25">
      <c r="A2345" t="s">
        <v>474</v>
      </c>
      <c r="B2345" t="s">
        <v>475</v>
      </c>
      <c r="C2345" s="13">
        <v>43161</v>
      </c>
      <c r="D2345" s="219">
        <v>0</v>
      </c>
      <c r="E2345" t="s">
        <v>80</v>
      </c>
    </row>
    <row r="2346" spans="1:5" x14ac:dyDescent="0.25">
      <c r="A2346" t="s">
        <v>474</v>
      </c>
      <c r="B2346" t="s">
        <v>475</v>
      </c>
      <c r="C2346" s="13">
        <v>43168</v>
      </c>
      <c r="D2346" s="219">
        <v>0</v>
      </c>
      <c r="E2346" t="s">
        <v>80</v>
      </c>
    </row>
    <row r="2347" spans="1:5" x14ac:dyDescent="0.25">
      <c r="A2347" t="s">
        <v>474</v>
      </c>
      <c r="B2347" t="s">
        <v>475</v>
      </c>
      <c r="C2347" s="13">
        <v>43175</v>
      </c>
      <c r="D2347" s="219">
        <v>0</v>
      </c>
      <c r="E2347" t="s">
        <v>80</v>
      </c>
    </row>
    <row r="2348" spans="1:5" x14ac:dyDescent="0.25">
      <c r="A2348" t="s">
        <v>474</v>
      </c>
      <c r="B2348" t="s">
        <v>475</v>
      </c>
      <c r="C2348" s="13">
        <v>43182</v>
      </c>
      <c r="D2348" s="219">
        <v>0</v>
      </c>
      <c r="E2348" t="s">
        <v>80</v>
      </c>
    </row>
    <row r="2349" spans="1:5" x14ac:dyDescent="0.25">
      <c r="A2349" t="s">
        <v>474</v>
      </c>
      <c r="B2349" t="s">
        <v>475</v>
      </c>
      <c r="C2349" s="13">
        <v>43189</v>
      </c>
      <c r="D2349" s="219">
        <v>0</v>
      </c>
      <c r="E2349" t="s">
        <v>80</v>
      </c>
    </row>
    <row r="2350" spans="1:5" x14ac:dyDescent="0.25">
      <c r="A2350" t="s">
        <v>235</v>
      </c>
      <c r="B2350" t="s">
        <v>236</v>
      </c>
      <c r="C2350" s="13">
        <v>43105</v>
      </c>
      <c r="D2350" s="219">
        <v>0.02</v>
      </c>
      <c r="E2350" t="s">
        <v>80</v>
      </c>
    </row>
    <row r="2351" spans="1:5" x14ac:dyDescent="0.25">
      <c r="A2351" t="s">
        <v>235</v>
      </c>
      <c r="B2351" t="s">
        <v>236</v>
      </c>
      <c r="C2351" s="13">
        <v>43189</v>
      </c>
      <c r="D2351" s="219">
        <v>0.40500000000000003</v>
      </c>
      <c r="E2351" t="s">
        <v>80</v>
      </c>
    </row>
    <row r="2352" spans="1:5" x14ac:dyDescent="0.25">
      <c r="D2352" s="219">
        <v>0</v>
      </c>
    </row>
    <row r="2353" spans="4:4" x14ac:dyDescent="0.25">
      <c r="D2353" s="21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76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>
    <row r="2" spans="1:3" x14ac:dyDescent="0.25">
      <c r="A2" t="s">
        <v>523</v>
      </c>
      <c r="B2">
        <v>25000</v>
      </c>
      <c r="C2" t="s">
        <v>85</v>
      </c>
    </row>
    <row r="3" spans="1:3" x14ac:dyDescent="0.25">
      <c r="A3" t="s">
        <v>523</v>
      </c>
      <c r="B3">
        <v>24996</v>
      </c>
      <c r="C3" t="s">
        <v>85</v>
      </c>
    </row>
    <row r="4" spans="1:3" x14ac:dyDescent="0.25">
      <c r="A4" t="s">
        <v>524</v>
      </c>
      <c r="B4">
        <v>30300</v>
      </c>
      <c r="C4" t="s">
        <v>85</v>
      </c>
    </row>
    <row r="5" spans="1:3" x14ac:dyDescent="0.25">
      <c r="A5" t="s">
        <v>525</v>
      </c>
      <c r="B5">
        <v>29832</v>
      </c>
      <c r="C5" t="s">
        <v>85</v>
      </c>
    </row>
    <row r="6" spans="1:3" x14ac:dyDescent="0.25">
      <c r="A6" t="s">
        <v>526</v>
      </c>
      <c r="B6">
        <v>31086</v>
      </c>
      <c r="C6" t="s">
        <v>85</v>
      </c>
    </row>
    <row r="7" spans="1:3" x14ac:dyDescent="0.25">
      <c r="A7" t="s">
        <v>527</v>
      </c>
      <c r="B7">
        <v>31679</v>
      </c>
      <c r="C7" t="s">
        <v>85</v>
      </c>
    </row>
    <row r="8" spans="1:3" x14ac:dyDescent="0.25">
      <c r="A8" t="s">
        <v>528</v>
      </c>
      <c r="B8">
        <v>31200</v>
      </c>
      <c r="C8" t="s">
        <v>85</v>
      </c>
    </row>
    <row r="9" spans="1:3" x14ac:dyDescent="0.25">
      <c r="A9" t="s">
        <v>529</v>
      </c>
      <c r="B9">
        <v>24396</v>
      </c>
      <c r="C9" t="s">
        <v>85</v>
      </c>
    </row>
    <row r="10" spans="1:3" x14ac:dyDescent="0.25">
      <c r="A10" t="s">
        <v>530</v>
      </c>
      <c r="B10">
        <v>25154</v>
      </c>
      <c r="C10" t="s">
        <v>85</v>
      </c>
    </row>
    <row r="11" spans="1:3" x14ac:dyDescent="0.25">
      <c r="A11" t="s">
        <v>531</v>
      </c>
      <c r="B11">
        <v>22750</v>
      </c>
      <c r="C11" t="s">
        <v>85</v>
      </c>
    </row>
    <row r="12" spans="1:3" x14ac:dyDescent="0.25">
      <c r="A12" t="s">
        <v>532</v>
      </c>
      <c r="B12">
        <v>20000</v>
      </c>
      <c r="C12" t="s">
        <v>85</v>
      </c>
    </row>
    <row r="13" spans="1:3" x14ac:dyDescent="0.25">
      <c r="A13" t="s">
        <v>533</v>
      </c>
      <c r="B13">
        <v>27000</v>
      </c>
      <c r="C13" t="s">
        <v>85</v>
      </c>
    </row>
    <row r="14" spans="1:3" x14ac:dyDescent="0.25">
      <c r="A14" t="s">
        <v>534</v>
      </c>
      <c r="B14">
        <v>29758</v>
      </c>
      <c r="C14" t="s">
        <v>85</v>
      </c>
    </row>
    <row r="15" spans="1:3" x14ac:dyDescent="0.25">
      <c r="A15" t="s">
        <v>535</v>
      </c>
      <c r="B15">
        <v>45900</v>
      </c>
      <c r="C15" t="s">
        <v>85</v>
      </c>
    </row>
    <row r="16" spans="1:3" x14ac:dyDescent="0.25">
      <c r="A16" t="s">
        <v>536</v>
      </c>
      <c r="B16">
        <v>27300</v>
      </c>
      <c r="C16" t="s">
        <v>85</v>
      </c>
    </row>
    <row r="17" spans="1:3" x14ac:dyDescent="0.25">
      <c r="A17" t="s">
        <v>453</v>
      </c>
      <c r="B17">
        <v>16800</v>
      </c>
      <c r="C17" t="s">
        <v>85</v>
      </c>
    </row>
    <row r="18" spans="1:3" x14ac:dyDescent="0.25">
      <c r="A18" t="s">
        <v>403</v>
      </c>
      <c r="B18">
        <v>25500</v>
      </c>
      <c r="C18" t="s">
        <v>85</v>
      </c>
    </row>
    <row r="19" spans="1:3" x14ac:dyDescent="0.25">
      <c r="A19" t="s">
        <v>537</v>
      </c>
      <c r="B19">
        <v>33711</v>
      </c>
      <c r="C19" t="s">
        <v>85</v>
      </c>
    </row>
    <row r="20" spans="1:3" x14ac:dyDescent="0.25">
      <c r="A20" t="s">
        <v>538</v>
      </c>
      <c r="B20">
        <v>28381</v>
      </c>
      <c r="C20" t="s">
        <v>85</v>
      </c>
    </row>
    <row r="21" spans="1:3" x14ac:dyDescent="0.25">
      <c r="A21" t="s">
        <v>539</v>
      </c>
      <c r="B21">
        <v>26568</v>
      </c>
      <c r="C21" t="s">
        <v>85</v>
      </c>
    </row>
    <row r="22" spans="1:3" x14ac:dyDescent="0.25">
      <c r="A22" t="s">
        <v>540</v>
      </c>
      <c r="B22">
        <v>30600</v>
      </c>
      <c r="C22" t="s">
        <v>85</v>
      </c>
    </row>
    <row r="23" spans="1:3" x14ac:dyDescent="0.25">
      <c r="A23" t="s">
        <v>541</v>
      </c>
      <c r="B23">
        <v>38677</v>
      </c>
      <c r="C23" t="s">
        <v>85</v>
      </c>
    </row>
    <row r="24" spans="1:3" x14ac:dyDescent="0.25">
      <c r="A24" t="s">
        <v>441</v>
      </c>
      <c r="B24">
        <v>55800</v>
      </c>
      <c r="C24" t="s">
        <v>85</v>
      </c>
    </row>
    <row r="25" spans="1:3" x14ac:dyDescent="0.25">
      <c r="A25" t="s">
        <v>542</v>
      </c>
      <c r="B25">
        <v>46752</v>
      </c>
      <c r="C25" t="s">
        <v>85</v>
      </c>
    </row>
    <row r="26" spans="1:3" x14ac:dyDescent="0.25">
      <c r="A26" t="s">
        <v>429</v>
      </c>
      <c r="B26">
        <v>30000</v>
      </c>
      <c r="C26" t="s">
        <v>85</v>
      </c>
    </row>
    <row r="27" spans="1:3" x14ac:dyDescent="0.25">
      <c r="A27" t="s">
        <v>437</v>
      </c>
      <c r="B27">
        <v>12000</v>
      </c>
      <c r="C27" t="s">
        <v>85</v>
      </c>
    </row>
    <row r="28" spans="1:3" x14ac:dyDescent="0.25">
      <c r="A28" t="s">
        <v>423</v>
      </c>
      <c r="B28">
        <v>27504</v>
      </c>
      <c r="C28" t="s">
        <v>85</v>
      </c>
    </row>
    <row r="29" spans="1:3" x14ac:dyDescent="0.25">
      <c r="A29" t="s">
        <v>425</v>
      </c>
      <c r="B29">
        <v>21252</v>
      </c>
      <c r="C29" t="s">
        <v>85</v>
      </c>
    </row>
    <row r="30" spans="1:3" x14ac:dyDescent="0.25">
      <c r="A30" t="s">
        <v>431</v>
      </c>
      <c r="B30">
        <v>24905</v>
      </c>
      <c r="C30" t="s">
        <v>85</v>
      </c>
    </row>
    <row r="31" spans="1:3" x14ac:dyDescent="0.25">
      <c r="A31" t="s">
        <v>543</v>
      </c>
      <c r="B31">
        <v>19161</v>
      </c>
      <c r="C31" t="s">
        <v>85</v>
      </c>
    </row>
    <row r="32" spans="1:3" x14ac:dyDescent="0.25">
      <c r="A32" t="s">
        <v>449</v>
      </c>
      <c r="B32">
        <v>30150</v>
      </c>
      <c r="C32" t="s">
        <v>85</v>
      </c>
    </row>
    <row r="33" spans="1:3" x14ac:dyDescent="0.25">
      <c r="A33" t="s">
        <v>427</v>
      </c>
      <c r="B33">
        <v>22500</v>
      </c>
      <c r="C33" t="s">
        <v>85</v>
      </c>
    </row>
    <row r="34" spans="1:3" x14ac:dyDescent="0.25">
      <c r="A34" t="s">
        <v>447</v>
      </c>
      <c r="B34">
        <v>30000</v>
      </c>
      <c r="C34" t="s">
        <v>85</v>
      </c>
    </row>
    <row r="35" spans="1:3" x14ac:dyDescent="0.25">
      <c r="A35" t="s">
        <v>443</v>
      </c>
      <c r="B35">
        <v>26250</v>
      </c>
      <c r="C35" t="s">
        <v>85</v>
      </c>
    </row>
    <row r="36" spans="1:3" x14ac:dyDescent="0.25">
      <c r="A36" t="s">
        <v>451</v>
      </c>
      <c r="B36">
        <v>34170</v>
      </c>
      <c r="C36" t="s">
        <v>85</v>
      </c>
    </row>
    <row r="37" spans="1:3" x14ac:dyDescent="0.25">
      <c r="A37" t="s">
        <v>433</v>
      </c>
      <c r="B37">
        <v>23355</v>
      </c>
      <c r="C37" t="s">
        <v>85</v>
      </c>
    </row>
    <row r="38" spans="1:3" x14ac:dyDescent="0.25">
      <c r="A38" t="s">
        <v>445</v>
      </c>
      <c r="B38">
        <v>29700</v>
      </c>
      <c r="C38" t="s">
        <v>85</v>
      </c>
    </row>
    <row r="39" spans="1:3" x14ac:dyDescent="0.25">
      <c r="A39" t="s">
        <v>544</v>
      </c>
      <c r="B39">
        <v>38016</v>
      </c>
      <c r="C39" t="s">
        <v>85</v>
      </c>
    </row>
    <row r="40" spans="1:3" x14ac:dyDescent="0.25">
      <c r="A40" t="s">
        <v>545</v>
      </c>
      <c r="B40">
        <v>48000</v>
      </c>
      <c r="C40" t="s">
        <v>85</v>
      </c>
    </row>
    <row r="41" spans="1:3" x14ac:dyDescent="0.25">
      <c r="A41" t="s">
        <v>387</v>
      </c>
      <c r="B41">
        <v>30300</v>
      </c>
      <c r="C41" t="s">
        <v>85</v>
      </c>
    </row>
    <row r="42" spans="1:3" x14ac:dyDescent="0.25">
      <c r="A42" t="s">
        <v>546</v>
      </c>
      <c r="B42">
        <v>35000</v>
      </c>
      <c r="C42" t="s">
        <v>85</v>
      </c>
    </row>
    <row r="43" spans="1:3" x14ac:dyDescent="0.25">
      <c r="A43" t="s">
        <v>547</v>
      </c>
      <c r="B43">
        <v>32498</v>
      </c>
      <c r="C43" t="s">
        <v>85</v>
      </c>
    </row>
    <row r="44" spans="1:3" x14ac:dyDescent="0.25">
      <c r="A44" t="s">
        <v>548</v>
      </c>
      <c r="B44">
        <v>20028</v>
      </c>
      <c r="C44" t="s">
        <v>85</v>
      </c>
    </row>
    <row r="45" spans="1:3" x14ac:dyDescent="0.25">
      <c r="A45" t="s">
        <v>549</v>
      </c>
      <c r="B45">
        <v>30719</v>
      </c>
      <c r="C45" t="s">
        <v>85</v>
      </c>
    </row>
    <row r="46" spans="1:3" x14ac:dyDescent="0.25">
      <c r="A46" t="s">
        <v>550</v>
      </c>
      <c r="B46">
        <v>22404</v>
      </c>
      <c r="C46" t="s">
        <v>85</v>
      </c>
    </row>
    <row r="47" spans="1:3" x14ac:dyDescent="0.25">
      <c r="A47" t="s">
        <v>551</v>
      </c>
      <c r="B47">
        <v>29004</v>
      </c>
      <c r="C47" t="s">
        <v>85</v>
      </c>
    </row>
    <row r="48" spans="1:3" x14ac:dyDescent="0.25">
      <c r="A48" t="s">
        <v>552</v>
      </c>
      <c r="B48">
        <v>30900</v>
      </c>
      <c r="C48" t="s">
        <v>85</v>
      </c>
    </row>
    <row r="49" spans="1:3" x14ac:dyDescent="0.25">
      <c r="A49" t="s">
        <v>553</v>
      </c>
      <c r="B49">
        <v>32400</v>
      </c>
      <c r="C49" t="s">
        <v>85</v>
      </c>
    </row>
    <row r="50" spans="1:3" x14ac:dyDescent="0.25">
      <c r="A50" t="s">
        <v>554</v>
      </c>
      <c r="B50">
        <v>30900</v>
      </c>
      <c r="C50" t="s">
        <v>85</v>
      </c>
    </row>
    <row r="51" spans="1:3" x14ac:dyDescent="0.25">
      <c r="A51" t="s">
        <v>555</v>
      </c>
      <c r="B51">
        <v>25000</v>
      </c>
      <c r="C51" t="s">
        <v>85</v>
      </c>
    </row>
    <row r="52" spans="1:3" x14ac:dyDescent="0.25">
      <c r="A52" t="s">
        <v>556</v>
      </c>
      <c r="B52">
        <v>22485</v>
      </c>
      <c r="C52" t="s">
        <v>85</v>
      </c>
    </row>
    <row r="53" spans="1:3" x14ac:dyDescent="0.25">
      <c r="A53" t="s">
        <v>557</v>
      </c>
      <c r="B53">
        <v>32700</v>
      </c>
      <c r="C53" t="s">
        <v>85</v>
      </c>
    </row>
    <row r="54" spans="1:3" x14ac:dyDescent="0.25">
      <c r="A54" t="s">
        <v>558</v>
      </c>
      <c r="B54">
        <v>33600</v>
      </c>
      <c r="C54" t="s">
        <v>85</v>
      </c>
    </row>
    <row r="55" spans="1:3" x14ac:dyDescent="0.25">
      <c r="A55" t="s">
        <v>559</v>
      </c>
      <c r="B55">
        <v>23760</v>
      </c>
      <c r="C55" t="s">
        <v>85</v>
      </c>
    </row>
    <row r="56" spans="1:3" x14ac:dyDescent="0.25">
      <c r="A56" t="s">
        <v>560</v>
      </c>
      <c r="B56">
        <v>31411</v>
      </c>
      <c r="C56" t="s">
        <v>85</v>
      </c>
    </row>
    <row r="57" spans="1:3" x14ac:dyDescent="0.25">
      <c r="A57" t="s">
        <v>561</v>
      </c>
      <c r="B57">
        <v>13524</v>
      </c>
      <c r="C57" t="s">
        <v>85</v>
      </c>
    </row>
    <row r="58" spans="1:3" x14ac:dyDescent="0.25">
      <c r="A58" t="s">
        <v>562</v>
      </c>
      <c r="B58">
        <v>26504</v>
      </c>
      <c r="C58" t="s">
        <v>85</v>
      </c>
    </row>
    <row r="59" spans="1:3" x14ac:dyDescent="0.25">
      <c r="A59" t="s">
        <v>563</v>
      </c>
      <c r="B59">
        <v>28957</v>
      </c>
      <c r="C59" t="s">
        <v>85</v>
      </c>
    </row>
    <row r="60" spans="1:3" x14ac:dyDescent="0.25">
      <c r="A60" t="s">
        <v>407</v>
      </c>
      <c r="B60">
        <v>25460</v>
      </c>
      <c r="C60" t="s">
        <v>85</v>
      </c>
    </row>
    <row r="61" spans="1:3" x14ac:dyDescent="0.25">
      <c r="A61" t="s">
        <v>564</v>
      </c>
      <c r="B61">
        <v>21595</v>
      </c>
      <c r="C61" t="s">
        <v>85</v>
      </c>
    </row>
    <row r="62" spans="1:3" x14ac:dyDescent="0.25">
      <c r="A62" t="s">
        <v>435</v>
      </c>
      <c r="B62">
        <v>55320</v>
      </c>
      <c r="C62" t="s">
        <v>85</v>
      </c>
    </row>
    <row r="63" spans="1:3" x14ac:dyDescent="0.25">
      <c r="A63" t="s">
        <v>565</v>
      </c>
      <c r="B63">
        <v>15000</v>
      </c>
      <c r="C63" t="s">
        <v>85</v>
      </c>
    </row>
    <row r="64" spans="1:3" x14ac:dyDescent="0.25">
      <c r="A64" t="s">
        <v>405</v>
      </c>
      <c r="B64">
        <v>47268</v>
      </c>
      <c r="C64" t="s">
        <v>85</v>
      </c>
    </row>
    <row r="65" spans="1:3" x14ac:dyDescent="0.25">
      <c r="A65" t="s">
        <v>439</v>
      </c>
      <c r="B65">
        <v>31800</v>
      </c>
      <c r="C65" t="s">
        <v>85</v>
      </c>
    </row>
    <row r="66" spans="1:3" x14ac:dyDescent="0.25">
      <c r="A66" t="s">
        <v>409</v>
      </c>
      <c r="B66">
        <v>45500</v>
      </c>
      <c r="C66" t="s">
        <v>85</v>
      </c>
    </row>
    <row r="67" spans="1:3" x14ac:dyDescent="0.25">
      <c r="A67" t="s">
        <v>401</v>
      </c>
      <c r="B67">
        <v>82000</v>
      </c>
      <c r="C67" t="s">
        <v>85</v>
      </c>
    </row>
    <row r="68" spans="1:3" x14ac:dyDescent="0.25">
      <c r="A68" t="s">
        <v>566</v>
      </c>
      <c r="B68">
        <v>21765</v>
      </c>
      <c r="C68" t="s">
        <v>85</v>
      </c>
    </row>
    <row r="69" spans="1:3" x14ac:dyDescent="0.25">
      <c r="A69" t="s">
        <v>567</v>
      </c>
      <c r="B69">
        <v>30800</v>
      </c>
      <c r="C69" t="s">
        <v>85</v>
      </c>
    </row>
    <row r="70" spans="1:3" x14ac:dyDescent="0.25">
      <c r="A70" t="s">
        <v>411</v>
      </c>
      <c r="B70">
        <v>31848</v>
      </c>
      <c r="C70" t="s">
        <v>85</v>
      </c>
    </row>
    <row r="71" spans="1:3" x14ac:dyDescent="0.25">
      <c r="A71" t="s">
        <v>568</v>
      </c>
      <c r="B71">
        <v>36252</v>
      </c>
      <c r="C71" t="s">
        <v>85</v>
      </c>
    </row>
    <row r="72" spans="1:3" x14ac:dyDescent="0.25">
      <c r="A72" t="s">
        <v>569</v>
      </c>
      <c r="B72">
        <v>60216</v>
      </c>
      <c r="C72" t="s">
        <v>85</v>
      </c>
    </row>
    <row r="73" spans="1:3" x14ac:dyDescent="0.25">
      <c r="A73" t="s">
        <v>534</v>
      </c>
      <c r="B73">
        <v>20000</v>
      </c>
      <c r="C73" t="s">
        <v>85</v>
      </c>
    </row>
    <row r="74" spans="1:3" x14ac:dyDescent="0.25">
      <c r="A74" t="s">
        <v>570</v>
      </c>
      <c r="B74">
        <v>1200</v>
      </c>
      <c r="C74" t="s">
        <v>85</v>
      </c>
    </row>
    <row r="75" spans="1:3" x14ac:dyDescent="0.25">
      <c r="A75" t="s">
        <v>421</v>
      </c>
      <c r="B75">
        <v>42000</v>
      </c>
      <c r="C75" t="s">
        <v>85</v>
      </c>
    </row>
    <row r="76" spans="1:3" x14ac:dyDescent="0.25">
      <c r="A76" t="s">
        <v>236</v>
      </c>
      <c r="B76">
        <v>16000</v>
      </c>
      <c r="C76" t="s">
        <v>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9"/>
  <sheetViews>
    <sheetView topLeftCell="A25" workbookViewId="0">
      <selection activeCell="B19" sqref="B19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4" x14ac:dyDescent="0.25">
      <c r="A1" t="s">
        <v>70</v>
      </c>
      <c r="B1" t="s">
        <v>54</v>
      </c>
      <c r="C1" t="s">
        <v>71</v>
      </c>
    </row>
    <row r="2" spans="1:4" x14ac:dyDescent="0.25">
      <c r="A2" t="s">
        <v>238</v>
      </c>
      <c r="B2" t="s">
        <v>239</v>
      </c>
      <c r="C2" t="s">
        <v>571</v>
      </c>
      <c r="D2" t="s">
        <v>80</v>
      </c>
    </row>
    <row r="3" spans="1:4" x14ac:dyDescent="0.25">
      <c r="A3" t="s">
        <v>400</v>
      </c>
      <c r="B3" t="s">
        <v>401</v>
      </c>
      <c r="C3" t="s">
        <v>572</v>
      </c>
      <c r="D3" t="s">
        <v>80</v>
      </c>
    </row>
    <row r="4" spans="1:4" x14ac:dyDescent="0.25">
      <c r="A4" t="s">
        <v>402</v>
      </c>
      <c r="B4" t="s">
        <v>403</v>
      </c>
      <c r="C4" t="s">
        <v>573</v>
      </c>
      <c r="D4" t="s">
        <v>80</v>
      </c>
    </row>
    <row r="5" spans="1:4" x14ac:dyDescent="0.25">
      <c r="A5" t="s">
        <v>406</v>
      </c>
      <c r="B5" t="s">
        <v>407</v>
      </c>
      <c r="C5" t="s">
        <v>573</v>
      </c>
      <c r="D5" t="s">
        <v>80</v>
      </c>
    </row>
    <row r="6" spans="1:4" x14ac:dyDescent="0.25">
      <c r="A6" t="s">
        <v>408</v>
      </c>
      <c r="B6" t="s">
        <v>409</v>
      </c>
      <c r="C6" t="s">
        <v>573</v>
      </c>
      <c r="D6" t="s">
        <v>80</v>
      </c>
    </row>
    <row r="7" spans="1:4" x14ac:dyDescent="0.25">
      <c r="A7" t="s">
        <v>392</v>
      </c>
      <c r="B7" t="s">
        <v>393</v>
      </c>
      <c r="C7" t="s">
        <v>573</v>
      </c>
      <c r="D7" t="s">
        <v>80</v>
      </c>
    </row>
    <row r="8" spans="1:4" x14ac:dyDescent="0.25">
      <c r="A8" t="s">
        <v>410</v>
      </c>
      <c r="B8" t="s">
        <v>411</v>
      </c>
      <c r="C8" t="s">
        <v>573</v>
      </c>
      <c r="D8" t="s">
        <v>80</v>
      </c>
    </row>
    <row r="9" spans="1:4" x14ac:dyDescent="0.25">
      <c r="A9" t="s">
        <v>396</v>
      </c>
      <c r="B9" t="s">
        <v>397</v>
      </c>
      <c r="C9" t="s">
        <v>574</v>
      </c>
      <c r="D9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128</vt:i4>
      </vt:variant>
    </vt:vector>
  </HeadingPairs>
  <TitlesOfParts>
    <vt:vector size="131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Occu_proj_cell</vt:lpstr>
      <vt:lpstr>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2018-06-18T05:42:58Z</dcterms:modified>
</cp:coreProperties>
</file>