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3395" windowHeight="901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85" i="1" l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F96" i="1"/>
  <c r="F95" i="1"/>
  <c r="F94" i="1"/>
  <c r="F91" i="1"/>
  <c r="F90" i="1"/>
  <c r="F89" i="1"/>
  <c r="F88" i="1"/>
  <c r="F87" i="1"/>
  <c r="F92" i="1" s="1"/>
  <c r="F86" i="1"/>
  <c r="F93" i="1" l="1"/>
  <c r="G94" i="2"/>
  <c r="J94" i="2"/>
  <c r="G95" i="2"/>
  <c r="J95" i="2"/>
  <c r="F95" i="2"/>
  <c r="G93" i="2"/>
  <c r="H93" i="2"/>
  <c r="H94" i="2" s="1"/>
  <c r="I93" i="2"/>
  <c r="I94" i="2" s="1"/>
  <c r="J93" i="2"/>
  <c r="F93" i="2"/>
  <c r="F94" i="2" s="1"/>
  <c r="H92" i="2"/>
  <c r="I92" i="2"/>
  <c r="H91" i="2"/>
  <c r="F91" i="2"/>
  <c r="G84" i="2"/>
  <c r="H84" i="2"/>
  <c r="I84" i="2"/>
  <c r="J84" i="2"/>
  <c r="G85" i="2"/>
  <c r="H85" i="2"/>
  <c r="I85" i="2"/>
  <c r="J85" i="2"/>
  <c r="G86" i="2"/>
  <c r="G87" i="2" s="1"/>
  <c r="H86" i="2"/>
  <c r="I86" i="2"/>
  <c r="I91" i="2" s="1"/>
  <c r="J86" i="2"/>
  <c r="J87" i="2" s="1"/>
  <c r="H87" i="2"/>
  <c r="I87" i="2"/>
  <c r="G88" i="2"/>
  <c r="H88" i="2"/>
  <c r="I88" i="2"/>
  <c r="J88" i="2"/>
  <c r="G89" i="2"/>
  <c r="H89" i="2"/>
  <c r="I89" i="2"/>
  <c r="J89" i="2"/>
  <c r="G90" i="2"/>
  <c r="H90" i="2"/>
  <c r="I90" i="2"/>
  <c r="J90" i="2"/>
  <c r="F90" i="2"/>
  <c r="F89" i="2"/>
  <c r="F88" i="2"/>
  <c r="F86" i="2"/>
  <c r="F87" i="2" s="1"/>
  <c r="F85" i="2"/>
  <c r="F84" i="2"/>
  <c r="L45" i="2" a="1"/>
  <c r="L45" i="2" s="1"/>
  <c r="O61" i="2"/>
  <c r="N62" i="2"/>
  <c r="M63" i="2"/>
  <c r="L64" i="2"/>
  <c r="P64" i="2"/>
  <c r="O65" i="2"/>
  <c r="N66" i="2"/>
  <c r="M67" i="2"/>
  <c r="L68" i="2"/>
  <c r="P68" i="2"/>
  <c r="O69" i="2"/>
  <c r="N70" i="2"/>
  <c r="M71" i="2"/>
  <c r="L72" i="2"/>
  <c r="P72" i="2"/>
  <c r="O73" i="2"/>
  <c r="N74" i="2"/>
  <c r="M75" i="2"/>
  <c r="L76" i="2"/>
  <c r="P76" i="2"/>
  <c r="O77" i="2"/>
  <c r="N78" i="2"/>
  <c r="M79" i="2"/>
  <c r="L8" i="2" a="1"/>
  <c r="L8" i="2" s="1"/>
  <c r="F85" i="1"/>
  <c r="L44" i="1" a="1"/>
  <c r="L7" i="1" a="1"/>
  <c r="L7" i="1" s="1"/>
  <c r="G91" i="2" l="1"/>
  <c r="J91" i="2"/>
  <c r="F92" i="2"/>
  <c r="G92" i="2"/>
  <c r="J92" i="2"/>
  <c r="I95" i="2"/>
  <c r="H95" i="2"/>
  <c r="P79" i="2"/>
  <c r="M78" i="2"/>
  <c r="O76" i="2"/>
  <c r="L75" i="2"/>
  <c r="N73" i="2"/>
  <c r="P71" i="2"/>
  <c r="M70" i="2"/>
  <c r="O68" i="2"/>
  <c r="L67" i="2"/>
  <c r="N65" i="2"/>
  <c r="P63" i="2"/>
  <c r="M62" i="2"/>
  <c r="O60" i="2"/>
  <c r="L59" i="2"/>
  <c r="N57" i="2"/>
  <c r="P55" i="2"/>
  <c r="M54" i="2"/>
  <c r="O52" i="2"/>
  <c r="L51" i="2"/>
  <c r="N49" i="2"/>
  <c r="P47" i="2"/>
  <c r="L47" i="2"/>
  <c r="M46" i="2"/>
  <c r="O79" i="2"/>
  <c r="P78" i="2"/>
  <c r="L78" i="2"/>
  <c r="M77" i="2"/>
  <c r="N76" i="2"/>
  <c r="O75" i="2"/>
  <c r="P74" i="2"/>
  <c r="L74" i="2"/>
  <c r="M73" i="2"/>
  <c r="N72" i="2"/>
  <c r="O71" i="2"/>
  <c r="P70" i="2"/>
  <c r="L70" i="2"/>
  <c r="M69" i="2"/>
  <c r="N68" i="2"/>
  <c r="O67" i="2"/>
  <c r="P66" i="2"/>
  <c r="L66" i="2"/>
  <c r="M65" i="2"/>
  <c r="N64" i="2"/>
  <c r="O63" i="2"/>
  <c r="P62" i="2"/>
  <c r="L62" i="2"/>
  <c r="M61" i="2"/>
  <c r="N60" i="2"/>
  <c r="O59" i="2"/>
  <c r="P58" i="2"/>
  <c r="L58" i="2"/>
  <c r="M57" i="2"/>
  <c r="N56" i="2"/>
  <c r="O55" i="2"/>
  <c r="P54" i="2"/>
  <c r="L54" i="2"/>
  <c r="M53" i="2"/>
  <c r="N52" i="2"/>
  <c r="O51" i="2"/>
  <c r="P50" i="2"/>
  <c r="L50" i="2"/>
  <c r="M49" i="2"/>
  <c r="N48" i="2"/>
  <c r="O47" i="2"/>
  <c r="P46" i="2"/>
  <c r="L46" i="2"/>
  <c r="M45" i="2"/>
  <c r="P60" i="2"/>
  <c r="L60" i="2"/>
  <c r="M59" i="2"/>
  <c r="N58" i="2"/>
  <c r="O57" i="2"/>
  <c r="P56" i="2"/>
  <c r="L56" i="2"/>
  <c r="M55" i="2"/>
  <c r="N54" i="2"/>
  <c r="O53" i="2"/>
  <c r="P52" i="2"/>
  <c r="L52" i="2"/>
  <c r="M51" i="2"/>
  <c r="N50" i="2"/>
  <c r="O49" i="2"/>
  <c r="P48" i="2"/>
  <c r="L48" i="2"/>
  <c r="M47" i="2"/>
  <c r="N46" i="2"/>
  <c r="O45" i="2"/>
  <c r="L79" i="2"/>
  <c r="N77" i="2"/>
  <c r="P75" i="2"/>
  <c r="M74" i="2"/>
  <c r="O72" i="2"/>
  <c r="L71" i="2"/>
  <c r="N69" i="2"/>
  <c r="P67" i="2"/>
  <c r="M66" i="2"/>
  <c r="O64" i="2"/>
  <c r="L63" i="2"/>
  <c r="N61" i="2"/>
  <c r="P59" i="2"/>
  <c r="M58" i="2"/>
  <c r="O56" i="2"/>
  <c r="L55" i="2"/>
  <c r="N53" i="2"/>
  <c r="P51" i="2"/>
  <c r="M50" i="2"/>
  <c r="O48" i="2"/>
  <c r="N45" i="2"/>
  <c r="N79" i="2"/>
  <c r="O78" i="2"/>
  <c r="P77" i="2"/>
  <c r="L77" i="2"/>
  <c r="M76" i="2"/>
  <c r="N75" i="2"/>
  <c r="O74" i="2"/>
  <c r="P73" i="2"/>
  <c r="L73" i="2"/>
  <c r="M72" i="2"/>
  <c r="N71" i="2"/>
  <c r="O70" i="2"/>
  <c r="P69" i="2"/>
  <c r="L69" i="2"/>
  <c r="M68" i="2"/>
  <c r="N67" i="2"/>
  <c r="O66" i="2"/>
  <c r="P65" i="2"/>
  <c r="L65" i="2"/>
  <c r="M64" i="2"/>
  <c r="N63" i="2"/>
  <c r="O62" i="2"/>
  <c r="P61" i="2"/>
  <c r="L61" i="2"/>
  <c r="M60" i="2"/>
  <c r="N59" i="2"/>
  <c r="O58" i="2"/>
  <c r="P57" i="2"/>
  <c r="L57" i="2"/>
  <c r="M56" i="2"/>
  <c r="N55" i="2"/>
  <c r="O54" i="2"/>
  <c r="P53" i="2"/>
  <c r="L53" i="2"/>
  <c r="M52" i="2"/>
  <c r="N51" i="2"/>
  <c r="O50" i="2"/>
  <c r="P49" i="2"/>
  <c r="L49" i="2"/>
  <c r="M48" i="2"/>
  <c r="N47" i="2"/>
  <c r="O46" i="2"/>
  <c r="P45" i="2"/>
  <c r="O31" i="2"/>
  <c r="L30" i="2"/>
  <c r="N28" i="2"/>
  <c r="P26" i="2"/>
  <c r="M25" i="2"/>
  <c r="O23" i="2"/>
  <c r="L22" i="2"/>
  <c r="N20" i="2"/>
  <c r="P18" i="2"/>
  <c r="L18" i="2"/>
  <c r="N16" i="2"/>
  <c r="O15" i="2"/>
  <c r="P14" i="2"/>
  <c r="L14" i="2"/>
  <c r="N12" i="2"/>
  <c r="O11" i="2"/>
  <c r="P10" i="2"/>
  <c r="L10" i="2"/>
  <c r="M9" i="2"/>
  <c r="N8" i="2"/>
  <c r="N31" i="2"/>
  <c r="O30" i="2"/>
  <c r="P29" i="2"/>
  <c r="L29" i="2"/>
  <c r="M28" i="2"/>
  <c r="N27" i="2"/>
  <c r="O26" i="2"/>
  <c r="P25" i="2"/>
  <c r="L25" i="2"/>
  <c r="M24" i="2"/>
  <c r="N23" i="2"/>
  <c r="O22" i="2"/>
  <c r="P21" i="2"/>
  <c r="L21" i="2"/>
  <c r="M20" i="2"/>
  <c r="N19" i="2"/>
  <c r="O18" i="2"/>
  <c r="P17" i="2"/>
  <c r="L17" i="2"/>
  <c r="M16" i="2"/>
  <c r="N15" i="2"/>
  <c r="O14" i="2"/>
  <c r="P13" i="2"/>
  <c r="L13" i="2"/>
  <c r="M12" i="2"/>
  <c r="N11" i="2"/>
  <c r="O10" i="2"/>
  <c r="P9" i="2"/>
  <c r="L9" i="2"/>
  <c r="M8" i="2"/>
  <c r="P31" i="2"/>
  <c r="L31" i="2"/>
  <c r="M30" i="2"/>
  <c r="N29" i="2"/>
  <c r="O28" i="2"/>
  <c r="P27" i="2"/>
  <c r="L27" i="2"/>
  <c r="M26" i="2"/>
  <c r="N25" i="2"/>
  <c r="O24" i="2"/>
  <c r="P23" i="2"/>
  <c r="L23" i="2"/>
  <c r="M22" i="2"/>
  <c r="N21" i="2"/>
  <c r="O20" i="2"/>
  <c r="P19" i="2"/>
  <c r="L19" i="2"/>
  <c r="M18" i="2"/>
  <c r="N17" i="2"/>
  <c r="O16" i="2"/>
  <c r="P15" i="2"/>
  <c r="L15" i="2"/>
  <c r="M14" i="2"/>
  <c r="N13" i="2"/>
  <c r="O12" i="2"/>
  <c r="P11" i="2"/>
  <c r="L11" i="2"/>
  <c r="M10" i="2"/>
  <c r="N9" i="2"/>
  <c r="O8" i="2"/>
  <c r="P30" i="2"/>
  <c r="M29" i="2"/>
  <c r="O27" i="2"/>
  <c r="L26" i="2"/>
  <c r="N24" i="2"/>
  <c r="P22" i="2"/>
  <c r="M21" i="2"/>
  <c r="O19" i="2"/>
  <c r="M17" i="2"/>
  <c r="M13" i="2"/>
  <c r="M31" i="2"/>
  <c r="N30" i="2"/>
  <c r="O29" i="2"/>
  <c r="P28" i="2"/>
  <c r="L28" i="2"/>
  <c r="M27" i="2"/>
  <c r="N26" i="2"/>
  <c r="O25" i="2"/>
  <c r="P24" i="2"/>
  <c r="L24" i="2"/>
  <c r="M23" i="2"/>
  <c r="N22" i="2"/>
  <c r="O21" i="2"/>
  <c r="P20" i="2"/>
  <c r="L20" i="2"/>
  <c r="M19" i="2"/>
  <c r="N18" i="2"/>
  <c r="O17" i="2"/>
  <c r="P16" i="2"/>
  <c r="L16" i="2"/>
  <c r="M15" i="2"/>
  <c r="N14" i="2"/>
  <c r="O13" i="2"/>
  <c r="P12" i="2"/>
  <c r="L12" i="2"/>
  <c r="M11" i="2"/>
  <c r="N10" i="2"/>
  <c r="O9" i="2"/>
  <c r="P8" i="2"/>
  <c r="L44" i="1"/>
  <c r="P44" i="1"/>
  <c r="O45" i="1"/>
  <c r="N46" i="1"/>
  <c r="M47" i="1"/>
  <c r="L48" i="1"/>
  <c r="P48" i="1"/>
  <c r="O49" i="1"/>
  <c r="N50" i="1"/>
  <c r="M51" i="1"/>
  <c r="L52" i="1"/>
  <c r="P52" i="1"/>
  <c r="O53" i="1"/>
  <c r="N54" i="1"/>
  <c r="M55" i="1"/>
  <c r="L56" i="1"/>
  <c r="P56" i="1"/>
  <c r="O57" i="1"/>
  <c r="N58" i="1"/>
  <c r="M59" i="1"/>
  <c r="L60" i="1"/>
  <c r="P60" i="1"/>
  <c r="O61" i="1"/>
  <c r="N62" i="1"/>
  <c r="M63" i="1"/>
  <c r="L64" i="1"/>
  <c r="P64" i="1"/>
  <c r="O65" i="1"/>
  <c r="N66" i="1"/>
  <c r="M67" i="1"/>
  <c r="L68" i="1"/>
  <c r="P68" i="1"/>
  <c r="O69" i="1"/>
  <c r="N70" i="1"/>
  <c r="M71" i="1"/>
  <c r="L72" i="1"/>
  <c r="P72" i="1"/>
  <c r="O73" i="1"/>
  <c r="N74" i="1"/>
  <c r="M75" i="1"/>
  <c r="L76" i="1"/>
  <c r="P76" i="1"/>
  <c r="O77" i="1"/>
  <c r="N78" i="1"/>
  <c r="M79" i="1"/>
  <c r="L80" i="1"/>
  <c r="P80" i="1"/>
  <c r="M44" i="1"/>
  <c r="L45" i="1"/>
  <c r="P45" i="1"/>
  <c r="O46" i="1"/>
  <c r="N47" i="1"/>
  <c r="M48" i="1"/>
  <c r="L49" i="1"/>
  <c r="P49" i="1"/>
  <c r="O50" i="1"/>
  <c r="N51" i="1"/>
  <c r="M52" i="1"/>
  <c r="L53" i="1"/>
  <c r="P53" i="1"/>
  <c r="O54" i="1"/>
  <c r="N55" i="1"/>
  <c r="M56" i="1"/>
  <c r="L57" i="1"/>
  <c r="P57" i="1"/>
  <c r="O58" i="1"/>
  <c r="N59" i="1"/>
  <c r="M60" i="1"/>
  <c r="L61" i="1"/>
  <c r="P61" i="1"/>
  <c r="O62" i="1"/>
  <c r="N63" i="1"/>
  <c r="M64" i="1"/>
  <c r="L65" i="1"/>
  <c r="P65" i="1"/>
  <c r="O66" i="1"/>
  <c r="N67" i="1"/>
  <c r="M68" i="1"/>
  <c r="L69" i="1"/>
  <c r="P69" i="1"/>
  <c r="O70" i="1"/>
  <c r="N71" i="1"/>
  <c r="M72" i="1"/>
  <c r="L73" i="1"/>
  <c r="P73" i="1"/>
  <c r="N79" i="1"/>
  <c r="M77" i="1"/>
  <c r="L75" i="1"/>
  <c r="N72" i="1"/>
  <c r="M69" i="1"/>
  <c r="O67" i="1"/>
  <c r="N64" i="1"/>
  <c r="P62" i="1"/>
  <c r="M61" i="1"/>
  <c r="O59" i="1"/>
  <c r="L58" i="1"/>
  <c r="N56" i="1"/>
  <c r="P54" i="1"/>
  <c r="M53" i="1"/>
  <c r="O51" i="1"/>
  <c r="L50" i="1"/>
  <c r="N48" i="1"/>
  <c r="P46" i="1"/>
  <c r="M45" i="1"/>
  <c r="M80" i="1"/>
  <c r="L79" i="1"/>
  <c r="L78" i="1"/>
  <c r="L77" i="1"/>
  <c r="P75" i="1"/>
  <c r="P74" i="1"/>
  <c r="N73" i="1"/>
  <c r="P71" i="1"/>
  <c r="M70" i="1"/>
  <c r="O68" i="1"/>
  <c r="L67" i="1"/>
  <c r="N65" i="1"/>
  <c r="P63" i="1"/>
  <c r="M62" i="1"/>
  <c r="O60" i="1"/>
  <c r="L59" i="1"/>
  <c r="N57" i="1"/>
  <c r="P55" i="1"/>
  <c r="M54" i="1"/>
  <c r="O52" i="1"/>
  <c r="L51" i="1"/>
  <c r="N49" i="1"/>
  <c r="P47" i="1"/>
  <c r="M46" i="1"/>
  <c r="O44" i="1"/>
  <c r="O80" i="1"/>
  <c r="O79" i="1"/>
  <c r="O78" i="1"/>
  <c r="N77" i="1"/>
  <c r="N76" i="1"/>
  <c r="N75" i="1"/>
  <c r="M74" i="1"/>
  <c r="O72" i="1"/>
  <c r="L71" i="1"/>
  <c r="N69" i="1"/>
  <c r="P67" i="1"/>
  <c r="M66" i="1"/>
  <c r="O64" i="1"/>
  <c r="L63" i="1"/>
  <c r="N61" i="1"/>
  <c r="P59" i="1"/>
  <c r="M58" i="1"/>
  <c r="O56" i="1"/>
  <c r="L55" i="1"/>
  <c r="N53" i="1"/>
  <c r="P51" i="1"/>
  <c r="M50" i="1"/>
  <c r="O48" i="1"/>
  <c r="L47" i="1"/>
  <c r="N45" i="1"/>
  <c r="N80" i="1"/>
  <c r="M78" i="1"/>
  <c r="M76" i="1"/>
  <c r="L74" i="1"/>
  <c r="P70" i="1"/>
  <c r="L66" i="1"/>
  <c r="P79" i="1"/>
  <c r="P78" i="1"/>
  <c r="P77" i="1"/>
  <c r="O76" i="1"/>
  <c r="O75" i="1"/>
  <c r="O74" i="1"/>
  <c r="M73" i="1"/>
  <c r="O71" i="1"/>
  <c r="L70" i="1"/>
  <c r="N68" i="1"/>
  <c r="P66" i="1"/>
  <c r="M65" i="1"/>
  <c r="O63" i="1"/>
  <c r="L62" i="1"/>
  <c r="N60" i="1"/>
  <c r="P58" i="1"/>
  <c r="M57" i="1"/>
  <c r="O55" i="1"/>
  <c r="L54" i="1"/>
  <c r="N52" i="1"/>
  <c r="P50" i="1"/>
  <c r="M49" i="1"/>
  <c r="O47" i="1"/>
  <c r="L46" i="1"/>
  <c r="N44" i="1"/>
  <c r="P29" i="1"/>
  <c r="M28" i="1"/>
  <c r="O26" i="1"/>
  <c r="L25" i="1"/>
  <c r="N23" i="1"/>
  <c r="P21" i="1"/>
  <c r="M20" i="1"/>
  <c r="O18" i="1"/>
  <c r="L17" i="1"/>
  <c r="N15" i="1"/>
  <c r="P13" i="1"/>
  <c r="M12" i="1"/>
  <c r="O10" i="1"/>
  <c r="P9" i="1"/>
  <c r="L9" i="1"/>
  <c r="N7" i="1"/>
  <c r="N30" i="1"/>
  <c r="O29" i="1"/>
  <c r="P28" i="1"/>
  <c r="L28" i="1"/>
  <c r="M27" i="1"/>
  <c r="N26" i="1"/>
  <c r="O25" i="1"/>
  <c r="P24" i="1"/>
  <c r="L24" i="1"/>
  <c r="M23" i="1"/>
  <c r="N22" i="1"/>
  <c r="O21" i="1"/>
  <c r="P20" i="1"/>
  <c r="L20" i="1"/>
  <c r="M19" i="1"/>
  <c r="N18" i="1"/>
  <c r="O17" i="1"/>
  <c r="P16" i="1"/>
  <c r="L16" i="1"/>
  <c r="M15" i="1"/>
  <c r="N14" i="1"/>
  <c r="O13" i="1"/>
  <c r="P12" i="1"/>
  <c r="L12" i="1"/>
  <c r="M11" i="1"/>
  <c r="N10" i="1"/>
  <c r="O9" i="1"/>
  <c r="P8" i="1"/>
  <c r="L8" i="1"/>
  <c r="M7" i="1"/>
  <c r="P30" i="1"/>
  <c r="L30" i="1"/>
  <c r="M29" i="1"/>
  <c r="N28" i="1"/>
  <c r="O27" i="1"/>
  <c r="P26" i="1"/>
  <c r="L26" i="1"/>
  <c r="M25" i="1"/>
  <c r="N24" i="1"/>
  <c r="O23" i="1"/>
  <c r="P22" i="1"/>
  <c r="L22" i="1"/>
  <c r="M21" i="1"/>
  <c r="N20" i="1"/>
  <c r="O19" i="1"/>
  <c r="P18" i="1"/>
  <c r="L18" i="1"/>
  <c r="M17" i="1"/>
  <c r="N16" i="1"/>
  <c r="O15" i="1"/>
  <c r="P14" i="1"/>
  <c r="L14" i="1"/>
  <c r="M13" i="1"/>
  <c r="N12" i="1"/>
  <c r="O11" i="1"/>
  <c r="P10" i="1"/>
  <c r="L10" i="1"/>
  <c r="M9" i="1"/>
  <c r="N8" i="1"/>
  <c r="O7" i="1"/>
  <c r="O30" i="1"/>
  <c r="L29" i="1"/>
  <c r="N27" i="1"/>
  <c r="P25" i="1"/>
  <c r="M24" i="1"/>
  <c r="O22" i="1"/>
  <c r="L21" i="1"/>
  <c r="N19" i="1"/>
  <c r="P17" i="1"/>
  <c r="M16" i="1"/>
  <c r="O14" i="1"/>
  <c r="L13" i="1"/>
  <c r="N11" i="1"/>
  <c r="M8" i="1"/>
  <c r="M30" i="1"/>
  <c r="N29" i="1"/>
  <c r="O28" i="1"/>
  <c r="P27" i="1"/>
  <c r="L27" i="1"/>
  <c r="M26" i="1"/>
  <c r="N25" i="1"/>
  <c r="O24" i="1"/>
  <c r="P23" i="1"/>
  <c r="L23" i="1"/>
  <c r="M22" i="1"/>
  <c r="N21" i="1"/>
  <c r="O20" i="1"/>
  <c r="P19" i="1"/>
  <c r="L19" i="1"/>
  <c r="M18" i="1"/>
  <c r="N17" i="1"/>
  <c r="O16" i="1"/>
  <c r="P15" i="1"/>
  <c r="L15" i="1"/>
  <c r="M14" i="1"/>
  <c r="N13" i="1"/>
  <c r="O12" i="1"/>
  <c r="P11" i="1"/>
  <c r="L11" i="1"/>
  <c r="M10" i="1"/>
  <c r="N9" i="1"/>
  <c r="O8" i="1"/>
  <c r="P7" i="1"/>
</calcChain>
</file>

<file path=xl/sharedStrings.xml><?xml version="1.0" encoding="utf-8"?>
<sst xmlns="http://schemas.openxmlformats.org/spreadsheetml/2006/main" count="178" uniqueCount="145">
  <si>
    <t>Financials</t>
  </si>
  <si>
    <t>Particulars</t>
  </si>
  <si>
    <t>Income Statement (millions)</t>
  </si>
  <si>
    <t>Revenue</t>
  </si>
  <si>
    <t>Net sales</t>
  </si>
  <si>
    <t>Membership fees and other</t>
  </si>
  <si>
    <t>Total revenues</t>
  </si>
  <si>
    <t>Operating expenses</t>
  </si>
  <si>
    <t>Merchandise costs</t>
  </si>
  <si>
    <t>SG&amp;A</t>
  </si>
  <si>
    <t>Preopening expenses</t>
  </si>
  <si>
    <t>Provision for impaired assets / closings</t>
  </si>
  <si>
    <t>Total operating expenses</t>
  </si>
  <si>
    <t>Operating income</t>
  </si>
  <si>
    <t>Other income (expenses)</t>
  </si>
  <si>
    <t>Interest expense</t>
  </si>
  <si>
    <t>Interest income and other</t>
  </si>
  <si>
    <t>Provision for merger and restructuring</t>
  </si>
  <si>
    <t>Income continuing ops before taxes</t>
  </si>
  <si>
    <t>Provision for income taxes</t>
  </si>
  <si>
    <t>Income before cumulative effect of accting</t>
  </si>
  <si>
    <t>Cumulative effect of accting, net of tax</t>
  </si>
  <si>
    <t>Income from continuing operations</t>
  </si>
  <si>
    <t>Discontinued operations</t>
  </si>
  <si>
    <t>Income (loss), net of tax</t>
  </si>
  <si>
    <t>Loss on disposal</t>
  </si>
  <si>
    <t>Net Income (loss)</t>
  </si>
  <si>
    <t>Net income per common share:</t>
  </si>
  <si>
    <t>Basic, before accounting change</t>
  </si>
  <si>
    <t>Cumulative effect of accounting changes</t>
  </si>
  <si>
    <t>Basic</t>
  </si>
  <si>
    <t>Diluted</t>
  </si>
  <si>
    <t>Number of common shares for calculation</t>
  </si>
  <si>
    <t>Balance Sheet (thousands)</t>
  </si>
  <si>
    <t>Current assets</t>
  </si>
  <si>
    <t>Cash and equivalents</t>
  </si>
  <si>
    <t>Short-term investments</t>
  </si>
  <si>
    <t>Receivables, net</t>
  </si>
  <si>
    <t>Merchandise inventories, net</t>
  </si>
  <si>
    <t>Other current assets</t>
  </si>
  <si>
    <t>Total current assets</t>
  </si>
  <si>
    <t>Property and equipment</t>
  </si>
  <si>
    <t>Land and rights</t>
  </si>
  <si>
    <t>Building, leaseholds and land</t>
  </si>
  <si>
    <t>improvements</t>
  </si>
  <si>
    <t>Equipment and fixtures</t>
  </si>
  <si>
    <t>Construction in process</t>
  </si>
  <si>
    <t>Subtotal</t>
  </si>
  <si>
    <t>Less accumulated depreciation</t>
  </si>
  <si>
    <t>Net property plant and equipment</t>
  </si>
  <si>
    <t>Other assets</t>
  </si>
  <si>
    <t>Total assets</t>
  </si>
  <si>
    <t>Current liabilities</t>
  </si>
  <si>
    <t>Short-term borrowing</t>
  </si>
  <si>
    <t>Accounts payable</t>
  </si>
  <si>
    <t>Accrued salaries and benefits</t>
  </si>
  <si>
    <t>Accrued sales and other tax</t>
  </si>
  <si>
    <t>Deferred membership income</t>
  </si>
  <si>
    <t>Other current liabilities</t>
  </si>
  <si>
    <t>Total current liabilities</t>
  </si>
  <si>
    <t>Long-term debt</t>
  </si>
  <si>
    <t>Deferred income taxes and other liabilities</t>
  </si>
  <si>
    <t>Total liabilities</t>
  </si>
  <si>
    <t>Minority interest</t>
  </si>
  <si>
    <t>Stockholder’s Equity</t>
  </si>
  <si>
    <t>Preferred</t>
  </si>
  <si>
    <t>Common</t>
  </si>
  <si>
    <t>Additional paid in</t>
  </si>
  <si>
    <t>Other accumulated</t>
  </si>
  <si>
    <t>Retained earnings</t>
  </si>
  <si>
    <t>Total stockholder’s equity</t>
  </si>
  <si>
    <t>Total liabilities and shareholder’s equity</t>
  </si>
  <si>
    <t xml:space="preserve">               Vertical Analysis</t>
  </si>
  <si>
    <t xml:space="preserve">           Common size Balance Sheet Ratios</t>
  </si>
  <si>
    <t>Ratio Analysis</t>
  </si>
  <si>
    <t>ROE</t>
  </si>
  <si>
    <t>ROA</t>
  </si>
  <si>
    <t>EBIT</t>
  </si>
  <si>
    <t>EBT</t>
  </si>
  <si>
    <t>Financial Leverage</t>
  </si>
  <si>
    <t>Profit Margin</t>
  </si>
  <si>
    <t>Other income-net</t>
  </si>
  <si>
    <t>Costs and Expenses</t>
  </si>
  <si>
    <t>Cost of sales</t>
  </si>
  <si>
    <t>Operating: SG&amp;A</t>
  </si>
  <si>
    <t>Interest Costs</t>
  </si>
  <si>
    <t>Debt</t>
  </si>
  <si>
    <t>Capital leases</t>
  </si>
  <si>
    <t>Income Before Taxes, Minority Interest, and</t>
  </si>
  <si>
    <t>Cumulative Effect of Accounting Change</t>
  </si>
  <si>
    <t>Provision for Income Taxes</t>
  </si>
  <si>
    <t>Current</t>
  </si>
  <si>
    <t>Deferred</t>
  </si>
  <si>
    <t>Income Before Minority Interest and</t>
  </si>
  <si>
    <t>Minority Interest</t>
  </si>
  <si>
    <t>Income Before Cumulative Effect of</t>
  </si>
  <si>
    <t>Accounting Change</t>
  </si>
  <si>
    <t>Cumulative Effect of Accounting Change, Net</t>
  </si>
  <si>
    <t>of Tax Benefit of $119</t>
  </si>
  <si>
    <t>Net Income</t>
  </si>
  <si>
    <t>Balance Sheet (millions)</t>
  </si>
  <si>
    <t>Assets</t>
  </si>
  <si>
    <t>Cash and Equivalents</t>
  </si>
  <si>
    <t>Receivables</t>
  </si>
  <si>
    <t>Inventories</t>
  </si>
  <si>
    <t>Prepaid Expenses and Other</t>
  </si>
  <si>
    <t>Total Current Assets</t>
  </si>
  <si>
    <t>Land</t>
  </si>
  <si>
    <t>Building and Improvements</t>
  </si>
  <si>
    <t>Fixtures and Equipment</t>
  </si>
  <si>
    <t>Transportation Equipment</t>
  </si>
  <si>
    <t>Less Accumulated Depreciation</t>
  </si>
  <si>
    <t>Net Property Plant and Equipment</t>
  </si>
  <si>
    <t>Property Under Capital Lease</t>
  </si>
  <si>
    <t>Less Accumulated Amortization</t>
  </si>
  <si>
    <t>Net Property Under Capital Lease</t>
  </si>
  <si>
    <t>Other Assets and Deferred Charges</t>
  </si>
  <si>
    <t>Total Assets</t>
  </si>
  <si>
    <t>Liabilities and Shareholder’s Equity</t>
  </si>
  <si>
    <t>Commercial Paper</t>
  </si>
  <si>
    <t>Accounts Payable</t>
  </si>
  <si>
    <t>Accrued Liabilities</t>
  </si>
  <si>
    <t>Accrued Income Taxes</t>
  </si>
  <si>
    <t>Long-Term Debt Due Within One Year</t>
  </si>
  <si>
    <t>Short -Term Obligations Under Capital Leases</t>
  </si>
  <si>
    <t>Total Current Liabilities</t>
  </si>
  <si>
    <t>Long-Term Debt</t>
  </si>
  <si>
    <t>Long-Term Debt Under Capital Leases</t>
  </si>
  <si>
    <t>Deferred Income Taxes and Other</t>
  </si>
  <si>
    <t>Common Stock</t>
  </si>
  <si>
    <t>Capital In Excess of Par</t>
  </si>
  <si>
    <t>Retained Earnings</t>
  </si>
  <si>
    <t>Other Accumulated Comprehensive Income</t>
  </si>
  <si>
    <t>Total Shareholder’s Equity</t>
  </si>
  <si>
    <t>Total Liabilities and Shareholder’s Equity</t>
  </si>
  <si>
    <t xml:space="preserve">            Wal-Mart Corp.</t>
  </si>
  <si>
    <t xml:space="preserve">Common Size Balance Sheet Ratios </t>
  </si>
  <si>
    <t xml:space="preserve">Asset Turnover </t>
  </si>
  <si>
    <t xml:space="preserve">Interest Coverage </t>
  </si>
  <si>
    <t>OperatingProfit Margin</t>
  </si>
  <si>
    <t>(millions)</t>
  </si>
  <si>
    <t>Debt -to-Equity</t>
  </si>
  <si>
    <t>Debt-to-Assets</t>
  </si>
  <si>
    <t xml:space="preserve">          Vertical Analysis</t>
  </si>
  <si>
    <t xml:space="preserve">                    Costco Wholesale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</si>
</sst>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aramond"/>
      <family val="2"/>
    </font>
    <font>
      <b/>
      <sz val="10"/>
      <color theme="1"/>
      <name val="Garamond"/>
      <family val="1"/>
    </font>
    <font>
      <sz val="10"/>
      <color theme="1"/>
      <name val="Book Antiqua"/>
      <family val="2"/>
    </font>
    <font>
      <sz val="10"/>
      <name val="Arial"/>
      <family val="2"/>
    </font>
    <font>
      <sz val="10"/>
      <name val="Times New Roman"/>
      <family val="2"/>
    </font>
    <font>
      <sz val="10"/>
      <name val="Times New Roman Bold"/>
      <family val="2"/>
    </font>
    <font>
      <sz val="9"/>
      <name val="Times New Roman Bold Italic"/>
      <family val="2"/>
    </font>
    <font>
      <sz val="12"/>
      <name val="Times New Roman Bold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B0F0"/>
      <name val="Calibri"/>
      <family val="2"/>
      <scheme val="minor"/>
    </font>
    <font>
      <b/>
      <sz val="11"/>
      <color theme="1"/>
      <name val="Garamond"/>
      <family val="1"/>
    </font>
    <font>
      <b/>
      <sz val="12"/>
      <color theme="1"/>
      <name val="Garamond"/>
      <family val="1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  <xf numFmtId="0" fontId="5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2" applyFont="1"/>
    <xf numFmtId="0" fontId="3" fillId="2" borderId="0" xfId="2" applyFont="1" applyFill="1"/>
    <xf numFmtId="0" fontId="3" fillId="0" borderId="1" xfId="2" applyFont="1" applyBorder="1"/>
    <xf numFmtId="0" fontId="3" fillId="0" borderId="0" xfId="2" applyFont="1" applyBorder="1"/>
    <xf numFmtId="0" fontId="3" fillId="0" borderId="0" xfId="2" applyFont="1" applyAlignment="1">
      <alignment horizontal="left" indent="6"/>
    </xf>
    <xf numFmtId="0" fontId="3" fillId="0" borderId="1" xfId="2" applyFont="1" applyBorder="1" applyAlignment="1">
      <alignment horizontal="left"/>
    </xf>
    <xf numFmtId="0" fontId="5" fillId="0" borderId="0" xfId="8"/>
    <xf numFmtId="0" fontId="6" fillId="0" borderId="0" xfId="8" applyNumberFormat="1" applyFont="1"/>
    <xf numFmtId="0" fontId="7" fillId="0" borderId="0" xfId="8" applyNumberFormat="1" applyFont="1"/>
    <xf numFmtId="3" fontId="6" fillId="0" borderId="0" xfId="8" applyNumberFormat="1" applyFont="1"/>
    <xf numFmtId="1" fontId="6" fillId="0" borderId="0" xfId="8" applyNumberFormat="1" applyFont="1"/>
    <xf numFmtId="2" fontId="6" fillId="0" borderId="0" xfId="8" applyNumberFormat="1" applyFont="1"/>
    <xf numFmtId="0" fontId="3" fillId="0" borderId="0" xfId="2" applyFont="1" applyFill="1"/>
    <xf numFmtId="0" fontId="3" fillId="0" borderId="0" xfId="2" applyFont="1" applyFill="1" applyAlignment="1">
      <alignment horizontal="right"/>
    </xf>
    <xf numFmtId="1" fontId="7" fillId="3" borderId="0" xfId="8" applyNumberFormat="1" applyFont="1" applyFill="1"/>
    <xf numFmtId="0" fontId="10" fillId="0" borderId="0" xfId="8" applyNumberFormat="1" applyFont="1"/>
    <xf numFmtId="1" fontId="6" fillId="0" borderId="4" xfId="8" applyNumberFormat="1" applyFont="1" applyBorder="1"/>
    <xf numFmtId="3" fontId="6" fillId="0" borderId="4" xfId="8" applyNumberFormat="1" applyFont="1" applyBorder="1"/>
    <xf numFmtId="0" fontId="11" fillId="0" borderId="0" xfId="8" applyNumberFormat="1" applyFont="1"/>
    <xf numFmtId="0" fontId="5" fillId="0" borderId="0" xfId="8"/>
    <xf numFmtId="0" fontId="6" fillId="0" borderId="0" xfId="8" applyNumberFormat="1" applyFont="1"/>
    <xf numFmtId="0" fontId="7" fillId="0" borderId="0" xfId="8" applyNumberFormat="1" applyFont="1"/>
    <xf numFmtId="3" fontId="6" fillId="0" borderId="0" xfId="8" applyNumberFormat="1" applyFont="1"/>
    <xf numFmtId="1" fontId="6" fillId="0" borderId="0" xfId="8" applyNumberFormat="1" applyFont="1"/>
    <xf numFmtId="1" fontId="7" fillId="0" borderId="0" xfId="8" applyNumberFormat="1" applyFont="1"/>
    <xf numFmtId="9" fontId="12" fillId="0" borderId="0" xfId="1" applyFont="1"/>
    <xf numFmtId="0" fontId="13" fillId="0" borderId="0" xfId="0" applyFont="1"/>
    <xf numFmtId="0" fontId="14" fillId="0" borderId="0" xfId="0" applyFont="1"/>
    <xf numFmtId="3" fontId="6" fillId="0" borderId="2" xfId="8" applyNumberFormat="1" applyFont="1" applyBorder="1"/>
    <xf numFmtId="0" fontId="5" fillId="0" borderId="0" xfId="8"/>
    <xf numFmtId="0" fontId="6" fillId="0" borderId="0" xfId="8" applyNumberFormat="1" applyFont="1"/>
    <xf numFmtId="0" fontId="7" fillId="0" borderId="0" xfId="8" applyNumberFormat="1" applyFont="1"/>
    <xf numFmtId="0" fontId="8" fillId="0" borderId="0" xfId="8" applyNumberFormat="1" applyFont="1"/>
    <xf numFmtId="0" fontId="9" fillId="0" borderId="0" xfId="8" applyNumberFormat="1" applyFont="1"/>
    <xf numFmtId="3" fontId="6" fillId="0" borderId="0" xfId="8" applyNumberFormat="1" applyFont="1"/>
    <xf numFmtId="1" fontId="6" fillId="0" borderId="0" xfId="8" applyNumberFormat="1" applyFont="1"/>
    <xf numFmtId="1" fontId="7" fillId="0" borderId="0" xfId="8" applyNumberFormat="1" applyFont="1"/>
    <xf numFmtId="2" fontId="6" fillId="0" borderId="0" xfId="8" applyNumberFormat="1" applyFont="1"/>
    <xf numFmtId="3" fontId="6" fillId="0" borderId="3" xfId="8" applyNumberFormat="1" applyFont="1" applyBorder="1"/>
    <xf numFmtId="165" fontId="0" fillId="0" borderId="0" xfId="1" applyNumberFormat="1" applyFont="1"/>
    <xf numFmtId="165" fontId="12" fillId="0" borderId="0" xfId="1" applyNumberFormat="1" applyFont="1"/>
    <xf numFmtId="3" fontId="12" fillId="0" borderId="0" xfId="0" applyNumberFormat="1" applyFont="1"/>
    <xf numFmtId="2" fontId="12" fillId="0" borderId="0" xfId="0" applyNumberFormat="1" applyFont="1"/>
    <xf numFmtId="0" fontId="6" fillId="0" borderId="0" xfId="8" applyNumberFormat="1" applyFont="1"/>
    <xf numFmtId="9" fontId="15" fillId="0" borderId="0" xfId="1" applyFont="1"/>
    <xf numFmtId="44" fontId="15" fillId="0" borderId="0" xfId="9" applyFont="1"/>
    <xf numFmtId="10" fontId="15" fillId="0" borderId="0" xfId="1" applyNumberFormat="1" applyFont="1"/>
    <xf numFmtId="0" fontId="15" fillId="0" borderId="0" xfId="0" applyFont="1"/>
  </cellXfs>
  <cellStyles count="10">
    <cellStyle name="Comma 2" xfId="6"/>
    <cellStyle name="Comma 3" xfId="3"/>
    <cellStyle name="Currency" xfId="9" builtinId="4"/>
    <cellStyle name="Normal" xfId="0" builtinId="0"/>
    <cellStyle name="Normal 2" xfId="4"/>
    <cellStyle name="Normal 3" xfId="7"/>
    <cellStyle name="Normal 4" xfId="2"/>
    <cellStyle name="Normal 5" xfId="8"/>
    <cellStyle name="Percent" xfId="1" builtinId="5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4" sqref="K4"/>
    </sheetView>
  </sheetViews>
  <sheetFormatPr defaultRowHeight="15" outlineLevelRow="1" outlineLevelCol="1" x14ac:dyDescent="0.25"/>
  <cols>
    <col min="6" max="6" width="15.28515625" bestFit="1" customWidth="1"/>
    <col min="7" max="7" width="15.5703125" customWidth="1"/>
    <col min="8" max="8" width="14.140625" customWidth="1"/>
    <col min="9" max="9" width="14.42578125" customWidth="1"/>
    <col min="10" max="10" width="13.85546875" customWidth="1"/>
    <col min="12" max="16" width="0" hidden="1" customWidth="1" outlineLevel="1"/>
    <col min="17" max="17" width="9.140625" collapsed="1"/>
  </cols>
  <sheetData>
    <row r="2" spans="2:16" ht="15.75" thickBot="1" x14ac:dyDescent="0.3">
      <c r="B2" s="3" t="s">
        <v>0</v>
      </c>
      <c r="C2" s="3"/>
      <c r="D2" s="3"/>
      <c r="E2" s="3"/>
      <c r="F2" s="3"/>
      <c r="G2" s="3"/>
      <c r="H2" s="3"/>
      <c r="I2" s="3" t="s">
        <v>144</v>
      </c>
      <c r="J2" s="6"/>
    </row>
    <row r="3" spans="2:16" ht="15.75" thickTop="1" x14ac:dyDescent="0.25">
      <c r="B3" s="4"/>
      <c r="C3" s="4"/>
      <c r="D3" s="4"/>
      <c r="E3" s="4"/>
      <c r="F3" s="4"/>
      <c r="G3" s="1"/>
      <c r="H3" s="1"/>
      <c r="I3" s="1"/>
      <c r="J3" s="5"/>
    </row>
    <row r="4" spans="2:16" x14ac:dyDescent="0.25">
      <c r="B4" s="2" t="s">
        <v>1</v>
      </c>
      <c r="C4" s="2"/>
      <c r="D4" s="2"/>
      <c r="E4" s="2"/>
      <c r="F4" s="15">
        <v>2001</v>
      </c>
      <c r="G4" s="15">
        <v>2000</v>
      </c>
      <c r="H4" s="15">
        <v>1999</v>
      </c>
      <c r="I4" s="15">
        <v>1998</v>
      </c>
      <c r="J4" s="15">
        <v>1997</v>
      </c>
      <c r="L4" s="15">
        <v>2001</v>
      </c>
      <c r="M4" s="15">
        <v>2000</v>
      </c>
      <c r="N4" s="15">
        <v>1999</v>
      </c>
      <c r="O4" s="15">
        <v>1998</v>
      </c>
      <c r="P4" s="15">
        <v>1997</v>
      </c>
    </row>
    <row r="5" spans="2:16" x14ac:dyDescent="0.25">
      <c r="B5" s="13"/>
      <c r="C5" s="13"/>
      <c r="D5" s="13"/>
      <c r="E5" s="13"/>
      <c r="F5" s="14"/>
      <c r="G5" s="14"/>
      <c r="H5" s="14"/>
      <c r="I5" s="14"/>
      <c r="J5" s="14"/>
    </row>
    <row r="6" spans="2:16" x14ac:dyDescent="0.25">
      <c r="B6" s="9" t="s">
        <v>2</v>
      </c>
      <c r="M6" s="27" t="s">
        <v>72</v>
      </c>
    </row>
    <row r="7" spans="2:16" hidden="1" outlineLevel="1" x14ac:dyDescent="0.25">
      <c r="B7" s="8" t="s">
        <v>3</v>
      </c>
      <c r="F7" s="7"/>
      <c r="G7" s="7"/>
      <c r="H7" s="7"/>
      <c r="I7" s="7"/>
      <c r="J7" s="7"/>
      <c r="L7" s="26">
        <f t="array" ref="L7:P30">F8:J30/F10:J10</f>
        <v>0.981032847659281</v>
      </c>
      <c r="M7" s="26">
        <v>0.98311777142146495</v>
      </c>
      <c r="N7" s="26">
        <v>0.9825174825174825</v>
      </c>
      <c r="O7" s="26">
        <v>0.98187062216728471</v>
      </c>
      <c r="P7" s="26">
        <v>0.98217061351376067</v>
      </c>
    </row>
    <row r="8" spans="2:16" hidden="1" outlineLevel="1" x14ac:dyDescent="0.25">
      <c r="B8" s="8" t="s">
        <v>4</v>
      </c>
      <c r="F8" s="10">
        <v>34137</v>
      </c>
      <c r="G8" s="10">
        <v>31621</v>
      </c>
      <c r="H8" s="10">
        <v>26976</v>
      </c>
      <c r="I8" s="10">
        <v>23830</v>
      </c>
      <c r="J8" s="10">
        <v>21484</v>
      </c>
      <c r="L8" s="26">
        <v>1.8967152340719027E-2</v>
      </c>
      <c r="M8" s="26">
        <v>1.6882228578535007E-2</v>
      </c>
      <c r="N8" s="26">
        <v>1.7482517482517484E-2</v>
      </c>
      <c r="O8" s="26">
        <v>1.8129377832715288E-2</v>
      </c>
      <c r="P8" s="26">
        <v>1.7829386486239371E-2</v>
      </c>
    </row>
    <row r="9" spans="2:16" hidden="1" outlineLevel="1" x14ac:dyDescent="0.25">
      <c r="B9" s="8" t="s">
        <v>5</v>
      </c>
      <c r="F9" s="11">
        <v>660</v>
      </c>
      <c r="G9" s="11">
        <v>543</v>
      </c>
      <c r="H9" s="11">
        <v>480</v>
      </c>
      <c r="I9" s="11">
        <v>440</v>
      </c>
      <c r="J9" s="11">
        <v>390</v>
      </c>
      <c r="L9" s="26">
        <v>1</v>
      </c>
      <c r="M9" s="26">
        <v>1</v>
      </c>
      <c r="N9" s="26">
        <v>1</v>
      </c>
      <c r="O9" s="26">
        <v>1</v>
      </c>
      <c r="P9" s="26">
        <v>1</v>
      </c>
    </row>
    <row r="10" spans="2:16" hidden="1" outlineLevel="1" x14ac:dyDescent="0.25">
      <c r="B10" s="16" t="s">
        <v>6</v>
      </c>
      <c r="F10" s="18">
        <v>34797</v>
      </c>
      <c r="G10" s="18">
        <v>32164</v>
      </c>
      <c r="H10" s="18">
        <v>27456</v>
      </c>
      <c r="I10" s="18">
        <v>24270</v>
      </c>
      <c r="J10" s="18">
        <v>21874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</row>
    <row r="11" spans="2:16" hidden="1" outlineLevel="1" x14ac:dyDescent="0.25">
      <c r="B11" s="8" t="s">
        <v>7</v>
      </c>
      <c r="F11" s="7"/>
      <c r="G11" s="7"/>
      <c r="H11" s="7"/>
      <c r="I11" s="7"/>
      <c r="J11" s="7"/>
      <c r="L11" s="26">
        <v>0.87932867775957702</v>
      </c>
      <c r="M11" s="26">
        <v>0.88054968287526425</v>
      </c>
      <c r="N11" s="26">
        <v>0.8803175990675991</v>
      </c>
      <c r="O11" s="26">
        <v>0.88092295014421096</v>
      </c>
      <c r="P11" s="26">
        <v>0.88296607844930053</v>
      </c>
    </row>
    <row r="12" spans="2:16" hidden="1" outlineLevel="1" x14ac:dyDescent="0.25">
      <c r="B12" s="8" t="s">
        <v>8</v>
      </c>
      <c r="F12" s="10">
        <v>30598</v>
      </c>
      <c r="G12" s="10">
        <v>28322</v>
      </c>
      <c r="H12" s="10">
        <v>24170</v>
      </c>
      <c r="I12" s="10">
        <v>21380</v>
      </c>
      <c r="J12" s="10">
        <v>19314</v>
      </c>
      <c r="L12" s="26">
        <v>8.9921544960772481E-2</v>
      </c>
      <c r="M12" s="26">
        <v>8.5685859967665715E-2</v>
      </c>
      <c r="N12" s="26">
        <v>8.5154428904428911E-2</v>
      </c>
      <c r="O12" s="26">
        <v>8.5290482076637822E-2</v>
      </c>
      <c r="P12" s="26">
        <v>8.5809637011977691E-2</v>
      </c>
    </row>
    <row r="13" spans="2:16" hidden="1" outlineLevel="1" x14ac:dyDescent="0.25">
      <c r="B13" s="8" t="s">
        <v>9</v>
      </c>
      <c r="F13" s="10">
        <v>3129</v>
      </c>
      <c r="G13" s="10">
        <v>2756</v>
      </c>
      <c r="H13" s="10">
        <v>2338</v>
      </c>
      <c r="I13" s="10">
        <v>2070</v>
      </c>
      <c r="J13" s="10">
        <v>1877</v>
      </c>
      <c r="L13" s="26">
        <v>1.7242865764290024E-3</v>
      </c>
      <c r="M13" s="26">
        <v>1.305807735356299E-3</v>
      </c>
      <c r="N13" s="26">
        <v>1.129079254079254E-3</v>
      </c>
      <c r="O13" s="26">
        <v>1.1124845488257107E-3</v>
      </c>
      <c r="P13" s="26">
        <v>1.2343421413550334E-3</v>
      </c>
    </row>
    <row r="14" spans="2:16" hidden="1" outlineLevel="1" x14ac:dyDescent="0.25">
      <c r="B14" s="8" t="s">
        <v>10</v>
      </c>
      <c r="F14" s="11">
        <v>60</v>
      </c>
      <c r="G14" s="11">
        <v>42</v>
      </c>
      <c r="H14" s="11">
        <v>31</v>
      </c>
      <c r="I14" s="11">
        <v>27</v>
      </c>
      <c r="J14" s="11">
        <v>27</v>
      </c>
      <c r="L14" s="26">
        <v>5.1728597292870074E-4</v>
      </c>
      <c r="M14" s="26">
        <v>2.1763462255938317E-4</v>
      </c>
      <c r="N14" s="26">
        <v>2.076048951048951E-3</v>
      </c>
      <c r="O14" s="26">
        <v>2.4721878862793575E-4</v>
      </c>
      <c r="P14" s="26">
        <v>3.4287281704306481E-3</v>
      </c>
    </row>
    <row r="15" spans="2:16" hidden="1" outlineLevel="1" x14ac:dyDescent="0.25">
      <c r="B15" s="8" t="s">
        <v>11</v>
      </c>
      <c r="F15" s="11">
        <v>18</v>
      </c>
      <c r="G15" s="11">
        <v>7</v>
      </c>
      <c r="H15" s="11">
        <v>57</v>
      </c>
      <c r="I15" s="11">
        <v>6</v>
      </c>
      <c r="J15" s="11">
        <v>75</v>
      </c>
      <c r="L15" s="26">
        <v>0.97149179526970719</v>
      </c>
      <c r="M15" s="26">
        <v>0.96775898520084569</v>
      </c>
      <c r="N15" s="26">
        <v>0.96867715617715622</v>
      </c>
      <c r="O15" s="26">
        <v>0.96757313555830238</v>
      </c>
      <c r="P15" s="26">
        <v>0.97343878577306386</v>
      </c>
    </row>
    <row r="16" spans="2:16" hidden="1" outlineLevel="1" x14ac:dyDescent="0.25">
      <c r="B16" s="8" t="s">
        <v>12</v>
      </c>
      <c r="F16" s="10">
        <v>33805</v>
      </c>
      <c r="G16" s="10">
        <v>31127</v>
      </c>
      <c r="H16" s="10">
        <v>26596</v>
      </c>
      <c r="I16" s="10">
        <v>23483</v>
      </c>
      <c r="J16" s="10">
        <v>21293</v>
      </c>
      <c r="L16" s="26">
        <v>2.8508204730292842E-2</v>
      </c>
      <c r="M16" s="26">
        <v>3.2241014799154331E-2</v>
      </c>
      <c r="N16" s="26">
        <v>3.1322843822843824E-2</v>
      </c>
      <c r="O16" s="26">
        <v>3.2426864441697567E-2</v>
      </c>
      <c r="P16" s="26">
        <v>2.6561214226936088E-2</v>
      </c>
    </row>
    <row r="17" spans="2:16" hidden="1" outlineLevel="1" x14ac:dyDescent="0.25">
      <c r="B17" s="16" t="s">
        <v>13</v>
      </c>
      <c r="F17" s="17">
        <v>992</v>
      </c>
      <c r="G17" s="18">
        <v>1037</v>
      </c>
      <c r="H17" s="17">
        <v>860</v>
      </c>
      <c r="I17" s="17">
        <v>787</v>
      </c>
      <c r="J17" s="17">
        <v>581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</row>
    <row r="18" spans="2:16" hidden="1" outlineLevel="1" x14ac:dyDescent="0.25">
      <c r="B18" s="8" t="s">
        <v>14</v>
      </c>
      <c r="F18" s="7"/>
      <c r="G18" s="7"/>
      <c r="H18" s="7"/>
      <c r="I18" s="7"/>
      <c r="J18" s="7"/>
      <c r="L18" s="26">
        <v>-9.1961950742880133E-4</v>
      </c>
      <c r="M18" s="26">
        <v>-1.2125357542594204E-3</v>
      </c>
      <c r="N18" s="26">
        <v>-1.638986013986014E-3</v>
      </c>
      <c r="O18" s="26">
        <v>-1.977750309023486E-3</v>
      </c>
      <c r="P18" s="26">
        <v>-3.4744445460363903E-3</v>
      </c>
    </row>
    <row r="19" spans="2:16" hidden="1" outlineLevel="1" x14ac:dyDescent="0.25">
      <c r="B19" s="16" t="s">
        <v>15</v>
      </c>
      <c r="F19" s="11">
        <v>-32</v>
      </c>
      <c r="G19" s="11">
        <v>-39</v>
      </c>
      <c r="H19" s="11">
        <v>-45</v>
      </c>
      <c r="I19" s="11">
        <v>-48</v>
      </c>
      <c r="J19" s="11">
        <v>-76</v>
      </c>
      <c r="L19" s="26">
        <v>1.2357387131074519E-3</v>
      </c>
      <c r="M19" s="26">
        <v>1.6788956597438129E-3</v>
      </c>
      <c r="N19" s="26">
        <v>1.6025641025641025E-3</v>
      </c>
      <c r="O19" s="26">
        <v>1.1124845488257107E-3</v>
      </c>
      <c r="P19" s="26">
        <v>6.8574563408612961E-4</v>
      </c>
    </row>
    <row r="20" spans="2:16" hidden="1" outlineLevel="1" x14ac:dyDescent="0.25">
      <c r="B20" s="8" t="s">
        <v>16</v>
      </c>
      <c r="F20" s="11">
        <v>43</v>
      </c>
      <c r="G20" s="11">
        <v>54</v>
      </c>
      <c r="H20" s="11">
        <v>44</v>
      </c>
      <c r="I20" s="11">
        <v>27</v>
      </c>
      <c r="J20" s="11">
        <v>15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</row>
    <row r="21" spans="2:16" hidden="1" outlineLevel="1" x14ac:dyDescent="0.25">
      <c r="B21" s="8" t="s">
        <v>17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L21" s="26">
        <v>2.882432393597149E-2</v>
      </c>
      <c r="M21" s="26">
        <v>3.2707374704638727E-2</v>
      </c>
      <c r="N21" s="26">
        <v>3.1286421911421912E-2</v>
      </c>
      <c r="O21" s="26">
        <v>3.1561598681499797E-2</v>
      </c>
      <c r="P21" s="26">
        <v>2.3772515314985827E-2</v>
      </c>
    </row>
    <row r="22" spans="2:16" hidden="1" outlineLevel="1" x14ac:dyDescent="0.25">
      <c r="B22" s="8" t="s">
        <v>18</v>
      </c>
      <c r="F22" s="10">
        <v>1003</v>
      </c>
      <c r="G22" s="10">
        <v>1052</v>
      </c>
      <c r="H22" s="11">
        <v>859</v>
      </c>
      <c r="I22" s="11">
        <v>766</v>
      </c>
      <c r="J22" s="11">
        <v>520</v>
      </c>
      <c r="L22" s="26">
        <v>1.1523981952467167E-2</v>
      </c>
      <c r="M22" s="26">
        <v>1.3089168013928615E-2</v>
      </c>
      <c r="N22" s="26">
        <v>1.252913752913753E-2</v>
      </c>
      <c r="O22" s="26">
        <v>1.2608158220024722E-2</v>
      </c>
      <c r="P22" s="26">
        <v>9.5090061259943317E-3</v>
      </c>
    </row>
    <row r="23" spans="2:16" hidden="1" outlineLevel="1" x14ac:dyDescent="0.25">
      <c r="B23" s="16" t="s">
        <v>19</v>
      </c>
      <c r="F23" s="11">
        <v>401</v>
      </c>
      <c r="G23" s="11">
        <v>421</v>
      </c>
      <c r="H23" s="11">
        <v>344</v>
      </c>
      <c r="I23" s="11">
        <v>306</v>
      </c>
      <c r="J23" s="11">
        <v>208</v>
      </c>
      <c r="L23" s="26">
        <v>1.7300341983504323E-2</v>
      </c>
      <c r="M23" s="26">
        <v>1.961820669071011E-2</v>
      </c>
      <c r="N23" s="26">
        <v>1.8757284382284384E-2</v>
      </c>
      <c r="O23" s="26">
        <v>1.8953440461475072E-2</v>
      </c>
      <c r="P23" s="26">
        <v>1.4263509188991497E-2</v>
      </c>
    </row>
    <row r="24" spans="2:16" hidden="1" outlineLevel="1" x14ac:dyDescent="0.25">
      <c r="B24" s="8" t="s">
        <v>20</v>
      </c>
      <c r="F24" s="11">
        <v>602</v>
      </c>
      <c r="G24" s="11">
        <v>631</v>
      </c>
      <c r="H24" s="11">
        <v>515</v>
      </c>
      <c r="I24" s="11">
        <v>460</v>
      </c>
      <c r="J24" s="11">
        <v>312</v>
      </c>
      <c r="L24" s="26">
        <v>0</v>
      </c>
      <c r="M24" s="26">
        <v>0</v>
      </c>
      <c r="N24" s="26">
        <v>-4.297785547785548E-3</v>
      </c>
      <c r="O24" s="26">
        <v>0</v>
      </c>
      <c r="P24" s="26">
        <v>0</v>
      </c>
    </row>
    <row r="25" spans="2:16" hidden="1" outlineLevel="1" x14ac:dyDescent="0.25">
      <c r="B25" s="8" t="s">
        <v>21</v>
      </c>
      <c r="F25" s="11">
        <v>0</v>
      </c>
      <c r="G25" s="11">
        <v>0</v>
      </c>
      <c r="H25" s="11">
        <v>-118</v>
      </c>
      <c r="I25" s="11">
        <v>0</v>
      </c>
      <c r="J25" s="11">
        <v>0</v>
      </c>
      <c r="L25" s="26">
        <v>1.7300341983504323E-2</v>
      </c>
      <c r="M25" s="26">
        <v>1.961820669071011E-2</v>
      </c>
      <c r="N25" s="26">
        <v>1.4459498834498834E-2</v>
      </c>
      <c r="O25" s="26">
        <v>1.8953440461475072E-2</v>
      </c>
      <c r="P25" s="26">
        <v>1.4263509188991497E-2</v>
      </c>
    </row>
    <row r="26" spans="2:16" hidden="1" outlineLevel="1" x14ac:dyDescent="0.25">
      <c r="B26" s="8" t="s">
        <v>22</v>
      </c>
      <c r="F26" s="11">
        <v>602</v>
      </c>
      <c r="G26" s="11">
        <v>631</v>
      </c>
      <c r="H26" s="11">
        <v>397</v>
      </c>
      <c r="I26" s="11">
        <v>460</v>
      </c>
      <c r="J26" s="11">
        <v>312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</row>
    <row r="27" spans="2:16" hidden="1" outlineLevel="1" x14ac:dyDescent="0.25">
      <c r="B27" s="8" t="s">
        <v>23</v>
      </c>
      <c r="F27" s="7"/>
      <c r="G27" s="7"/>
      <c r="H27" s="7"/>
      <c r="I27" s="7"/>
      <c r="J27" s="7"/>
      <c r="L27" s="26">
        <v>0</v>
      </c>
      <c r="M27" s="26">
        <v>0</v>
      </c>
      <c r="N27" s="26">
        <v>0</v>
      </c>
      <c r="O27" s="26">
        <v>0</v>
      </c>
      <c r="P27" s="26">
        <v>0</v>
      </c>
    </row>
    <row r="28" spans="2:16" hidden="1" outlineLevel="1" x14ac:dyDescent="0.25">
      <c r="B28" s="8" t="s">
        <v>24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</row>
    <row r="29" spans="2:16" hidden="1" outlineLevel="1" x14ac:dyDescent="0.25">
      <c r="B29" s="8" t="s">
        <v>25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L29" s="26">
        <v>1.7300341983504323E-2</v>
      </c>
      <c r="M29" s="26">
        <v>1.961820669071011E-2</v>
      </c>
      <c r="N29" s="26">
        <v>1.4459498834498834E-2</v>
      </c>
      <c r="O29" s="26">
        <v>1.8953440461475072E-2</v>
      </c>
      <c r="P29" s="26">
        <v>1.4263509188991497E-2</v>
      </c>
    </row>
    <row r="30" spans="2:16" hidden="1" outlineLevel="1" x14ac:dyDescent="0.25">
      <c r="B30" s="16" t="s">
        <v>26</v>
      </c>
      <c r="F30" s="17">
        <v>602</v>
      </c>
      <c r="G30" s="17">
        <v>631</v>
      </c>
      <c r="H30" s="17">
        <v>397</v>
      </c>
      <c r="I30" s="17">
        <v>460</v>
      </c>
      <c r="J30" s="17">
        <v>312</v>
      </c>
      <c r="L30" s="26" t="e">
        <v>#N/A</v>
      </c>
      <c r="M30" s="26" t="e">
        <v>#N/A</v>
      </c>
      <c r="N30" s="26" t="e">
        <v>#N/A</v>
      </c>
      <c r="O30" s="26" t="e">
        <v>#N/A</v>
      </c>
      <c r="P30" s="26" t="e">
        <v>#N/A</v>
      </c>
    </row>
    <row r="31" spans="2:16" hidden="1" outlineLevel="1" x14ac:dyDescent="0.25">
      <c r="B31" s="16" t="s">
        <v>27</v>
      </c>
      <c r="F31" s="7"/>
      <c r="G31" s="7"/>
      <c r="H31" s="7"/>
      <c r="I31" s="7"/>
      <c r="J31" s="7"/>
    </row>
    <row r="32" spans="2:16" hidden="1" outlineLevel="1" x14ac:dyDescent="0.25">
      <c r="B32" s="8" t="s">
        <v>28</v>
      </c>
      <c r="F32" s="12">
        <v>1.34</v>
      </c>
      <c r="G32" s="12">
        <v>1.41</v>
      </c>
      <c r="H32" s="12">
        <v>1.17</v>
      </c>
      <c r="I32" s="12">
        <v>1.07</v>
      </c>
      <c r="J32" s="12">
        <v>0.76</v>
      </c>
    </row>
    <row r="33" spans="2:16" hidden="1" outlineLevel="1" x14ac:dyDescent="0.25">
      <c r="B33" s="8" t="s">
        <v>29</v>
      </c>
      <c r="F33" s="12">
        <v>0</v>
      </c>
      <c r="G33" s="12">
        <v>0</v>
      </c>
      <c r="H33" s="12">
        <v>-0.27</v>
      </c>
      <c r="I33" s="12">
        <v>0</v>
      </c>
      <c r="J33" s="12">
        <v>0</v>
      </c>
    </row>
    <row r="34" spans="2:16" hidden="1" outlineLevel="1" x14ac:dyDescent="0.25">
      <c r="B34" s="8" t="s">
        <v>30</v>
      </c>
      <c r="F34" s="12">
        <v>1.34</v>
      </c>
      <c r="G34" s="12">
        <v>1.41</v>
      </c>
      <c r="H34" s="12">
        <v>0.9</v>
      </c>
      <c r="I34" s="12">
        <v>1.07</v>
      </c>
      <c r="J34" s="12">
        <v>0.76</v>
      </c>
    </row>
    <row r="35" spans="2:16" hidden="1" outlineLevel="1" x14ac:dyDescent="0.25">
      <c r="B35" s="8" t="s">
        <v>31</v>
      </c>
      <c r="F35" s="12">
        <v>1.29</v>
      </c>
      <c r="G35" s="12">
        <v>1.35</v>
      </c>
      <c r="H35" s="12">
        <v>0.86</v>
      </c>
      <c r="I35" s="12">
        <v>1.01</v>
      </c>
      <c r="J35" s="12">
        <v>0.73</v>
      </c>
    </row>
    <row r="36" spans="2:16" hidden="1" outlineLevel="1" x14ac:dyDescent="0.25">
      <c r="B36" s="16" t="s">
        <v>32</v>
      </c>
      <c r="F36" s="7"/>
      <c r="G36" s="7"/>
      <c r="H36" s="7"/>
      <c r="I36" s="7"/>
      <c r="J36" s="7"/>
    </row>
    <row r="37" spans="2:16" hidden="1" outlineLevel="1" x14ac:dyDescent="0.25">
      <c r="B37" s="8" t="s">
        <v>30</v>
      </c>
      <c r="F37" s="10">
        <v>449631</v>
      </c>
      <c r="G37" s="10">
        <v>446255</v>
      </c>
      <c r="H37" s="10">
        <v>439253</v>
      </c>
      <c r="I37" s="10">
        <v>431012</v>
      </c>
      <c r="J37" s="10">
        <v>414758</v>
      </c>
    </row>
    <row r="38" spans="2:16" hidden="1" outlineLevel="1" x14ac:dyDescent="0.25">
      <c r="B38" s="8" t="s">
        <v>31</v>
      </c>
      <c r="F38" s="10">
        <v>475827</v>
      </c>
      <c r="G38" s="10">
        <v>475737</v>
      </c>
      <c r="H38" s="10">
        <v>471120</v>
      </c>
      <c r="I38" s="10">
        <v>463371</v>
      </c>
      <c r="J38" s="10">
        <v>449336</v>
      </c>
    </row>
    <row r="39" spans="2:16" collapsed="1" x14ac:dyDescent="0.25"/>
    <row r="42" spans="2:16" ht="15.75" x14ac:dyDescent="0.25">
      <c r="B42" s="22" t="s">
        <v>33</v>
      </c>
      <c r="F42" s="25"/>
      <c r="G42" s="25"/>
      <c r="H42" s="25"/>
      <c r="I42" s="25"/>
      <c r="J42" s="25"/>
      <c r="L42" s="28" t="s">
        <v>73</v>
      </c>
    </row>
    <row r="43" spans="2:16" hidden="1" outlineLevel="1" x14ac:dyDescent="0.25">
      <c r="B43" s="21" t="s">
        <v>34</v>
      </c>
      <c r="F43" s="20"/>
      <c r="G43" s="20"/>
      <c r="H43" s="20"/>
      <c r="I43" s="20"/>
      <c r="J43" s="20"/>
    </row>
    <row r="44" spans="2:16" hidden="1" outlineLevel="1" x14ac:dyDescent="0.25">
      <c r="B44" s="21" t="s">
        <v>35</v>
      </c>
      <c r="F44" s="23">
        <v>602585</v>
      </c>
      <c r="G44" s="23">
        <v>524505</v>
      </c>
      <c r="H44" s="23">
        <v>440586</v>
      </c>
      <c r="I44" s="23">
        <v>361974</v>
      </c>
      <c r="J44" s="23">
        <v>175508</v>
      </c>
      <c r="L44" s="26">
        <f t="array" ref="L44:P80">F44:J80/F60:J60</f>
        <v>5.9722277558711352E-2</v>
      </c>
      <c r="M44" s="26">
        <v>6.0749206040347746E-2</v>
      </c>
      <c r="N44" s="26">
        <v>5.8705655069199857E-2</v>
      </c>
      <c r="O44" s="26">
        <v>5.7824985382966286E-2</v>
      </c>
      <c r="P44" s="26">
        <v>3.2048564052389983E-2</v>
      </c>
    </row>
    <row r="45" spans="2:16" hidden="1" outlineLevel="1" x14ac:dyDescent="0.25">
      <c r="B45" s="21" t="s">
        <v>36</v>
      </c>
      <c r="F45" s="23">
        <v>4999</v>
      </c>
      <c r="G45" s="23">
        <v>48026</v>
      </c>
      <c r="H45" s="23">
        <v>256688</v>
      </c>
      <c r="I45" s="23">
        <v>75549</v>
      </c>
      <c r="J45" s="24">
        <v>0</v>
      </c>
      <c r="L45" s="26">
        <v>4.9545153881360815E-4</v>
      </c>
      <c r="M45" s="26">
        <v>5.5624662668492019E-3</v>
      </c>
      <c r="N45" s="26">
        <v>3.4202260599299053E-2</v>
      </c>
      <c r="O45" s="26">
        <v>1.2068877379860763E-2</v>
      </c>
      <c r="P45" s="26">
        <v>0</v>
      </c>
    </row>
    <row r="46" spans="2:16" hidden="1" outlineLevel="1" x14ac:dyDescent="0.25">
      <c r="B46" s="21" t="s">
        <v>37</v>
      </c>
      <c r="F46" s="23">
        <v>324768</v>
      </c>
      <c r="G46" s="23">
        <v>174375</v>
      </c>
      <c r="H46" s="23">
        <v>168648</v>
      </c>
      <c r="I46" s="23">
        <v>171613</v>
      </c>
      <c r="J46" s="23">
        <v>147133</v>
      </c>
      <c r="L46" s="26">
        <v>3.2187798631209817E-2</v>
      </c>
      <c r="M46" s="26">
        <v>2.0196457237367876E-2</v>
      </c>
      <c r="N46" s="26">
        <v>2.2471416059771345E-2</v>
      </c>
      <c r="O46" s="26">
        <v>2.7415005543290381E-2</v>
      </c>
      <c r="P46" s="26">
        <v>2.6867159187731016E-2</v>
      </c>
    </row>
    <row r="47" spans="2:16" hidden="1" outlineLevel="1" x14ac:dyDescent="0.25">
      <c r="B47" s="21" t="s">
        <v>38</v>
      </c>
      <c r="F47" s="23">
        <v>2738504</v>
      </c>
      <c r="G47" s="23">
        <v>2490088</v>
      </c>
      <c r="H47" s="23">
        <v>2210475</v>
      </c>
      <c r="I47" s="23">
        <v>1910751</v>
      </c>
      <c r="J47" s="23">
        <v>1686525</v>
      </c>
      <c r="L47" s="26">
        <v>0.2714134868668176</v>
      </c>
      <c r="M47" s="26">
        <v>0.28840691503531413</v>
      </c>
      <c r="N47" s="26">
        <v>0.29453360499219122</v>
      </c>
      <c r="O47" s="26">
        <v>0.30524056602266519</v>
      </c>
      <c r="P47" s="26">
        <v>0.30796718376630705</v>
      </c>
    </row>
    <row r="48" spans="2:16" hidden="1" outlineLevel="1" x14ac:dyDescent="0.25">
      <c r="B48" s="21" t="s">
        <v>39</v>
      </c>
      <c r="F48" s="23">
        <v>211601</v>
      </c>
      <c r="G48" s="23">
        <v>233124</v>
      </c>
      <c r="H48" s="23">
        <v>239516</v>
      </c>
      <c r="I48" s="23">
        <v>108343</v>
      </c>
      <c r="J48" s="23">
        <v>100784</v>
      </c>
      <c r="L48" s="26">
        <v>2.0971802573414342E-2</v>
      </c>
      <c r="M48" s="26">
        <v>2.7000882563464654E-2</v>
      </c>
      <c r="N48" s="26">
        <v>3.1914186287250325E-2</v>
      </c>
      <c r="O48" s="26">
        <v>1.7307686163499907E-2</v>
      </c>
      <c r="P48" s="26">
        <v>1.8403619660961733E-2</v>
      </c>
    </row>
    <row r="49" spans="2:16" hidden="1" outlineLevel="1" x14ac:dyDescent="0.25">
      <c r="B49" s="16" t="s">
        <v>40</v>
      </c>
      <c r="F49" s="18">
        <v>3882457</v>
      </c>
      <c r="G49" s="18">
        <v>3470118</v>
      </c>
      <c r="H49" s="18">
        <v>3315913</v>
      </c>
      <c r="I49" s="18">
        <v>2628230</v>
      </c>
      <c r="J49" s="18">
        <v>2109950</v>
      </c>
      <c r="L49" s="26">
        <v>0.38479081716896674</v>
      </c>
      <c r="M49" s="26">
        <v>0.40191592714334362</v>
      </c>
      <c r="N49" s="26">
        <v>0.44182712300771176</v>
      </c>
      <c r="O49" s="26">
        <v>0.41985712049228252</v>
      </c>
      <c r="P49" s="26">
        <v>0.38528652666738977</v>
      </c>
    </row>
    <row r="50" spans="2:16" hidden="1" outlineLevel="1" x14ac:dyDescent="0.25">
      <c r="B50" s="21" t="s">
        <v>41</v>
      </c>
      <c r="F50" s="20"/>
      <c r="G50" s="20"/>
      <c r="H50" s="20"/>
      <c r="I50" s="20"/>
      <c r="J50" s="20"/>
      <c r="L50" s="26">
        <v>0</v>
      </c>
      <c r="M50" s="26">
        <v>0</v>
      </c>
      <c r="N50" s="26">
        <v>0</v>
      </c>
      <c r="O50" s="26">
        <v>0</v>
      </c>
      <c r="P50" s="26">
        <v>0</v>
      </c>
    </row>
    <row r="51" spans="2:16" hidden="1" outlineLevel="1" x14ac:dyDescent="0.25">
      <c r="B51" s="21" t="s">
        <v>42</v>
      </c>
      <c r="F51" s="23">
        <v>1877158</v>
      </c>
      <c r="G51" s="23">
        <v>1621798</v>
      </c>
      <c r="H51" s="23">
        <v>1264125</v>
      </c>
      <c r="I51" s="23">
        <v>1119663</v>
      </c>
      <c r="J51" s="23">
        <v>1094607</v>
      </c>
      <c r="L51" s="26">
        <v>0.18604537301385779</v>
      </c>
      <c r="M51" s="26">
        <v>0.18783985063597847</v>
      </c>
      <c r="N51" s="26">
        <v>0.16843768575114115</v>
      </c>
      <c r="O51" s="26">
        <v>0.17886504723777999</v>
      </c>
      <c r="P51" s="26">
        <v>0.19988024791858172</v>
      </c>
    </row>
    <row r="52" spans="2:16" hidden="1" outlineLevel="1" x14ac:dyDescent="0.25">
      <c r="B52" s="21" t="s">
        <v>43</v>
      </c>
      <c r="F52" s="20"/>
      <c r="G52" s="20"/>
      <c r="H52" s="20"/>
      <c r="I52" s="20"/>
      <c r="J52" s="20"/>
      <c r="L52" s="26">
        <v>0</v>
      </c>
      <c r="M52" s="26">
        <v>0</v>
      </c>
      <c r="N52" s="26">
        <v>0</v>
      </c>
      <c r="O52" s="26">
        <v>0</v>
      </c>
      <c r="P52" s="26">
        <v>0</v>
      </c>
    </row>
    <row r="53" spans="2:16" hidden="1" outlineLevel="1" x14ac:dyDescent="0.25">
      <c r="B53" s="21" t="s">
        <v>44</v>
      </c>
      <c r="F53" s="23">
        <v>3834714</v>
      </c>
      <c r="G53" s="23">
        <v>3007752</v>
      </c>
      <c r="H53" s="23">
        <v>2444640</v>
      </c>
      <c r="I53" s="23">
        <v>2170896</v>
      </c>
      <c r="J53" s="23">
        <v>1933740</v>
      </c>
      <c r="L53" s="26">
        <v>0.3800590022424658</v>
      </c>
      <c r="M53" s="26">
        <v>0.34836378293108361</v>
      </c>
      <c r="N53" s="26">
        <v>0.32573480003533645</v>
      </c>
      <c r="O53" s="26">
        <v>0.34679847024355331</v>
      </c>
      <c r="P53" s="26">
        <v>0.35310977420213668</v>
      </c>
    </row>
    <row r="54" spans="2:16" hidden="1" outlineLevel="1" x14ac:dyDescent="0.25">
      <c r="B54" s="21" t="s">
        <v>45</v>
      </c>
      <c r="F54" s="23">
        <v>1529307</v>
      </c>
      <c r="G54" s="23">
        <v>1311110</v>
      </c>
      <c r="H54" s="23">
        <v>1138568</v>
      </c>
      <c r="I54" s="23">
        <v>948515</v>
      </c>
      <c r="J54" s="23">
        <v>840578</v>
      </c>
      <c r="L54" s="26">
        <v>0.15156981525673588</v>
      </c>
      <c r="M54" s="26">
        <v>0.15185535224937863</v>
      </c>
      <c r="N54" s="26">
        <v>0.15170790783372315</v>
      </c>
      <c r="O54" s="26">
        <v>0.15152432498059049</v>
      </c>
      <c r="P54" s="26">
        <v>0.15349338989692701</v>
      </c>
    </row>
    <row r="55" spans="2:16" hidden="1" outlineLevel="1" x14ac:dyDescent="0.25">
      <c r="B55" s="21" t="s">
        <v>46</v>
      </c>
      <c r="F55" s="23">
        <v>133995</v>
      </c>
      <c r="G55" s="23">
        <v>200729</v>
      </c>
      <c r="H55" s="23">
        <v>176824</v>
      </c>
      <c r="I55" s="23">
        <v>91901</v>
      </c>
      <c r="J55" s="23">
        <v>81417</v>
      </c>
      <c r="L55" s="26">
        <v>1.3280261841034091E-2</v>
      </c>
      <c r="M55" s="26">
        <v>2.324882961892253E-2</v>
      </c>
      <c r="N55" s="26">
        <v>2.3560822976572554E-2</v>
      </c>
      <c r="O55" s="26">
        <v>1.46810930665738E-2</v>
      </c>
      <c r="P55" s="26">
        <v>1.4867116823469216E-2</v>
      </c>
    </row>
    <row r="56" spans="2:16" hidden="1" outlineLevel="1" x14ac:dyDescent="0.25">
      <c r="B56" s="21" t="s">
        <v>47</v>
      </c>
      <c r="F56" s="23">
        <v>7375174</v>
      </c>
      <c r="G56" s="23">
        <v>6141389</v>
      </c>
      <c r="H56" s="23">
        <v>5024157</v>
      </c>
      <c r="I56" s="23">
        <v>4330975</v>
      </c>
      <c r="J56" s="23">
        <v>3950342</v>
      </c>
      <c r="L56" s="26">
        <v>0.73095445235409351</v>
      </c>
      <c r="M56" s="26">
        <v>0.71130781543536326</v>
      </c>
      <c r="N56" s="26">
        <v>0.66944121659677325</v>
      </c>
      <c r="O56" s="26">
        <v>0.6918689355284976</v>
      </c>
      <c r="P56" s="26">
        <v>0.72135052884111461</v>
      </c>
    </row>
    <row r="57" spans="2:16" hidden="1" outlineLevel="1" x14ac:dyDescent="0.25">
      <c r="B57" s="21" t="s">
        <v>48</v>
      </c>
      <c r="F57" s="23">
        <v>-1548589</v>
      </c>
      <c r="G57" s="23">
        <v>-1307273</v>
      </c>
      <c r="H57" s="23">
        <v>-1117269</v>
      </c>
      <c r="I57" s="23">
        <v>-935603</v>
      </c>
      <c r="J57" s="23">
        <v>-795708</v>
      </c>
      <c r="L57" s="26">
        <v>-0.15348085677932119</v>
      </c>
      <c r="M57" s="26">
        <v>-0.15141094332367377</v>
      </c>
      <c r="N57" s="26">
        <v>-0.14886993352832331</v>
      </c>
      <c r="O57" s="26">
        <v>-0.1494616458620216</v>
      </c>
      <c r="P57" s="26">
        <v>-0.14529992253913857</v>
      </c>
    </row>
    <row r="58" spans="2:16" hidden="1" outlineLevel="1" x14ac:dyDescent="0.25">
      <c r="B58" s="21" t="s">
        <v>49</v>
      </c>
      <c r="F58" s="23">
        <v>5826585</v>
      </c>
      <c r="G58" s="23">
        <v>4834116</v>
      </c>
      <c r="H58" s="23">
        <v>3906888</v>
      </c>
      <c r="I58" s="23">
        <v>3395372</v>
      </c>
      <c r="J58" s="23">
        <v>3154634</v>
      </c>
      <c r="L58" s="26">
        <v>0.5774735955747724</v>
      </c>
      <c r="M58" s="26">
        <v>0.55989687211168948</v>
      </c>
      <c r="N58" s="26">
        <v>0.52057128306844991</v>
      </c>
      <c r="O58" s="26">
        <v>0.542407289666476</v>
      </c>
      <c r="P58" s="26">
        <v>0.57605060630197613</v>
      </c>
    </row>
    <row r="59" spans="2:16" hidden="1" outlineLevel="1" x14ac:dyDescent="0.25">
      <c r="B59" s="21" t="s">
        <v>50</v>
      </c>
      <c r="F59" s="23">
        <v>380744</v>
      </c>
      <c r="G59" s="23">
        <v>329706</v>
      </c>
      <c r="H59" s="23">
        <v>282200</v>
      </c>
      <c r="I59" s="23">
        <v>236218</v>
      </c>
      <c r="J59" s="23">
        <v>211730</v>
      </c>
      <c r="L59" s="26">
        <v>3.7735587256260937E-2</v>
      </c>
      <c r="M59" s="26">
        <v>3.8187200744966954E-2</v>
      </c>
      <c r="N59" s="26">
        <v>3.7601593923838252E-2</v>
      </c>
      <c r="O59" s="26">
        <v>3.7735589841241444E-2</v>
      </c>
      <c r="P59" s="26">
        <v>3.866286703063411E-2</v>
      </c>
    </row>
    <row r="60" spans="2:16" hidden="1" outlineLevel="1" x14ac:dyDescent="0.25">
      <c r="B60" s="16" t="s">
        <v>51</v>
      </c>
      <c r="F60" s="18">
        <v>10089786</v>
      </c>
      <c r="G60" s="18">
        <v>8633940</v>
      </c>
      <c r="H60" s="18">
        <v>7505001</v>
      </c>
      <c r="I60" s="18">
        <v>6259820</v>
      </c>
      <c r="J60" s="18">
        <v>5476314</v>
      </c>
      <c r="L60" s="26">
        <v>1</v>
      </c>
      <c r="M60" s="26">
        <v>1</v>
      </c>
      <c r="N60" s="26">
        <v>1</v>
      </c>
      <c r="O60" s="26">
        <v>1</v>
      </c>
      <c r="P60" s="26">
        <v>1</v>
      </c>
    </row>
    <row r="61" spans="2:16" hidden="1" outlineLevel="1" x14ac:dyDescent="0.25">
      <c r="B61" s="21" t="s">
        <v>52</v>
      </c>
      <c r="F61" s="20"/>
      <c r="G61" s="20"/>
      <c r="H61" s="20"/>
      <c r="I61" s="20"/>
      <c r="J61" s="20"/>
      <c r="L61" s="26">
        <v>0</v>
      </c>
      <c r="M61" s="26">
        <v>0</v>
      </c>
      <c r="N61" s="26">
        <v>0</v>
      </c>
      <c r="O61" s="26">
        <v>0</v>
      </c>
      <c r="P61" s="26">
        <v>0</v>
      </c>
    </row>
    <row r="62" spans="2:16" hidden="1" outlineLevel="1" x14ac:dyDescent="0.25">
      <c r="B62" s="21" t="s">
        <v>53</v>
      </c>
      <c r="F62" s="23">
        <v>194552</v>
      </c>
      <c r="G62" s="23">
        <v>9500</v>
      </c>
      <c r="H62" s="24">
        <v>0</v>
      </c>
      <c r="I62" s="24">
        <v>0</v>
      </c>
      <c r="J62" s="23">
        <v>25460</v>
      </c>
      <c r="L62" s="26">
        <v>1.9282073970647146E-2</v>
      </c>
      <c r="M62" s="26">
        <v>1.1003087813906513E-3</v>
      </c>
      <c r="N62" s="26">
        <v>0</v>
      </c>
      <c r="O62" s="26">
        <v>0</v>
      </c>
      <c r="P62" s="26">
        <v>4.649112523496644E-3</v>
      </c>
    </row>
    <row r="63" spans="2:16" hidden="1" outlineLevel="1" x14ac:dyDescent="0.25">
      <c r="B63" s="21" t="s">
        <v>54</v>
      </c>
      <c r="F63" s="23">
        <v>2727639</v>
      </c>
      <c r="G63" s="23">
        <v>2197139</v>
      </c>
      <c r="H63" s="23">
        <v>1912632</v>
      </c>
      <c r="I63" s="23">
        <v>1605533</v>
      </c>
      <c r="J63" s="23">
        <v>1394309</v>
      </c>
      <c r="L63" s="26">
        <v>0.27033665530666356</v>
      </c>
      <c r="M63" s="26">
        <v>0.2544769826985131</v>
      </c>
      <c r="N63" s="26">
        <v>0.25484766757526084</v>
      </c>
      <c r="O63" s="26">
        <v>0.25648229501806763</v>
      </c>
      <c r="P63" s="26">
        <v>0.25460720477313753</v>
      </c>
    </row>
    <row r="64" spans="2:16" hidden="1" outlineLevel="1" x14ac:dyDescent="0.25">
      <c r="B64" s="21" t="s">
        <v>55</v>
      </c>
      <c r="F64" s="23">
        <v>483473</v>
      </c>
      <c r="G64" s="23">
        <v>422264</v>
      </c>
      <c r="H64" s="23">
        <v>414276</v>
      </c>
      <c r="I64" s="23">
        <v>352903</v>
      </c>
      <c r="J64" s="23">
        <v>302681</v>
      </c>
      <c r="L64" s="26">
        <v>4.7917071779322175E-2</v>
      </c>
      <c r="M64" s="26">
        <v>4.8907451291067577E-2</v>
      </c>
      <c r="N64" s="26">
        <v>5.5199992644904376E-2</v>
      </c>
      <c r="O64" s="26">
        <v>5.6375902182490868E-2</v>
      </c>
      <c r="P64" s="26">
        <v>5.527093588862874E-2</v>
      </c>
    </row>
    <row r="65" spans="2:16" hidden="1" outlineLevel="1" x14ac:dyDescent="0.25">
      <c r="B65" s="21" t="s">
        <v>56</v>
      </c>
      <c r="F65" s="23">
        <v>152864</v>
      </c>
      <c r="G65" s="23">
        <v>159717</v>
      </c>
      <c r="H65" s="23">
        <v>122932</v>
      </c>
      <c r="I65" s="23">
        <v>102367</v>
      </c>
      <c r="J65" s="23">
        <v>90774</v>
      </c>
      <c r="L65" s="26">
        <v>1.5150370880016683E-2</v>
      </c>
      <c r="M65" s="26">
        <v>1.8498738698670594E-2</v>
      </c>
      <c r="N65" s="26">
        <v>1.6380011141903912E-2</v>
      </c>
      <c r="O65" s="26">
        <v>1.6353026125351847E-2</v>
      </c>
      <c r="P65" s="26">
        <v>1.6575747847913762E-2</v>
      </c>
    </row>
    <row r="66" spans="2:16" hidden="1" outlineLevel="1" x14ac:dyDescent="0.25">
      <c r="B66" s="21" t="s">
        <v>57</v>
      </c>
      <c r="F66" s="23">
        <v>322583</v>
      </c>
      <c r="G66" s="23">
        <v>262249</v>
      </c>
      <c r="H66" s="23">
        <v>225903</v>
      </c>
      <c r="I66" s="24">
        <v>0</v>
      </c>
      <c r="J66" s="24">
        <v>0</v>
      </c>
      <c r="L66" s="26">
        <v>3.1971242997621552E-2</v>
      </c>
      <c r="M66" s="26">
        <v>3.0374197643254414E-2</v>
      </c>
      <c r="N66" s="26">
        <v>3.010032910055575E-2</v>
      </c>
      <c r="O66" s="26">
        <v>0</v>
      </c>
      <c r="P66" s="26">
        <v>0</v>
      </c>
    </row>
    <row r="67" spans="2:16" hidden="1" outlineLevel="1" x14ac:dyDescent="0.25">
      <c r="B67" s="21" t="s">
        <v>58</v>
      </c>
      <c r="F67" s="23">
        <v>231078</v>
      </c>
      <c r="G67" s="23">
        <v>353490</v>
      </c>
      <c r="H67" s="23">
        <v>190490</v>
      </c>
      <c r="I67" s="23">
        <v>136139</v>
      </c>
      <c r="J67" s="23">
        <v>150823</v>
      </c>
      <c r="L67" s="26">
        <v>2.2902170571308451E-2</v>
      </c>
      <c r="M67" s="26">
        <v>4.0941910645661196E-2</v>
      </c>
      <c r="N67" s="26">
        <v>2.538174212102037E-2</v>
      </c>
      <c r="O67" s="26">
        <v>2.1748069433306389E-2</v>
      </c>
      <c r="P67" s="26">
        <v>2.7540970075857592E-2</v>
      </c>
    </row>
    <row r="68" spans="2:16" hidden="1" outlineLevel="1" x14ac:dyDescent="0.25">
      <c r="B68" s="16" t="s">
        <v>59</v>
      </c>
      <c r="F68" s="23">
        <v>4112189</v>
      </c>
      <c r="G68" s="23">
        <v>3404359</v>
      </c>
      <c r="H68" s="23">
        <v>2866233</v>
      </c>
      <c r="I68" s="23">
        <v>2196942</v>
      </c>
      <c r="J68" s="23">
        <v>1964047</v>
      </c>
      <c r="L68" s="26">
        <v>0.40755958550557958</v>
      </c>
      <c r="M68" s="26">
        <v>0.3942995897585575</v>
      </c>
      <c r="N68" s="26">
        <v>0.38190974258364524</v>
      </c>
      <c r="O68" s="26">
        <v>0.35095929275921672</v>
      </c>
      <c r="P68" s="26">
        <v>0.35864397110903429</v>
      </c>
    </row>
    <row r="69" spans="2:16" hidden="1" outlineLevel="1" x14ac:dyDescent="0.25">
      <c r="B69" s="21" t="s">
        <v>60</v>
      </c>
      <c r="F69" s="23">
        <v>859393</v>
      </c>
      <c r="G69" s="23">
        <v>790053</v>
      </c>
      <c r="H69" s="23">
        <v>918888</v>
      </c>
      <c r="I69" s="23">
        <v>930035</v>
      </c>
      <c r="J69" s="23">
        <v>917001</v>
      </c>
      <c r="L69" s="26">
        <v>8.517455176948252E-2</v>
      </c>
      <c r="M69" s="26">
        <v>9.150550038568718E-2</v>
      </c>
      <c r="N69" s="26">
        <v>0.12243675916898612</v>
      </c>
      <c r="O69" s="26">
        <v>0.14857216341683946</v>
      </c>
      <c r="P69" s="26">
        <v>0.16744857946421626</v>
      </c>
    </row>
    <row r="70" spans="2:16" hidden="1" outlineLevel="1" x14ac:dyDescent="0.25">
      <c r="B70" s="21" t="s">
        <v>61</v>
      </c>
      <c r="F70" s="23">
        <v>119434</v>
      </c>
      <c r="G70" s="23">
        <v>90391</v>
      </c>
      <c r="H70" s="23">
        <v>66990</v>
      </c>
      <c r="I70" s="23">
        <v>61483</v>
      </c>
      <c r="J70" s="23">
        <v>38967</v>
      </c>
      <c r="L70" s="26">
        <v>1.1837119241181131E-2</v>
      </c>
      <c r="M70" s="26">
        <v>1.0469264321966565E-2</v>
      </c>
      <c r="N70" s="26">
        <v>8.9260481111195049E-3</v>
      </c>
      <c r="O70" s="26">
        <v>9.8218479125597863E-3</v>
      </c>
      <c r="P70" s="26">
        <v>7.1155525413626759E-3</v>
      </c>
    </row>
    <row r="71" spans="2:16" hidden="1" outlineLevel="1" x14ac:dyDescent="0.25">
      <c r="B71" s="16" t="s">
        <v>62</v>
      </c>
      <c r="F71" s="18">
        <v>5091016</v>
      </c>
      <c r="G71" s="18">
        <v>4284803</v>
      </c>
      <c r="H71" s="18">
        <v>3852111</v>
      </c>
      <c r="I71" s="18">
        <v>3188460</v>
      </c>
      <c r="J71" s="18">
        <v>2920015</v>
      </c>
      <c r="L71" s="26">
        <v>0.50457125651624324</v>
      </c>
      <c r="M71" s="26">
        <v>0.49627435446621126</v>
      </c>
      <c r="N71" s="26">
        <v>0.51327254986375082</v>
      </c>
      <c r="O71" s="26">
        <v>0.50935330408861601</v>
      </c>
      <c r="P71" s="26">
        <v>0.5332081031146132</v>
      </c>
    </row>
    <row r="72" spans="2:16" hidden="1" outlineLevel="1" x14ac:dyDescent="0.25">
      <c r="B72" s="19" t="s">
        <v>63</v>
      </c>
      <c r="F72" s="23">
        <v>115830</v>
      </c>
      <c r="G72" s="23">
        <v>108857</v>
      </c>
      <c r="H72" s="23">
        <v>120780</v>
      </c>
      <c r="I72" s="23">
        <v>105474</v>
      </c>
      <c r="J72" s="23">
        <v>88183</v>
      </c>
      <c r="L72" s="26">
        <v>1.147992633342273E-2</v>
      </c>
      <c r="M72" s="26">
        <v>1.2608032949036013E-2</v>
      </c>
      <c r="N72" s="26">
        <v>1.6093269008225317E-2</v>
      </c>
      <c r="O72" s="26">
        <v>1.6849366275707607E-2</v>
      </c>
      <c r="P72" s="26">
        <v>1.6102619389611335E-2</v>
      </c>
    </row>
    <row r="73" spans="2:16" hidden="1" outlineLevel="1" x14ac:dyDescent="0.25">
      <c r="B73" s="16" t="s">
        <v>64</v>
      </c>
      <c r="F73" s="20"/>
      <c r="G73" s="20"/>
      <c r="H73" s="20"/>
      <c r="I73" s="20"/>
      <c r="J73" s="20"/>
      <c r="L73" s="26">
        <v>0</v>
      </c>
      <c r="M73" s="26">
        <v>0</v>
      </c>
      <c r="N73" s="26">
        <v>0</v>
      </c>
      <c r="O73" s="26">
        <v>0</v>
      </c>
      <c r="P73" s="26">
        <v>0</v>
      </c>
    </row>
    <row r="74" spans="2:16" hidden="1" outlineLevel="1" x14ac:dyDescent="0.25">
      <c r="B74" s="21" t="s">
        <v>65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</row>
    <row r="75" spans="2:16" hidden="1" outlineLevel="1" x14ac:dyDescent="0.25">
      <c r="B75" s="21" t="s">
        <v>66</v>
      </c>
      <c r="F75" s="23">
        <v>2259</v>
      </c>
      <c r="G75" s="23">
        <v>2236</v>
      </c>
      <c r="H75" s="23">
        <v>2214</v>
      </c>
      <c r="I75" s="23">
        <v>2176</v>
      </c>
      <c r="J75" s="23">
        <v>2136</v>
      </c>
      <c r="L75" s="26">
        <v>2.2388978319262668E-4</v>
      </c>
      <c r="M75" s="26">
        <v>2.5897794054626275E-4</v>
      </c>
      <c r="N75" s="26">
        <v>2.9500329180502443E-4</v>
      </c>
      <c r="O75" s="26">
        <v>3.4761382915163692E-4</v>
      </c>
      <c r="P75" s="26">
        <v>3.90043375891156E-4</v>
      </c>
    </row>
    <row r="76" spans="2:16" hidden="1" outlineLevel="1" x14ac:dyDescent="0.25">
      <c r="B76" s="21" t="s">
        <v>67</v>
      </c>
      <c r="F76" s="23">
        <v>1125543</v>
      </c>
      <c r="G76" s="23">
        <v>1028414</v>
      </c>
      <c r="H76" s="23">
        <v>952758</v>
      </c>
      <c r="I76" s="23">
        <v>817628</v>
      </c>
      <c r="J76" s="23">
        <v>706324</v>
      </c>
      <c r="L76" s="26">
        <v>0.11155271281273954</v>
      </c>
      <c r="M76" s="26">
        <v>0.11911294264264055</v>
      </c>
      <c r="N76" s="26">
        <v>0.12694974990676217</v>
      </c>
      <c r="O76" s="26">
        <v>0.13061525730771811</v>
      </c>
      <c r="P76" s="26">
        <v>0.1289779950528768</v>
      </c>
    </row>
    <row r="77" spans="2:16" hidden="1" outlineLevel="1" x14ac:dyDescent="0.25">
      <c r="B77" s="21" t="s">
        <v>68</v>
      </c>
      <c r="F77" s="23">
        <v>-173610</v>
      </c>
      <c r="G77" s="23">
        <v>-117029</v>
      </c>
      <c r="H77" s="23">
        <v>-118084</v>
      </c>
      <c r="I77" s="23">
        <v>-151842</v>
      </c>
      <c r="J77" s="23">
        <v>-78426</v>
      </c>
      <c r="L77" s="26">
        <v>-1.7206509632612624E-2</v>
      </c>
      <c r="M77" s="26">
        <v>-1.3554530144985951E-2</v>
      </c>
      <c r="N77" s="26">
        <v>-1.573404187421161E-2</v>
      </c>
      <c r="O77" s="26">
        <v>-2.4256608017482931E-2</v>
      </c>
      <c r="P77" s="26">
        <v>-1.4320946534475562E-2</v>
      </c>
    </row>
    <row r="78" spans="2:16" hidden="1" outlineLevel="1" x14ac:dyDescent="0.25">
      <c r="B78" s="21" t="s">
        <v>69</v>
      </c>
      <c r="F78" s="23">
        <v>3928748</v>
      </c>
      <c r="G78" s="23">
        <v>3326659</v>
      </c>
      <c r="H78" s="23">
        <v>2695222</v>
      </c>
      <c r="I78" s="23">
        <v>2297924</v>
      </c>
      <c r="J78" s="23">
        <v>1838082</v>
      </c>
      <c r="L78" s="26">
        <v>0.38937872418701447</v>
      </c>
      <c r="M78" s="26">
        <v>0.38530022214655185</v>
      </c>
      <c r="N78" s="26">
        <v>0.35912346980366827</v>
      </c>
      <c r="O78" s="26">
        <v>0.36709106651628959</v>
      </c>
      <c r="P78" s="26">
        <v>0.33564218560148307</v>
      </c>
    </row>
    <row r="79" spans="2:16" hidden="1" outlineLevel="1" x14ac:dyDescent="0.25">
      <c r="B79" s="16" t="s">
        <v>70</v>
      </c>
      <c r="F79" s="18">
        <v>4882940</v>
      </c>
      <c r="G79" s="18">
        <v>4240280</v>
      </c>
      <c r="H79" s="18">
        <v>3532110</v>
      </c>
      <c r="I79" s="18">
        <v>2965886</v>
      </c>
      <c r="J79" s="18">
        <v>2468116</v>
      </c>
      <c r="L79" s="26">
        <v>0.483948817150334</v>
      </c>
      <c r="M79" s="26">
        <v>0.49111761258475273</v>
      </c>
      <c r="N79" s="26">
        <v>0.47063418112802385</v>
      </c>
      <c r="O79" s="26">
        <v>0.47379732963567645</v>
      </c>
      <c r="P79" s="26">
        <v>0.45068927749577542</v>
      </c>
    </row>
    <row r="80" spans="2:16" hidden="1" outlineLevel="1" x14ac:dyDescent="0.25">
      <c r="B80" s="16" t="s">
        <v>71</v>
      </c>
      <c r="F80" s="23">
        <v>10089786</v>
      </c>
      <c r="G80" s="23">
        <v>8633940</v>
      </c>
      <c r="H80" s="23">
        <v>7505001</v>
      </c>
      <c r="I80" s="23">
        <v>6259820</v>
      </c>
      <c r="J80" s="23">
        <v>5476314</v>
      </c>
      <c r="L80" s="26">
        <v>1</v>
      </c>
      <c r="M80" s="26">
        <v>1</v>
      </c>
      <c r="N80" s="26">
        <v>1</v>
      </c>
      <c r="O80" s="26">
        <v>1</v>
      </c>
      <c r="P80" s="26">
        <v>1</v>
      </c>
    </row>
    <row r="81" spans="2:10" collapsed="1" x14ac:dyDescent="0.25"/>
    <row r="84" spans="2:10" x14ac:dyDescent="0.25">
      <c r="B84" s="27" t="s">
        <v>74</v>
      </c>
    </row>
    <row r="85" spans="2:10" hidden="1" outlineLevel="1" x14ac:dyDescent="0.25">
      <c r="B85" s="27" t="s">
        <v>75</v>
      </c>
      <c r="F85" s="45">
        <f>F30/AVERAGE(F75:G75)</f>
        <v>0.26785317018909899</v>
      </c>
      <c r="G85" s="45">
        <f t="shared" ref="G85:J85" si="0">G30/AVERAGE(G75:H75)</f>
        <v>0.28359550561797753</v>
      </c>
      <c r="H85" s="45">
        <f t="shared" si="0"/>
        <v>0.18086560364464693</v>
      </c>
      <c r="I85" s="45">
        <f t="shared" si="0"/>
        <v>0.21335807050092764</v>
      </c>
      <c r="J85" s="45">
        <f t="shared" si="0"/>
        <v>0.14606741573033707</v>
      </c>
    </row>
    <row r="86" spans="2:10" hidden="1" outlineLevel="1" x14ac:dyDescent="0.25">
      <c r="B86" s="27" t="s">
        <v>76</v>
      </c>
      <c r="F86" s="45">
        <f>(F30*10000)/AVERAGE(F60:G60)</f>
        <v>0.64303440458378847</v>
      </c>
      <c r="G86" s="45">
        <f t="shared" ref="G86:J86" si="1">(G30*10000)/AVERAGE(G60:H60)</f>
        <v>0.78195960936966058</v>
      </c>
      <c r="H86" s="45">
        <f t="shared" si="1"/>
        <v>0.57683278264206994</v>
      </c>
      <c r="I86" s="45">
        <f t="shared" si="1"/>
        <v>0.78390379659945941</v>
      </c>
      <c r="J86" s="45">
        <f t="shared" si="1"/>
        <v>0.56972627939157616</v>
      </c>
    </row>
    <row r="87" spans="2:10" hidden="1" outlineLevel="1" x14ac:dyDescent="0.25">
      <c r="B87" s="27" t="s">
        <v>77</v>
      </c>
      <c r="F87" s="46">
        <f>F17*10000</f>
        <v>9920000</v>
      </c>
      <c r="G87" s="46">
        <f t="shared" ref="G87:J87" si="2">G17*10000</f>
        <v>10370000</v>
      </c>
      <c r="H87" s="46">
        <f t="shared" si="2"/>
        <v>8600000</v>
      </c>
      <c r="I87" s="46">
        <f t="shared" si="2"/>
        <v>7870000</v>
      </c>
      <c r="J87" s="46">
        <f t="shared" si="2"/>
        <v>5810000</v>
      </c>
    </row>
    <row r="88" spans="2:10" hidden="1" outlineLevel="1" x14ac:dyDescent="0.25">
      <c r="B88" s="27" t="s">
        <v>78</v>
      </c>
      <c r="F88" s="46">
        <f>(F30+F23)*10000</f>
        <v>10030000</v>
      </c>
      <c r="G88" s="46">
        <f t="shared" ref="G88:J88" si="3">(G30+G23)*10000</f>
        <v>10520000</v>
      </c>
      <c r="H88" s="46">
        <f t="shared" si="3"/>
        <v>7410000</v>
      </c>
      <c r="I88" s="46">
        <f t="shared" si="3"/>
        <v>7660000</v>
      </c>
      <c r="J88" s="46">
        <f t="shared" si="3"/>
        <v>5200000</v>
      </c>
    </row>
    <row r="89" spans="2:10" hidden="1" outlineLevel="1" x14ac:dyDescent="0.25">
      <c r="B89" s="27" t="s">
        <v>79</v>
      </c>
      <c r="F89" s="45">
        <f>AVERAGE(F60:G60)/AVERAGE(F79:G79)</f>
        <v>2.0523155201781829</v>
      </c>
      <c r="G89" s="45">
        <f t="shared" ref="G89:J89" si="4">AVERAGE(G60:H60)/AVERAGE(G79:H79)</f>
        <v>2.0764450831726147</v>
      </c>
      <c r="H89" s="45">
        <f t="shared" si="4"/>
        <v>2.1183178629226611</v>
      </c>
      <c r="I89" s="45">
        <f t="shared" si="4"/>
        <v>2.159758866485511</v>
      </c>
      <c r="J89" s="45">
        <f t="shared" si="4"/>
        <v>2.2188235885185299</v>
      </c>
    </row>
    <row r="90" spans="2:10" hidden="1" outlineLevel="1" x14ac:dyDescent="0.25">
      <c r="B90" s="27" t="s">
        <v>80</v>
      </c>
      <c r="F90" s="45">
        <f>F30/F10</f>
        <v>1.7300341983504323E-2</v>
      </c>
      <c r="G90" s="45">
        <f t="shared" ref="G90:J90" si="5">G30/G10</f>
        <v>1.961820669071011E-2</v>
      </c>
      <c r="H90" s="45">
        <f t="shared" si="5"/>
        <v>1.4459498834498834E-2</v>
      </c>
      <c r="I90" s="45">
        <f t="shared" si="5"/>
        <v>1.8953440461475072E-2</v>
      </c>
      <c r="J90" s="45">
        <f t="shared" si="5"/>
        <v>1.4263509188991497E-2</v>
      </c>
    </row>
    <row r="91" spans="2:10" hidden="1" outlineLevel="1" x14ac:dyDescent="0.25">
      <c r="B91" s="27" t="s">
        <v>137</v>
      </c>
      <c r="F91" s="47">
        <f>F8*10000/AVERAGE(F60:G60)</f>
        <v>36.463896128366756</v>
      </c>
      <c r="G91" s="47">
        <f t="shared" ref="G91:J91" si="6">G8*10000/AVERAGE(G60:H60)</f>
        <v>39.185966415020665</v>
      </c>
      <c r="H91" s="47">
        <f t="shared" si="6"/>
        <v>39.195569633633447</v>
      </c>
      <c r="I91" s="47">
        <f t="shared" si="6"/>
        <v>40.609624941228518</v>
      </c>
      <c r="J91" s="47">
        <f t="shared" si="6"/>
        <v>39.230767264258404</v>
      </c>
    </row>
    <row r="92" spans="2:10" hidden="1" outlineLevel="1" x14ac:dyDescent="0.25">
      <c r="B92" s="27" t="s">
        <v>138</v>
      </c>
      <c r="F92" s="48">
        <f>F87/(F19*10000)</f>
        <v>-31</v>
      </c>
      <c r="G92" s="48">
        <f t="shared" ref="G92:J92" si="7">G87/(G19*10000)</f>
        <v>-26.589743589743591</v>
      </c>
      <c r="H92" s="48">
        <f t="shared" si="7"/>
        <v>-19.111111111111111</v>
      </c>
      <c r="I92" s="48">
        <f t="shared" si="7"/>
        <v>-16.395833333333332</v>
      </c>
      <c r="J92" s="48">
        <f t="shared" si="7"/>
        <v>-7.6447368421052628</v>
      </c>
    </row>
    <row r="93" spans="2:10" hidden="1" outlineLevel="1" x14ac:dyDescent="0.25">
      <c r="B93" s="27" t="s">
        <v>139</v>
      </c>
      <c r="F93" s="45">
        <f>F87/(F10*10000)</f>
        <v>2.8508204730292842E-2</v>
      </c>
      <c r="G93" s="45">
        <f t="shared" ref="G93:J93" si="8">G87/(G10*10000)</f>
        <v>3.2241014799154331E-2</v>
      </c>
      <c r="H93" s="45">
        <f t="shared" si="8"/>
        <v>3.1322843822843824E-2</v>
      </c>
      <c r="I93" s="45">
        <f t="shared" si="8"/>
        <v>3.2426864441697567E-2</v>
      </c>
      <c r="J93" s="45">
        <f t="shared" si="8"/>
        <v>2.6561214226936088E-2</v>
      </c>
    </row>
    <row r="94" spans="2:10" hidden="1" outlineLevel="1" x14ac:dyDescent="0.25">
      <c r="B94" s="27" t="s">
        <v>86</v>
      </c>
      <c r="C94" s="27" t="s">
        <v>140</v>
      </c>
      <c r="F94" s="46">
        <f>F71</f>
        <v>5091016</v>
      </c>
      <c r="G94" s="46">
        <f t="shared" ref="G94:J94" si="9">G71</f>
        <v>4284803</v>
      </c>
      <c r="H94" s="46">
        <f t="shared" si="9"/>
        <v>3852111</v>
      </c>
      <c r="I94" s="46">
        <f t="shared" si="9"/>
        <v>3188460</v>
      </c>
      <c r="J94" s="46">
        <f t="shared" si="9"/>
        <v>2920015</v>
      </c>
    </row>
    <row r="95" spans="2:10" hidden="1" outlineLevel="1" x14ac:dyDescent="0.25">
      <c r="B95" s="27" t="s">
        <v>141</v>
      </c>
      <c r="F95" s="45">
        <f>F94/F79</f>
        <v>1.0426128520932061</v>
      </c>
      <c r="G95" s="45">
        <f t="shared" ref="G95:J95" si="10">G94/G79</f>
        <v>1.0105000141500089</v>
      </c>
      <c r="H95" s="45">
        <f t="shared" si="10"/>
        <v>1.0905976880674724</v>
      </c>
      <c r="I95" s="45">
        <f t="shared" si="10"/>
        <v>1.0750446915356828</v>
      </c>
      <c r="J95" s="45">
        <f t="shared" si="10"/>
        <v>1.1830947167799244</v>
      </c>
    </row>
    <row r="96" spans="2:10" hidden="1" outlineLevel="1" x14ac:dyDescent="0.25">
      <c r="B96" s="27" t="s">
        <v>142</v>
      </c>
      <c r="F96" s="45">
        <f>F94/F60</f>
        <v>0.50457125651624324</v>
      </c>
      <c r="G96" s="45">
        <f t="shared" ref="G96:J96" si="11">G94/G60</f>
        <v>0.49627435446621126</v>
      </c>
      <c r="H96" s="45">
        <f t="shared" si="11"/>
        <v>0.51327254986375082</v>
      </c>
      <c r="I96" s="45">
        <f t="shared" si="11"/>
        <v>0.50935330408861601</v>
      </c>
      <c r="J96" s="45">
        <f t="shared" si="11"/>
        <v>0.5332081031146132</v>
      </c>
    </row>
    <row r="97" collapsed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T106" sqref="T106"/>
    </sheetView>
  </sheetViews>
  <sheetFormatPr defaultRowHeight="15" outlineLevelRow="1" outlineLevelCol="1" x14ac:dyDescent="0.25"/>
  <cols>
    <col min="12" max="16" width="9.140625" hidden="1" customWidth="1" outlineLevel="1"/>
    <col min="17" max="17" width="9.140625" collapsed="1"/>
  </cols>
  <sheetData>
    <row r="2" spans="2:16" ht="15.75" thickBot="1" x14ac:dyDescent="0.3">
      <c r="B2" s="3" t="s">
        <v>0</v>
      </c>
      <c r="C2" s="3"/>
      <c r="D2" s="3"/>
      <c r="E2" s="3"/>
      <c r="F2" s="3"/>
      <c r="G2" s="3"/>
      <c r="H2" s="3"/>
      <c r="I2" s="3" t="s">
        <v>135</v>
      </c>
      <c r="J2" s="6"/>
    </row>
    <row r="3" spans="2:16" ht="15.75" thickTop="1" x14ac:dyDescent="0.25">
      <c r="B3" s="4"/>
      <c r="C3" s="4"/>
      <c r="D3" s="4"/>
      <c r="E3" s="4"/>
      <c r="F3" s="4"/>
      <c r="G3" s="1"/>
      <c r="H3" s="1"/>
      <c r="I3" s="1"/>
      <c r="J3" s="5"/>
    </row>
    <row r="4" spans="2:16" x14ac:dyDescent="0.25">
      <c r="B4" s="2" t="s">
        <v>1</v>
      </c>
      <c r="C4" s="2"/>
      <c r="D4" s="2"/>
      <c r="E4" s="2"/>
      <c r="F4" s="15">
        <v>2001</v>
      </c>
      <c r="G4" s="15">
        <v>2000</v>
      </c>
      <c r="H4" s="15">
        <v>1999</v>
      </c>
      <c r="I4" s="15">
        <v>1998</v>
      </c>
      <c r="J4" s="15">
        <v>1997</v>
      </c>
      <c r="L4" s="15">
        <v>2001</v>
      </c>
      <c r="M4" s="15">
        <v>2000</v>
      </c>
      <c r="N4" s="15">
        <v>1999</v>
      </c>
      <c r="O4" s="15">
        <v>1998</v>
      </c>
      <c r="P4" s="15">
        <v>1997</v>
      </c>
    </row>
    <row r="6" spans="2:16" x14ac:dyDescent="0.25">
      <c r="B6" s="32" t="s">
        <v>2</v>
      </c>
      <c r="F6" s="37"/>
      <c r="G6" s="37"/>
      <c r="H6" s="37"/>
      <c r="I6" s="37"/>
      <c r="J6" s="37"/>
      <c r="M6" s="27" t="s">
        <v>143</v>
      </c>
    </row>
    <row r="7" spans="2:16" hidden="1" outlineLevel="1" x14ac:dyDescent="0.25">
      <c r="B7" s="31" t="s">
        <v>3</v>
      </c>
      <c r="F7" s="30"/>
      <c r="G7" s="30"/>
      <c r="H7" s="30"/>
      <c r="I7" s="30"/>
      <c r="J7" s="30"/>
    </row>
    <row r="8" spans="2:16" hidden="1" outlineLevel="1" x14ac:dyDescent="0.25">
      <c r="B8" s="31" t="s">
        <v>4</v>
      </c>
      <c r="F8" s="35">
        <v>191329</v>
      </c>
      <c r="G8" s="35">
        <v>165013</v>
      </c>
      <c r="H8" s="35">
        <v>137634</v>
      </c>
      <c r="I8" s="35">
        <v>117958</v>
      </c>
      <c r="J8" s="35">
        <v>104859</v>
      </c>
      <c r="L8" s="41">
        <f t="array" ref="L8:P31">F8:J31/F10:J10</f>
        <v>0.98982901782249932</v>
      </c>
      <c r="M8" s="41">
        <v>0.98923319485159678</v>
      </c>
      <c r="N8" s="41">
        <v>0.98869317855295669</v>
      </c>
      <c r="O8" s="41">
        <v>0.98875933578655306</v>
      </c>
      <c r="P8" s="41">
        <v>0.98757746425813253</v>
      </c>
    </row>
    <row r="9" spans="2:16" hidden="1" outlineLevel="1" x14ac:dyDescent="0.25">
      <c r="B9" s="31" t="s">
        <v>81</v>
      </c>
      <c r="F9" s="35">
        <v>1966</v>
      </c>
      <c r="G9" s="35">
        <v>1796</v>
      </c>
      <c r="H9" s="35">
        <v>1574</v>
      </c>
      <c r="I9" s="35">
        <v>1341</v>
      </c>
      <c r="J9" s="35">
        <v>1319</v>
      </c>
      <c r="L9" s="41">
        <v>1.0170982177500711E-2</v>
      </c>
      <c r="M9" s="41">
        <v>1.0766805148403264E-2</v>
      </c>
      <c r="N9" s="41">
        <v>1.1306821447043274E-2</v>
      </c>
      <c r="O9" s="41">
        <v>1.1240664213446886E-2</v>
      </c>
      <c r="P9" s="41">
        <v>1.2422535741867431E-2</v>
      </c>
    </row>
    <row r="10" spans="2:16" hidden="1" outlineLevel="1" x14ac:dyDescent="0.25">
      <c r="B10" s="16" t="s">
        <v>6</v>
      </c>
      <c r="F10" s="18">
        <v>193295</v>
      </c>
      <c r="G10" s="18">
        <v>166809</v>
      </c>
      <c r="H10" s="18">
        <v>139208</v>
      </c>
      <c r="I10" s="18">
        <v>119299</v>
      </c>
      <c r="J10" s="18">
        <v>106178</v>
      </c>
      <c r="L10" s="41">
        <v>1</v>
      </c>
      <c r="M10" s="41">
        <v>1</v>
      </c>
      <c r="N10" s="41">
        <v>1</v>
      </c>
      <c r="O10" s="41">
        <v>1</v>
      </c>
      <c r="P10" s="41">
        <v>1</v>
      </c>
    </row>
    <row r="11" spans="2:16" hidden="1" outlineLevel="1" x14ac:dyDescent="0.25">
      <c r="B11" s="31" t="s">
        <v>82</v>
      </c>
      <c r="F11" s="30"/>
      <c r="G11" s="30"/>
      <c r="H11" s="30"/>
      <c r="I11" s="30"/>
      <c r="J11" s="30"/>
      <c r="L11" s="41">
        <v>0</v>
      </c>
      <c r="M11" s="41">
        <v>0</v>
      </c>
      <c r="N11" s="41">
        <v>0</v>
      </c>
      <c r="O11" s="41">
        <v>0</v>
      </c>
      <c r="P11" s="41">
        <v>0</v>
      </c>
    </row>
    <row r="12" spans="2:16" hidden="1" outlineLevel="1" x14ac:dyDescent="0.25">
      <c r="B12" s="31" t="s">
        <v>83</v>
      </c>
      <c r="F12" s="35">
        <v>150255</v>
      </c>
      <c r="G12" s="35">
        <v>129664</v>
      </c>
      <c r="H12" s="35">
        <v>108725</v>
      </c>
      <c r="I12" s="35">
        <v>93438</v>
      </c>
      <c r="J12" s="35">
        <v>83510</v>
      </c>
      <c r="L12" s="41">
        <v>0.77733516128197833</v>
      </c>
      <c r="M12" s="41">
        <v>0.77732016857603603</v>
      </c>
      <c r="N12" s="41">
        <v>0.78102551577495549</v>
      </c>
      <c r="O12" s="41">
        <v>0.78322534136916488</v>
      </c>
      <c r="P12" s="41">
        <v>0.78650944640132603</v>
      </c>
    </row>
    <row r="13" spans="2:16" hidden="1" outlineLevel="1" x14ac:dyDescent="0.25">
      <c r="B13" s="31" t="s">
        <v>84</v>
      </c>
      <c r="F13" s="35">
        <v>31550</v>
      </c>
      <c r="G13" s="35">
        <v>27040</v>
      </c>
      <c r="H13" s="35">
        <v>22363</v>
      </c>
      <c r="I13" s="35">
        <v>19358</v>
      </c>
      <c r="J13" s="35">
        <v>16946</v>
      </c>
      <c r="L13" s="41">
        <v>0.16322201815877285</v>
      </c>
      <c r="M13" s="41">
        <v>0.16210156526326516</v>
      </c>
      <c r="N13" s="41">
        <v>0.16064450318947188</v>
      </c>
      <c r="O13" s="41">
        <v>0.16226456215056287</v>
      </c>
      <c r="P13" s="41">
        <v>0.15959991712030741</v>
      </c>
    </row>
    <row r="14" spans="2:16" hidden="1" outlineLevel="1" x14ac:dyDescent="0.25">
      <c r="B14" s="16" t="s">
        <v>85</v>
      </c>
      <c r="F14" s="30"/>
      <c r="G14" s="30"/>
      <c r="H14" s="30"/>
      <c r="I14" s="30"/>
      <c r="J14" s="30"/>
      <c r="L14" s="41">
        <v>0</v>
      </c>
      <c r="M14" s="41">
        <v>0</v>
      </c>
      <c r="N14" s="41">
        <v>0</v>
      </c>
      <c r="O14" s="41">
        <v>0</v>
      </c>
      <c r="P14" s="41">
        <v>0</v>
      </c>
    </row>
    <row r="15" spans="2:16" hidden="1" outlineLevel="1" x14ac:dyDescent="0.25">
      <c r="B15" s="19" t="s">
        <v>86</v>
      </c>
      <c r="F15" s="35">
        <v>1095</v>
      </c>
      <c r="G15" s="36">
        <v>756</v>
      </c>
      <c r="H15" s="36">
        <v>529</v>
      </c>
      <c r="I15" s="36">
        <v>555</v>
      </c>
      <c r="J15" s="36">
        <v>629</v>
      </c>
      <c r="L15" s="41">
        <v>5.6649163196150964E-3</v>
      </c>
      <c r="M15" s="41">
        <v>4.5321295613546028E-3</v>
      </c>
      <c r="N15" s="41">
        <v>3.8000689615539339E-3</v>
      </c>
      <c r="O15" s="41">
        <v>4.652176464178241E-3</v>
      </c>
      <c r="P15" s="41">
        <v>5.9240143909284407E-3</v>
      </c>
    </row>
    <row r="16" spans="2:16" hidden="1" outlineLevel="1" x14ac:dyDescent="0.25">
      <c r="B16" s="31" t="s">
        <v>87</v>
      </c>
      <c r="F16" s="36">
        <v>279</v>
      </c>
      <c r="G16" s="36">
        <v>266</v>
      </c>
      <c r="H16" s="36">
        <v>268</v>
      </c>
      <c r="I16" s="36">
        <v>229</v>
      </c>
      <c r="J16" s="36">
        <v>216</v>
      </c>
      <c r="L16" s="41">
        <v>1.4433896376005587E-3</v>
      </c>
      <c r="M16" s="41">
        <v>1.5946381789951382E-3</v>
      </c>
      <c r="N16" s="41">
        <v>1.925176713981955E-3</v>
      </c>
      <c r="O16" s="41">
        <v>1.9195466852194906E-3</v>
      </c>
      <c r="P16" s="41">
        <v>2.0343197272504662E-3</v>
      </c>
    </row>
    <row r="17" spans="2:16" hidden="1" outlineLevel="1" x14ac:dyDescent="0.25">
      <c r="B17" s="30"/>
      <c r="F17" s="18">
        <v>183179</v>
      </c>
      <c r="G17" s="18">
        <v>157726</v>
      </c>
      <c r="H17" s="18">
        <v>131885</v>
      </c>
      <c r="I17" s="18">
        <v>113580</v>
      </c>
      <c r="J17" s="18">
        <v>101301</v>
      </c>
      <c r="L17" s="41">
        <v>0.9476654853979668</v>
      </c>
      <c r="M17" s="41">
        <v>0.94554850157965098</v>
      </c>
      <c r="N17" s="41">
        <v>0.94739526463996326</v>
      </c>
      <c r="O17" s="41">
        <v>0.95206162666912553</v>
      </c>
      <c r="P17" s="41">
        <v>0.95406769763981236</v>
      </c>
    </row>
    <row r="18" spans="2:16" hidden="1" outlineLevel="1" x14ac:dyDescent="0.25">
      <c r="B18" s="31" t="s">
        <v>88</v>
      </c>
      <c r="F18" s="30"/>
      <c r="G18" s="30"/>
      <c r="H18" s="30"/>
      <c r="I18" s="30"/>
      <c r="J18" s="30"/>
      <c r="L18" s="41">
        <v>0</v>
      </c>
      <c r="M18" s="41">
        <v>0</v>
      </c>
      <c r="N18" s="41">
        <v>0</v>
      </c>
      <c r="O18" s="41">
        <v>0</v>
      </c>
      <c r="P18" s="41">
        <v>0</v>
      </c>
    </row>
    <row r="19" spans="2:16" hidden="1" outlineLevel="1" x14ac:dyDescent="0.25">
      <c r="B19" s="31" t="s">
        <v>89</v>
      </c>
      <c r="F19" s="35">
        <v>10116</v>
      </c>
      <c r="G19" s="35">
        <v>9083</v>
      </c>
      <c r="H19" s="35">
        <v>7323</v>
      </c>
      <c r="I19" s="35">
        <v>5719</v>
      </c>
      <c r="J19" s="35">
        <v>4877</v>
      </c>
      <c r="L19" s="41">
        <v>5.2334514602033165E-2</v>
      </c>
      <c r="M19" s="41">
        <v>5.445149842034902E-2</v>
      </c>
      <c r="N19" s="41">
        <v>5.2604735360036778E-2</v>
      </c>
      <c r="O19" s="41">
        <v>4.7938373330874529E-2</v>
      </c>
      <c r="P19" s="41">
        <v>4.593230236018761E-2</v>
      </c>
    </row>
    <row r="20" spans="2:16" hidden="1" outlineLevel="1" x14ac:dyDescent="0.25">
      <c r="B20" s="16" t="s">
        <v>90</v>
      </c>
      <c r="F20" s="30"/>
      <c r="G20" s="30"/>
      <c r="H20" s="30"/>
      <c r="I20" s="30"/>
      <c r="J20" s="30"/>
      <c r="L20" s="41">
        <v>0</v>
      </c>
      <c r="M20" s="41">
        <v>0</v>
      </c>
      <c r="N20" s="41">
        <v>0</v>
      </c>
      <c r="O20" s="41">
        <v>0</v>
      </c>
      <c r="P20" s="41">
        <v>0</v>
      </c>
    </row>
    <row r="21" spans="2:16" hidden="1" outlineLevel="1" x14ac:dyDescent="0.25">
      <c r="B21" s="31" t="s">
        <v>91</v>
      </c>
      <c r="F21" s="35">
        <v>3350</v>
      </c>
      <c r="G21" s="35">
        <v>3476</v>
      </c>
      <c r="H21" s="35">
        <v>3380</v>
      </c>
      <c r="I21" s="35">
        <v>2095</v>
      </c>
      <c r="J21" s="35">
        <v>1974</v>
      </c>
      <c r="L21" s="41">
        <v>1.7331022530329289E-2</v>
      </c>
      <c r="M21" s="41">
        <v>2.0838204173635716E-2</v>
      </c>
      <c r="N21" s="41">
        <v>2.4280213780817194E-2</v>
      </c>
      <c r="O21" s="41">
        <v>1.7560918364780929E-2</v>
      </c>
      <c r="P21" s="41">
        <v>1.8591421951816761E-2</v>
      </c>
    </row>
    <row r="22" spans="2:16" hidden="1" outlineLevel="1" x14ac:dyDescent="0.25">
      <c r="B22" s="31" t="s">
        <v>92</v>
      </c>
      <c r="F22" s="36">
        <v>342</v>
      </c>
      <c r="G22" s="36">
        <v>-138</v>
      </c>
      <c r="H22" s="36">
        <v>-640</v>
      </c>
      <c r="I22" s="36">
        <v>20</v>
      </c>
      <c r="J22" s="36">
        <v>-180</v>
      </c>
      <c r="L22" s="41">
        <v>1.7693163299619752E-3</v>
      </c>
      <c r="M22" s="41">
        <v>-8.2729349135837998E-4</v>
      </c>
      <c r="N22" s="41">
        <v>-4.5974369289121311E-3</v>
      </c>
      <c r="O22" s="41">
        <v>1.676459987091258E-4</v>
      </c>
      <c r="P22" s="41">
        <v>-1.6952664393753885E-3</v>
      </c>
    </row>
    <row r="23" spans="2:16" hidden="1" outlineLevel="1" x14ac:dyDescent="0.25">
      <c r="B23" s="30"/>
      <c r="F23" s="18">
        <v>3692</v>
      </c>
      <c r="G23" s="18">
        <v>3338</v>
      </c>
      <c r="H23" s="18">
        <v>2740</v>
      </c>
      <c r="I23" s="18">
        <v>2115</v>
      </c>
      <c r="J23" s="18">
        <v>1794</v>
      </c>
      <c r="L23" s="41">
        <v>1.9100338860291263E-2</v>
      </c>
      <c r="M23" s="41">
        <v>2.0010910682277335E-2</v>
      </c>
      <c r="N23" s="41">
        <v>1.9682776851905063E-2</v>
      </c>
      <c r="O23" s="41">
        <v>1.7728564363490053E-2</v>
      </c>
      <c r="P23" s="41">
        <v>1.6896155512441374E-2</v>
      </c>
    </row>
    <row r="24" spans="2:16" hidden="1" outlineLevel="1" x14ac:dyDescent="0.25">
      <c r="B24" s="31" t="s">
        <v>93</v>
      </c>
      <c r="F24" s="30"/>
      <c r="G24" s="30"/>
      <c r="H24" s="30"/>
      <c r="I24" s="30"/>
      <c r="J24" s="30"/>
      <c r="L24" s="41">
        <v>0</v>
      </c>
      <c r="M24" s="41">
        <v>0</v>
      </c>
      <c r="N24" s="41">
        <v>0</v>
      </c>
      <c r="O24" s="41">
        <v>0</v>
      </c>
      <c r="P24" s="41">
        <v>0</v>
      </c>
    </row>
    <row r="25" spans="2:16" hidden="1" outlineLevel="1" x14ac:dyDescent="0.25">
      <c r="B25" s="31" t="s">
        <v>89</v>
      </c>
      <c r="F25" s="35">
        <v>6424</v>
      </c>
      <c r="G25" s="35">
        <v>5745</v>
      </c>
      <c r="H25" s="35">
        <v>4583</v>
      </c>
      <c r="I25" s="35">
        <v>3604</v>
      </c>
      <c r="J25" s="35">
        <v>3083</v>
      </c>
      <c r="L25" s="41">
        <v>3.3234175741741895E-2</v>
      </c>
      <c r="M25" s="41">
        <v>3.4440587738071689E-2</v>
      </c>
      <c r="N25" s="41">
        <v>3.2921958508131718E-2</v>
      </c>
      <c r="O25" s="41">
        <v>3.0209808967384472E-2</v>
      </c>
      <c r="P25" s="41">
        <v>2.9036146847746237E-2</v>
      </c>
    </row>
    <row r="26" spans="2:16" hidden="1" outlineLevel="1" x14ac:dyDescent="0.25">
      <c r="B26" s="31" t="s">
        <v>94</v>
      </c>
      <c r="F26" s="36">
        <v>-129</v>
      </c>
      <c r="G26" s="36">
        <v>-170</v>
      </c>
      <c r="H26" s="36">
        <v>-153</v>
      </c>
      <c r="I26" s="36">
        <v>-78</v>
      </c>
      <c r="J26" s="36">
        <v>-27</v>
      </c>
      <c r="L26" s="41">
        <v>-6.6737370340670991E-4</v>
      </c>
      <c r="M26" s="41">
        <v>-1.0191296632675695E-3</v>
      </c>
      <c r="N26" s="41">
        <v>-1.0990747658180563E-3</v>
      </c>
      <c r="O26" s="41">
        <v>-6.5381939496559065E-4</v>
      </c>
      <c r="P26" s="41">
        <v>-2.5428996590630827E-4</v>
      </c>
    </row>
    <row r="27" spans="2:16" hidden="1" outlineLevel="1" x14ac:dyDescent="0.25">
      <c r="B27" s="31" t="s">
        <v>95</v>
      </c>
      <c r="F27" s="30"/>
      <c r="G27" s="30"/>
      <c r="H27" s="30"/>
      <c r="I27" s="30"/>
      <c r="J27" s="30"/>
      <c r="L27" s="41">
        <v>0</v>
      </c>
      <c r="M27" s="41">
        <v>0</v>
      </c>
      <c r="N27" s="41">
        <v>0</v>
      </c>
      <c r="O27" s="41">
        <v>0</v>
      </c>
      <c r="P27" s="41">
        <v>0</v>
      </c>
    </row>
    <row r="28" spans="2:16" hidden="1" outlineLevel="1" x14ac:dyDescent="0.25">
      <c r="B28" s="31" t="s">
        <v>96</v>
      </c>
      <c r="F28" s="35">
        <v>6295</v>
      </c>
      <c r="G28" s="35">
        <v>5575</v>
      </c>
      <c r="H28" s="35">
        <v>4430</v>
      </c>
      <c r="I28" s="35">
        <v>3526</v>
      </c>
      <c r="J28" s="35">
        <v>3056</v>
      </c>
      <c r="L28" s="41">
        <v>3.2566802038335188E-2</v>
      </c>
      <c r="M28" s="41">
        <v>3.3421458074804115E-2</v>
      </c>
      <c r="N28" s="41">
        <v>3.1822883742313658E-2</v>
      </c>
      <c r="O28" s="41">
        <v>2.9555989572418881E-2</v>
      </c>
      <c r="P28" s="41">
        <v>2.8781856881839929E-2</v>
      </c>
    </row>
    <row r="29" spans="2:16" hidden="1" outlineLevel="1" x14ac:dyDescent="0.25">
      <c r="B29" s="31" t="s">
        <v>97</v>
      </c>
      <c r="F29" s="30"/>
      <c r="G29" s="30"/>
      <c r="H29" s="30"/>
      <c r="I29" s="30"/>
      <c r="J29" s="30"/>
      <c r="L29" s="41">
        <v>0</v>
      </c>
      <c r="M29" s="41">
        <v>0</v>
      </c>
      <c r="N29" s="41">
        <v>0</v>
      </c>
      <c r="O29" s="41">
        <v>0</v>
      </c>
      <c r="P29" s="41">
        <v>0</v>
      </c>
    </row>
    <row r="30" spans="2:16" hidden="1" outlineLevel="1" x14ac:dyDescent="0.25">
      <c r="B30" s="31" t="s">
        <v>98</v>
      </c>
      <c r="F30" s="36">
        <v>0</v>
      </c>
      <c r="G30" s="36">
        <v>-198</v>
      </c>
      <c r="H30" s="36">
        <v>0</v>
      </c>
      <c r="I30" s="36">
        <v>0</v>
      </c>
      <c r="J30" s="36">
        <v>0</v>
      </c>
      <c r="L30" s="41">
        <v>0</v>
      </c>
      <c r="M30" s="41">
        <v>-1.1869863136881103E-3</v>
      </c>
      <c r="N30" s="41">
        <v>0</v>
      </c>
      <c r="O30" s="41">
        <v>0</v>
      </c>
      <c r="P30" s="41">
        <v>0</v>
      </c>
    </row>
    <row r="31" spans="2:16" hidden="1" outlineLevel="1" x14ac:dyDescent="0.25">
      <c r="B31" s="16" t="s">
        <v>99</v>
      </c>
      <c r="F31" s="18">
        <v>6295</v>
      </c>
      <c r="G31" s="18">
        <v>5377</v>
      </c>
      <c r="H31" s="18">
        <v>4430</v>
      </c>
      <c r="I31" s="18">
        <v>3526</v>
      </c>
      <c r="J31" s="18">
        <v>3056</v>
      </c>
      <c r="L31" s="41">
        <v>3.2566802038335188E-2</v>
      </c>
      <c r="M31" s="41">
        <v>3.2234471761116004E-2</v>
      </c>
      <c r="N31" s="41">
        <v>3.1822883742313658E-2</v>
      </c>
      <c r="O31" s="41">
        <v>2.9555989572418881E-2</v>
      </c>
      <c r="P31" s="41">
        <v>2.8781856881839929E-2</v>
      </c>
    </row>
    <row r="32" spans="2:16" hidden="1" outlineLevel="1" x14ac:dyDescent="0.25">
      <c r="B32" s="16" t="s">
        <v>27</v>
      </c>
      <c r="F32" s="30"/>
      <c r="G32" s="30"/>
      <c r="H32" s="30"/>
      <c r="I32" s="30"/>
      <c r="J32" s="30"/>
    </row>
    <row r="33" spans="2:16" hidden="1" outlineLevel="1" x14ac:dyDescent="0.25">
      <c r="B33" s="31" t="s">
        <v>28</v>
      </c>
      <c r="F33" s="38">
        <v>1.41</v>
      </c>
      <c r="G33" s="38">
        <v>1.25</v>
      </c>
      <c r="H33" s="38">
        <v>0.99</v>
      </c>
      <c r="I33" s="38">
        <v>0.78</v>
      </c>
      <c r="J33" s="38">
        <v>0.67</v>
      </c>
    </row>
    <row r="34" spans="2:16" hidden="1" outlineLevel="1" x14ac:dyDescent="0.25">
      <c r="B34" s="31" t="s">
        <v>29</v>
      </c>
      <c r="F34" s="38">
        <v>0</v>
      </c>
      <c r="G34" s="38">
        <v>-0.04</v>
      </c>
      <c r="H34" s="38">
        <v>0</v>
      </c>
      <c r="I34" s="38">
        <v>0</v>
      </c>
      <c r="J34" s="38">
        <v>0</v>
      </c>
    </row>
    <row r="35" spans="2:16" hidden="1" outlineLevel="1" x14ac:dyDescent="0.25">
      <c r="B35" s="31" t="s">
        <v>30</v>
      </c>
      <c r="F35" s="38">
        <v>1.41</v>
      </c>
      <c r="G35" s="38">
        <v>1.21</v>
      </c>
      <c r="H35" s="38">
        <v>0.99</v>
      </c>
      <c r="I35" s="38">
        <v>0.78</v>
      </c>
      <c r="J35" s="38">
        <v>0.67</v>
      </c>
    </row>
    <row r="36" spans="2:16" hidden="1" outlineLevel="1" x14ac:dyDescent="0.25">
      <c r="B36" s="31" t="s">
        <v>31</v>
      </c>
      <c r="F36" s="38">
        <v>1.4</v>
      </c>
      <c r="G36" s="38">
        <v>1.2</v>
      </c>
      <c r="H36" s="38">
        <v>0.99</v>
      </c>
      <c r="I36" s="38">
        <v>0.78</v>
      </c>
      <c r="J36" s="38">
        <v>0.67</v>
      </c>
    </row>
    <row r="37" spans="2:16" hidden="1" outlineLevel="1" x14ac:dyDescent="0.25">
      <c r="B37" s="16" t="s">
        <v>32</v>
      </c>
      <c r="F37" s="30"/>
      <c r="G37" s="30"/>
      <c r="H37" s="30"/>
      <c r="I37" s="30"/>
      <c r="J37" s="30"/>
    </row>
    <row r="38" spans="2:16" hidden="1" outlineLevel="1" x14ac:dyDescent="0.25">
      <c r="B38" s="31" t="s">
        <v>30</v>
      </c>
      <c r="F38" s="35">
        <v>4465</v>
      </c>
      <c r="G38" s="35">
        <v>4451</v>
      </c>
      <c r="H38" s="35">
        <v>4464</v>
      </c>
      <c r="I38" s="35">
        <v>4516</v>
      </c>
      <c r="J38" s="35">
        <v>4585</v>
      </c>
    </row>
    <row r="39" spans="2:16" hidden="1" outlineLevel="1" x14ac:dyDescent="0.25">
      <c r="B39" s="31" t="s">
        <v>31</v>
      </c>
      <c r="F39" s="35">
        <v>4484</v>
      </c>
      <c r="G39" s="35">
        <v>4474</v>
      </c>
      <c r="H39" s="35">
        <v>4485</v>
      </c>
      <c r="I39" s="35">
        <v>4533</v>
      </c>
      <c r="J39" s="35">
        <v>4592</v>
      </c>
    </row>
    <row r="40" spans="2:16" collapsed="1" x14ac:dyDescent="0.25"/>
    <row r="41" spans="2:16" x14ac:dyDescent="0.25">
      <c r="B41" s="33"/>
      <c r="F41" s="30"/>
      <c r="G41" s="30"/>
      <c r="H41" s="30"/>
      <c r="I41" s="30"/>
      <c r="J41" s="33"/>
    </row>
    <row r="42" spans="2:16" ht="15.75" x14ac:dyDescent="0.25">
      <c r="B42" s="30"/>
      <c r="F42" s="34"/>
      <c r="G42" s="30"/>
      <c r="H42" s="30"/>
      <c r="I42" s="30"/>
      <c r="J42" s="30"/>
    </row>
    <row r="43" spans="2:16" x14ac:dyDescent="0.25">
      <c r="B43" s="32" t="s">
        <v>100</v>
      </c>
      <c r="F43" s="37"/>
      <c r="G43" s="37"/>
      <c r="H43" s="37"/>
      <c r="I43" s="37"/>
      <c r="J43" s="37"/>
      <c r="M43" s="27" t="s">
        <v>136</v>
      </c>
    </row>
    <row r="44" spans="2:16" hidden="1" outlineLevel="1" x14ac:dyDescent="0.25">
      <c r="B44" s="31" t="s">
        <v>101</v>
      </c>
      <c r="F44" s="30"/>
      <c r="G44" s="30"/>
      <c r="H44" s="30"/>
      <c r="I44" s="30"/>
      <c r="J44" s="30"/>
    </row>
    <row r="45" spans="2:16" hidden="1" outlineLevel="1" x14ac:dyDescent="0.25">
      <c r="B45" s="31" t="s">
        <v>102</v>
      </c>
      <c r="F45" s="35">
        <v>2054</v>
      </c>
      <c r="G45" s="35">
        <v>1856</v>
      </c>
      <c r="H45" s="35">
        <v>1879</v>
      </c>
      <c r="I45" s="35">
        <v>1447</v>
      </c>
      <c r="J45" s="36">
        <v>883</v>
      </c>
      <c r="L45" s="40">
        <f t="array" ref="L45:P79">F45:J79/F61:J61</f>
        <v>2.6289517470881863E-2</v>
      </c>
      <c r="M45" s="40">
        <v>2.6382748866366261E-2</v>
      </c>
      <c r="N45" s="40">
        <v>3.7583006640531241E-2</v>
      </c>
      <c r="O45" s="40">
        <v>3.1883483165873437E-2</v>
      </c>
      <c r="P45" s="40">
        <v>2.2295727704272295E-2</v>
      </c>
    </row>
    <row r="46" spans="2:16" hidden="1" outlineLevel="1" x14ac:dyDescent="0.25">
      <c r="B46" s="31" t="s">
        <v>103</v>
      </c>
      <c r="F46" s="35">
        <v>1768</v>
      </c>
      <c r="G46" s="35">
        <v>1341</v>
      </c>
      <c r="H46" s="35">
        <v>1118</v>
      </c>
      <c r="I46" s="36">
        <v>976</v>
      </c>
      <c r="J46" s="36">
        <v>845</v>
      </c>
      <c r="L46" s="40">
        <v>2.2628951747088188E-2</v>
      </c>
      <c r="M46" s="40">
        <v>1.9062104649675192E-2</v>
      </c>
      <c r="N46" s="40">
        <v>2.2361788943115451E-2</v>
      </c>
      <c r="O46" s="40">
        <v>2.1505376344086023E-2</v>
      </c>
      <c r="P46" s="40">
        <v>2.1336228663771335E-2</v>
      </c>
    </row>
    <row r="47" spans="2:16" hidden="1" outlineLevel="1" x14ac:dyDescent="0.25">
      <c r="B47" s="31" t="s">
        <v>104</v>
      </c>
      <c r="F47" s="35">
        <v>21442</v>
      </c>
      <c r="G47" s="35">
        <v>19793</v>
      </c>
      <c r="H47" s="35">
        <v>17076</v>
      </c>
      <c r="I47" s="35">
        <v>16497</v>
      </c>
      <c r="J47" s="35">
        <v>15897</v>
      </c>
      <c r="L47" s="40">
        <v>0.27444003583770638</v>
      </c>
      <c r="M47" s="40">
        <v>0.28135439025430353</v>
      </c>
      <c r="N47" s="40">
        <v>0.34154732378590286</v>
      </c>
      <c r="O47" s="40">
        <v>0.36349814912744577</v>
      </c>
      <c r="P47" s="40">
        <v>0.40139884860115138</v>
      </c>
    </row>
    <row r="48" spans="2:16" hidden="1" outlineLevel="1" x14ac:dyDescent="0.25">
      <c r="B48" s="31" t="s">
        <v>105</v>
      </c>
      <c r="F48" s="35">
        <v>1291</v>
      </c>
      <c r="G48" s="35">
        <v>1366</v>
      </c>
      <c r="H48" s="35">
        <v>1059</v>
      </c>
      <c r="I48" s="36">
        <v>432</v>
      </c>
      <c r="J48" s="36">
        <v>368</v>
      </c>
      <c r="L48" s="40">
        <v>1.652374248048125E-2</v>
      </c>
      <c r="M48" s="40">
        <v>1.9417475728155338E-2</v>
      </c>
      <c r="N48" s="40">
        <v>2.1181694535562845E-2</v>
      </c>
      <c r="O48" s="40">
        <v>9.5187731359069275E-3</v>
      </c>
      <c r="P48" s="40">
        <v>9.2919907080092918E-3</v>
      </c>
    </row>
    <row r="49" spans="2:16" hidden="1" outlineLevel="1" x14ac:dyDescent="0.25">
      <c r="B49" s="16" t="s">
        <v>106</v>
      </c>
      <c r="F49" s="18">
        <v>26555</v>
      </c>
      <c r="G49" s="18">
        <v>24356</v>
      </c>
      <c r="H49" s="18">
        <v>21132</v>
      </c>
      <c r="I49" s="18">
        <v>19352</v>
      </c>
      <c r="J49" s="18">
        <v>17993</v>
      </c>
      <c r="L49" s="40">
        <v>0.3398822475361577</v>
      </c>
      <c r="M49" s="40">
        <v>0.34621671949850036</v>
      </c>
      <c r="N49" s="40">
        <v>0.42267381390511238</v>
      </c>
      <c r="O49" s="40">
        <v>0.42640578177331218</v>
      </c>
      <c r="P49" s="40">
        <v>0.45432279567720435</v>
      </c>
    </row>
    <row r="50" spans="2:16" hidden="1" outlineLevel="1" x14ac:dyDescent="0.25">
      <c r="B50" s="31" t="s">
        <v>107</v>
      </c>
      <c r="F50" s="35">
        <v>9433</v>
      </c>
      <c r="G50" s="35">
        <v>8785</v>
      </c>
      <c r="H50" s="35">
        <v>5219</v>
      </c>
      <c r="I50" s="35">
        <v>4691</v>
      </c>
      <c r="J50" s="35">
        <v>3689</v>
      </c>
      <c r="L50" s="40">
        <v>0.12073467298092921</v>
      </c>
      <c r="M50" s="40">
        <v>0.12487739697792435</v>
      </c>
      <c r="N50" s="40">
        <v>0.10438835106808544</v>
      </c>
      <c r="O50" s="40">
        <v>0.10336241847347083</v>
      </c>
      <c r="P50" s="40">
        <v>9.3147156852843152E-2</v>
      </c>
    </row>
    <row r="51" spans="2:16" hidden="1" outlineLevel="1" x14ac:dyDescent="0.25">
      <c r="B51" s="31" t="s">
        <v>108</v>
      </c>
      <c r="F51" s="35">
        <v>24537</v>
      </c>
      <c r="G51" s="35">
        <v>21169</v>
      </c>
      <c r="H51" s="35">
        <v>16061</v>
      </c>
      <c r="I51" s="35">
        <v>14646</v>
      </c>
      <c r="J51" s="35">
        <v>12724</v>
      </c>
      <c r="L51" s="40">
        <v>0.31405350057596315</v>
      </c>
      <c r="M51" s="40">
        <v>0.30091401441385096</v>
      </c>
      <c r="N51" s="40">
        <v>0.32124569965597249</v>
      </c>
      <c r="O51" s="40">
        <v>0.32271285034373348</v>
      </c>
      <c r="P51" s="40">
        <v>0.32128067871932126</v>
      </c>
    </row>
    <row r="52" spans="2:16" hidden="1" outlineLevel="1" x14ac:dyDescent="0.25">
      <c r="B52" s="31" t="s">
        <v>109</v>
      </c>
      <c r="F52" s="35">
        <v>12964</v>
      </c>
      <c r="G52" s="35">
        <v>10362</v>
      </c>
      <c r="H52" s="35">
        <v>9296</v>
      </c>
      <c r="I52" s="35">
        <v>7636</v>
      </c>
      <c r="J52" s="35">
        <v>6390</v>
      </c>
      <c r="L52" s="40">
        <v>0.16592858057084348</v>
      </c>
      <c r="M52" s="40">
        <v>0.14729420460845213</v>
      </c>
      <c r="N52" s="40">
        <v>0.18593487478998319</v>
      </c>
      <c r="O52" s="40">
        <v>0.16825312885598448</v>
      </c>
      <c r="P52" s="40">
        <v>0.16134733865266135</v>
      </c>
    </row>
    <row r="53" spans="2:16" hidden="1" outlineLevel="1" x14ac:dyDescent="0.25">
      <c r="B53" s="31" t="s">
        <v>110</v>
      </c>
      <c r="F53" s="36">
        <v>879</v>
      </c>
      <c r="G53" s="36">
        <v>747</v>
      </c>
      <c r="H53" s="36">
        <v>553</v>
      </c>
      <c r="I53" s="36">
        <v>403</v>
      </c>
      <c r="J53" s="36">
        <v>379</v>
      </c>
      <c r="L53" s="40">
        <v>1.1250479969281966E-2</v>
      </c>
      <c r="M53" s="40">
        <v>1.0618487824986851E-2</v>
      </c>
      <c r="N53" s="40">
        <v>1.1060884870789663E-2</v>
      </c>
      <c r="O53" s="40">
        <v>8.8797814207650268E-3</v>
      </c>
      <c r="P53" s="40">
        <v>9.5697404302595695E-3</v>
      </c>
    </row>
    <row r="54" spans="2:16" hidden="1" outlineLevel="1" x14ac:dyDescent="0.25">
      <c r="B54" s="30"/>
      <c r="F54" s="35">
        <v>47813</v>
      </c>
      <c r="G54" s="35">
        <v>41063</v>
      </c>
      <c r="H54" s="35">
        <v>31129</v>
      </c>
      <c r="I54" s="35">
        <v>27376</v>
      </c>
      <c r="J54" s="35">
        <v>23182</v>
      </c>
      <c r="L54" s="40">
        <v>0.61196723409701781</v>
      </c>
      <c r="M54" s="40">
        <v>0.58370410382521432</v>
      </c>
      <c r="N54" s="40">
        <v>0.62262981038483078</v>
      </c>
      <c r="O54" s="40">
        <v>0.60320817909395386</v>
      </c>
      <c r="P54" s="40">
        <v>0.58534491465508531</v>
      </c>
    </row>
    <row r="55" spans="2:16" hidden="1" outlineLevel="1" x14ac:dyDescent="0.25">
      <c r="B55" s="31" t="s">
        <v>111</v>
      </c>
      <c r="F55" s="35">
        <v>10196</v>
      </c>
      <c r="G55" s="35">
        <v>8224</v>
      </c>
      <c r="H55" s="35">
        <v>7455</v>
      </c>
      <c r="I55" s="35">
        <v>5907</v>
      </c>
      <c r="J55" s="35">
        <v>4849</v>
      </c>
      <c r="L55" s="40">
        <v>0.13050044797132984</v>
      </c>
      <c r="M55" s="40">
        <v>0.1169028699768298</v>
      </c>
      <c r="N55" s="40">
        <v>0.14911192895431635</v>
      </c>
      <c r="O55" s="40">
        <v>0.13015600211528291</v>
      </c>
      <c r="P55" s="40">
        <v>0.12243712756287244</v>
      </c>
    </row>
    <row r="56" spans="2:16" hidden="1" outlineLevel="1" x14ac:dyDescent="0.25">
      <c r="B56" s="31" t="s">
        <v>112</v>
      </c>
      <c r="F56" s="35">
        <v>37617</v>
      </c>
      <c r="G56" s="35">
        <v>32839</v>
      </c>
      <c r="H56" s="35">
        <v>23674</v>
      </c>
      <c r="I56" s="35">
        <v>21469</v>
      </c>
      <c r="J56" s="35">
        <v>18333</v>
      </c>
      <c r="L56" s="40">
        <v>0.48146678612568794</v>
      </c>
      <c r="M56" s="40">
        <v>0.46680123384838446</v>
      </c>
      <c r="N56" s="40">
        <v>0.47351788143051443</v>
      </c>
      <c r="O56" s="40">
        <v>0.47305217697867091</v>
      </c>
      <c r="P56" s="40">
        <v>0.46290778709221292</v>
      </c>
    </row>
    <row r="57" spans="2:16" hidden="1" outlineLevel="1" x14ac:dyDescent="0.25">
      <c r="B57" s="31" t="s">
        <v>113</v>
      </c>
      <c r="F57" s="35">
        <v>4620</v>
      </c>
      <c r="G57" s="35">
        <v>4285</v>
      </c>
      <c r="H57" s="35">
        <v>3335</v>
      </c>
      <c r="I57" s="35">
        <v>3040</v>
      </c>
      <c r="J57" s="35">
        <v>2782</v>
      </c>
      <c r="L57" s="40">
        <v>5.9132215538205551E-2</v>
      </c>
      <c r="M57" s="40">
        <v>6.0910602851497533E-2</v>
      </c>
      <c r="N57" s="40">
        <v>6.6705336426914147E-2</v>
      </c>
      <c r="O57" s="40">
        <v>6.6983959104530227E-2</v>
      </c>
      <c r="P57" s="40">
        <v>7.0245429754570252E-2</v>
      </c>
    </row>
    <row r="58" spans="2:16" hidden="1" outlineLevel="1" x14ac:dyDescent="0.25">
      <c r="B58" s="31" t="s">
        <v>114</v>
      </c>
      <c r="F58" s="35">
        <v>1303</v>
      </c>
      <c r="G58" s="35">
        <v>1155</v>
      </c>
      <c r="H58" s="35">
        <v>1036</v>
      </c>
      <c r="I58" s="36">
        <v>903</v>
      </c>
      <c r="J58" s="36">
        <v>791</v>
      </c>
      <c r="L58" s="40">
        <v>1.6677332650710353E-2</v>
      </c>
      <c r="M58" s="40">
        <v>1.6418143825782883E-2</v>
      </c>
      <c r="N58" s="40">
        <v>2.0721657732618609E-2</v>
      </c>
      <c r="O58" s="40">
        <v>1.9896879957694343E-2</v>
      </c>
      <c r="P58" s="40">
        <v>1.9972730027269972E-2</v>
      </c>
    </row>
    <row r="59" spans="2:16" hidden="1" outlineLevel="1" x14ac:dyDescent="0.25">
      <c r="B59" s="31" t="s">
        <v>115</v>
      </c>
      <c r="F59" s="35">
        <v>3317</v>
      </c>
      <c r="G59" s="35">
        <v>3130</v>
      </c>
      <c r="H59" s="35">
        <v>2299</v>
      </c>
      <c r="I59" s="35">
        <v>2137</v>
      </c>
      <c r="J59" s="35">
        <v>1991</v>
      </c>
      <c r="L59" s="40">
        <v>4.2454882887495202E-2</v>
      </c>
      <c r="M59" s="40">
        <v>4.4492459025714651E-2</v>
      </c>
      <c r="N59" s="40">
        <v>4.5983678694295545E-2</v>
      </c>
      <c r="O59" s="40">
        <v>4.7087079146835888E-2</v>
      </c>
      <c r="P59" s="40">
        <v>5.0272699727300273E-2</v>
      </c>
    </row>
    <row r="60" spans="2:16" hidden="1" outlineLevel="1" x14ac:dyDescent="0.25">
      <c r="B60" s="31" t="s">
        <v>116</v>
      </c>
      <c r="F60" s="35">
        <v>10641</v>
      </c>
      <c r="G60" s="35">
        <v>10024</v>
      </c>
      <c r="H60" s="35">
        <v>2891</v>
      </c>
      <c r="I60" s="35">
        <v>2426</v>
      </c>
      <c r="J60" s="35">
        <v>1287</v>
      </c>
      <c r="L60" s="40">
        <v>0.13619608345065914</v>
      </c>
      <c r="M60" s="40">
        <v>0.14248958762740052</v>
      </c>
      <c r="N60" s="40">
        <v>5.7824625970077606E-2</v>
      </c>
      <c r="O60" s="40">
        <v>5.3454962101181031E-2</v>
      </c>
      <c r="P60" s="40">
        <v>3.2496717503282493E-2</v>
      </c>
    </row>
    <row r="61" spans="2:16" hidden="1" outlineLevel="1" x14ac:dyDescent="0.25">
      <c r="B61" s="16" t="s">
        <v>117</v>
      </c>
      <c r="F61" s="18">
        <v>78130</v>
      </c>
      <c r="G61" s="18">
        <v>70349</v>
      </c>
      <c r="H61" s="18">
        <v>49996</v>
      </c>
      <c r="I61" s="18">
        <v>45384</v>
      </c>
      <c r="J61" s="18">
        <v>39604</v>
      </c>
      <c r="L61" s="40">
        <v>1</v>
      </c>
      <c r="M61" s="40">
        <v>1</v>
      </c>
      <c r="N61" s="40">
        <v>1</v>
      </c>
      <c r="O61" s="40">
        <v>1</v>
      </c>
      <c r="P61" s="40">
        <v>1</v>
      </c>
    </row>
    <row r="62" spans="2:16" hidden="1" outlineLevel="1" x14ac:dyDescent="0.25">
      <c r="B62" s="31" t="s">
        <v>118</v>
      </c>
      <c r="F62" s="30"/>
      <c r="G62" s="30"/>
      <c r="H62" s="30"/>
      <c r="I62" s="30"/>
      <c r="J62" s="30"/>
      <c r="L62" s="40">
        <v>0</v>
      </c>
      <c r="M62" s="40">
        <v>0</v>
      </c>
      <c r="N62" s="40">
        <v>0</v>
      </c>
      <c r="O62" s="40">
        <v>0</v>
      </c>
      <c r="P62" s="40">
        <v>0</v>
      </c>
    </row>
    <row r="63" spans="2:16" hidden="1" outlineLevel="1" x14ac:dyDescent="0.25">
      <c r="B63" s="31" t="s">
        <v>119</v>
      </c>
      <c r="F63" s="35">
        <v>2286</v>
      </c>
      <c r="G63" s="35">
        <v>3323</v>
      </c>
      <c r="H63" s="36">
        <v>0</v>
      </c>
      <c r="I63" s="36">
        <v>0</v>
      </c>
      <c r="J63" s="36">
        <v>0</v>
      </c>
      <c r="L63" s="40">
        <v>2.9258927428644568E-2</v>
      </c>
      <c r="M63" s="40">
        <v>4.72359237515814E-2</v>
      </c>
      <c r="N63" s="40">
        <v>0</v>
      </c>
      <c r="O63" s="40">
        <v>0</v>
      </c>
      <c r="P63" s="40">
        <v>0</v>
      </c>
    </row>
    <row r="64" spans="2:16" hidden="1" outlineLevel="1" x14ac:dyDescent="0.25">
      <c r="B64" s="31" t="s">
        <v>120</v>
      </c>
      <c r="F64" s="35">
        <v>15092</v>
      </c>
      <c r="G64" s="35">
        <v>13105</v>
      </c>
      <c r="H64" s="35">
        <v>10257</v>
      </c>
      <c r="I64" s="35">
        <v>9126</v>
      </c>
      <c r="J64" s="35">
        <v>7628</v>
      </c>
      <c r="L64" s="40">
        <v>0.19316523742480482</v>
      </c>
      <c r="M64" s="40">
        <v>0.1862855193392941</v>
      </c>
      <c r="N64" s="40">
        <v>0.20515641251300104</v>
      </c>
      <c r="O64" s="40">
        <v>0.20108408249603385</v>
      </c>
      <c r="P64" s="40">
        <v>0.19260680739319261</v>
      </c>
    </row>
    <row r="65" spans="2:16" hidden="1" outlineLevel="1" x14ac:dyDescent="0.25">
      <c r="B65" s="31" t="s">
        <v>121</v>
      </c>
      <c r="F65" s="35">
        <v>6355</v>
      </c>
      <c r="G65" s="35">
        <v>6161</v>
      </c>
      <c r="H65" s="35">
        <v>4998</v>
      </c>
      <c r="I65" s="35">
        <v>3628</v>
      </c>
      <c r="J65" s="35">
        <v>2413</v>
      </c>
      <c r="L65" s="40">
        <v>8.1338794317163704E-2</v>
      </c>
      <c r="M65" s="40">
        <v>8.7577648580647913E-2</v>
      </c>
      <c r="N65" s="40">
        <v>9.9967997439795189E-2</v>
      </c>
      <c r="O65" s="40">
        <v>7.9940066983959099E-2</v>
      </c>
      <c r="P65" s="40">
        <v>6.0928189071810926E-2</v>
      </c>
    </row>
    <row r="66" spans="2:16" hidden="1" outlineLevel="1" x14ac:dyDescent="0.25">
      <c r="B66" s="31" t="s">
        <v>122</v>
      </c>
      <c r="F66" s="36">
        <v>841</v>
      </c>
      <c r="G66" s="35">
        <v>1129</v>
      </c>
      <c r="H66" s="36">
        <v>501</v>
      </c>
      <c r="I66" s="36">
        <v>565</v>
      </c>
      <c r="J66" s="36">
        <v>298</v>
      </c>
      <c r="L66" s="40">
        <v>1.07641110968898E-2</v>
      </c>
      <c r="M66" s="40">
        <v>1.6048557904163527E-2</v>
      </c>
      <c r="N66" s="40">
        <v>1.0020801664133131E-2</v>
      </c>
      <c r="O66" s="40">
        <v>1.2449321346730125E-2</v>
      </c>
      <c r="P66" s="40">
        <v>7.5244924755075247E-3</v>
      </c>
    </row>
    <row r="67" spans="2:16" hidden="1" outlineLevel="1" x14ac:dyDescent="0.25">
      <c r="B67" s="31" t="s">
        <v>123</v>
      </c>
      <c r="F67" s="35">
        <v>4234</v>
      </c>
      <c r="G67" s="35">
        <v>1964</v>
      </c>
      <c r="H67" s="36">
        <v>900</v>
      </c>
      <c r="I67" s="35">
        <v>1039</v>
      </c>
      <c r="J67" s="36">
        <v>523</v>
      </c>
      <c r="L67" s="40">
        <v>5.4191731729169336E-2</v>
      </c>
      <c r="M67" s="40">
        <v>2.7917951925400503E-2</v>
      </c>
      <c r="N67" s="40">
        <v>1.8001440115209218E-2</v>
      </c>
      <c r="O67" s="40">
        <v>2.2893530759739114E-2</v>
      </c>
      <c r="P67" s="40">
        <v>1.3205736794263206E-2</v>
      </c>
    </row>
    <row r="68" spans="2:16" hidden="1" outlineLevel="1" x14ac:dyDescent="0.25">
      <c r="B68" s="31" t="s">
        <v>124</v>
      </c>
      <c r="F68" s="36">
        <v>141</v>
      </c>
      <c r="G68" s="36">
        <v>121</v>
      </c>
      <c r="H68" s="36">
        <v>106</v>
      </c>
      <c r="I68" s="36">
        <v>102</v>
      </c>
      <c r="J68" s="36">
        <v>95</v>
      </c>
      <c r="L68" s="40">
        <v>1.8046845001919876E-3</v>
      </c>
      <c r="M68" s="40">
        <v>1.7199960198439211E-3</v>
      </c>
      <c r="N68" s="40">
        <v>2.1201696135690856E-3</v>
      </c>
      <c r="O68" s="40">
        <v>2.2474881015335803E-3</v>
      </c>
      <c r="P68" s="40">
        <v>2.3987476012523987E-3</v>
      </c>
    </row>
    <row r="69" spans="2:16" hidden="1" outlineLevel="1" x14ac:dyDescent="0.25">
      <c r="B69" s="16" t="s">
        <v>125</v>
      </c>
      <c r="F69" s="18">
        <v>28949</v>
      </c>
      <c r="G69" s="18">
        <v>25803</v>
      </c>
      <c r="H69" s="18">
        <v>16762</v>
      </c>
      <c r="I69" s="18">
        <v>14460</v>
      </c>
      <c r="J69" s="18">
        <v>10957</v>
      </c>
      <c r="L69" s="40">
        <v>0.37052348649686417</v>
      </c>
      <c r="M69" s="40">
        <v>0.36678559752093137</v>
      </c>
      <c r="N69" s="40">
        <v>0.33526682134570768</v>
      </c>
      <c r="O69" s="40">
        <v>0.31861448968799577</v>
      </c>
      <c r="P69" s="40">
        <v>0.27666397333602666</v>
      </c>
    </row>
    <row r="70" spans="2:16" hidden="1" outlineLevel="1" x14ac:dyDescent="0.25">
      <c r="B70" s="31" t="s">
        <v>126</v>
      </c>
      <c r="F70" s="35">
        <v>12501</v>
      </c>
      <c r="G70" s="35">
        <v>13672</v>
      </c>
      <c r="H70" s="35">
        <v>6908</v>
      </c>
      <c r="I70" s="35">
        <v>7191</v>
      </c>
      <c r="J70" s="35">
        <v>7709</v>
      </c>
      <c r="L70" s="40">
        <v>0.16000255983617048</v>
      </c>
      <c r="M70" s="40">
        <v>0.19434533539922386</v>
      </c>
      <c r="N70" s="40">
        <v>0.13817105368429475</v>
      </c>
      <c r="O70" s="40">
        <v>0.1584479111581174</v>
      </c>
      <c r="P70" s="40">
        <v>0.19465205534794466</v>
      </c>
    </row>
    <row r="71" spans="2:16" hidden="1" outlineLevel="1" x14ac:dyDescent="0.25">
      <c r="B71" s="31" t="s">
        <v>127</v>
      </c>
      <c r="F71" s="35">
        <v>3154</v>
      </c>
      <c r="G71" s="35">
        <v>3002</v>
      </c>
      <c r="H71" s="35">
        <v>2699</v>
      </c>
      <c r="I71" s="35">
        <v>2483</v>
      </c>
      <c r="J71" s="35">
        <v>2307</v>
      </c>
      <c r="L71" s="40">
        <v>4.036861640854985E-2</v>
      </c>
      <c r="M71" s="40">
        <v>4.2672959103896291E-2</v>
      </c>
      <c r="N71" s="40">
        <v>5.3984318745499638E-2</v>
      </c>
      <c r="O71" s="40">
        <v>5.4710911334390974E-2</v>
      </c>
      <c r="P71" s="40">
        <v>5.825169174830825E-2</v>
      </c>
    </row>
    <row r="72" spans="2:16" hidden="1" outlineLevel="1" x14ac:dyDescent="0.25">
      <c r="B72" s="31" t="s">
        <v>128</v>
      </c>
      <c r="F72" s="35">
        <v>1043</v>
      </c>
      <c r="G72" s="36">
        <v>759</v>
      </c>
      <c r="H72" s="36">
        <v>716</v>
      </c>
      <c r="I72" s="36">
        <v>809</v>
      </c>
      <c r="J72" s="36">
        <v>463</v>
      </c>
      <c r="L72" s="40">
        <v>1.3349545629079739E-2</v>
      </c>
      <c r="M72" s="40">
        <v>1.0789065942657322E-2</v>
      </c>
      <c r="N72" s="40">
        <v>1.4321145691655332E-2</v>
      </c>
      <c r="O72" s="40">
        <v>1.7825665432751631E-2</v>
      </c>
      <c r="P72" s="40">
        <v>1.169073830926169E-2</v>
      </c>
    </row>
    <row r="73" spans="2:16" hidden="1" outlineLevel="1" x14ac:dyDescent="0.25">
      <c r="B73" s="31" t="s">
        <v>94</v>
      </c>
      <c r="F73" s="35">
        <v>1140</v>
      </c>
      <c r="G73" s="35">
        <v>1279</v>
      </c>
      <c r="H73" s="35">
        <v>1799</v>
      </c>
      <c r="I73" s="35">
        <v>1938</v>
      </c>
      <c r="J73" s="35">
        <v>1025</v>
      </c>
      <c r="L73" s="40">
        <v>1.4591066171765006E-2</v>
      </c>
      <c r="M73" s="40">
        <v>1.8180784375044421E-2</v>
      </c>
      <c r="N73" s="40">
        <v>3.598287863029042E-2</v>
      </c>
      <c r="O73" s="40">
        <v>4.2702273929138022E-2</v>
      </c>
      <c r="P73" s="40">
        <v>2.5881224118775883E-2</v>
      </c>
    </row>
    <row r="74" spans="2:16" hidden="1" outlineLevel="1" x14ac:dyDescent="0.25">
      <c r="B74" s="31" t="s">
        <v>129</v>
      </c>
      <c r="F74" s="36">
        <v>447</v>
      </c>
      <c r="G74" s="36">
        <v>446</v>
      </c>
      <c r="H74" s="36">
        <v>445</v>
      </c>
      <c r="I74" s="36">
        <v>224</v>
      </c>
      <c r="J74" s="36">
        <v>228</v>
      </c>
      <c r="L74" s="40">
        <v>5.7212338410341738E-3</v>
      </c>
      <c r="M74" s="40">
        <v>6.3398200400858577E-3</v>
      </c>
      <c r="N74" s="40">
        <v>8.9007120569645579E-3</v>
      </c>
      <c r="O74" s="40">
        <v>4.9356601445443328E-3</v>
      </c>
      <c r="P74" s="40">
        <v>5.7569942430057567E-3</v>
      </c>
    </row>
    <row r="75" spans="2:16" hidden="1" outlineLevel="1" x14ac:dyDescent="0.25">
      <c r="B75" s="31" t="s">
        <v>130</v>
      </c>
      <c r="F75" s="35">
        <v>1411</v>
      </c>
      <c r="G75" s="36">
        <v>714</v>
      </c>
      <c r="H75" s="36">
        <v>435</v>
      </c>
      <c r="I75" s="36">
        <v>585</v>
      </c>
      <c r="J75" s="36">
        <v>547</v>
      </c>
      <c r="L75" s="40">
        <v>1.8059644182772304E-2</v>
      </c>
      <c r="M75" s="40">
        <v>1.0149398001393055E-2</v>
      </c>
      <c r="N75" s="40">
        <v>8.7006960556844544E-3</v>
      </c>
      <c r="O75" s="40">
        <v>1.2890005288207298E-2</v>
      </c>
      <c r="P75" s="40">
        <v>1.3811736188263812E-2</v>
      </c>
    </row>
    <row r="76" spans="2:16" hidden="1" outlineLevel="1" x14ac:dyDescent="0.25">
      <c r="B76" s="31" t="s">
        <v>131</v>
      </c>
      <c r="F76" s="35">
        <v>30169</v>
      </c>
      <c r="G76" s="35">
        <v>25129</v>
      </c>
      <c r="H76" s="35">
        <v>20741</v>
      </c>
      <c r="I76" s="35">
        <v>18167</v>
      </c>
      <c r="J76" s="35">
        <v>16768</v>
      </c>
      <c r="L76" s="40">
        <v>0.38613848713682325</v>
      </c>
      <c r="M76" s="40">
        <v>0.35720479324510657</v>
      </c>
      <c r="N76" s="40">
        <v>0.4148531882550604</v>
      </c>
      <c r="O76" s="40">
        <v>0.40029525824078971</v>
      </c>
      <c r="P76" s="40">
        <v>0.42339157660842341</v>
      </c>
    </row>
    <row r="77" spans="2:16" hidden="1" outlineLevel="1" x14ac:dyDescent="0.25">
      <c r="B77" s="31" t="s">
        <v>132</v>
      </c>
      <c r="F77" s="36">
        <v>-684</v>
      </c>
      <c r="G77" s="36">
        <v>-455</v>
      </c>
      <c r="H77" s="36">
        <v>-509</v>
      </c>
      <c r="I77" s="36">
        <v>-473</v>
      </c>
      <c r="J77" s="36">
        <v>-400</v>
      </c>
      <c r="L77" s="40">
        <v>-8.7546397030590049E-3</v>
      </c>
      <c r="M77" s="40">
        <v>-6.4677536283387115E-3</v>
      </c>
      <c r="N77" s="40">
        <v>-1.0180814465157213E-2</v>
      </c>
      <c r="O77" s="40">
        <v>-1.0422175215935131E-2</v>
      </c>
      <c r="P77" s="40">
        <v>-1.00999899000101E-2</v>
      </c>
    </row>
    <row r="78" spans="2:16" hidden="1" outlineLevel="1" x14ac:dyDescent="0.25">
      <c r="B78" s="44" t="s">
        <v>133</v>
      </c>
      <c r="F78" s="29">
        <v>31343</v>
      </c>
      <c r="G78" s="29">
        <v>25834</v>
      </c>
      <c r="H78" s="29">
        <v>21112</v>
      </c>
      <c r="I78" s="29">
        <v>18503</v>
      </c>
      <c r="J78" s="29">
        <v>17143</v>
      </c>
      <c r="L78" s="40">
        <v>0.4011647254575707</v>
      </c>
      <c r="M78" s="40">
        <v>0.36722625765824674</v>
      </c>
      <c r="N78" s="40">
        <v>0.42227378190255221</v>
      </c>
      <c r="O78" s="40">
        <v>0.40769874845760623</v>
      </c>
      <c r="P78" s="40">
        <v>0.43286031713968287</v>
      </c>
    </row>
    <row r="79" spans="2:16" hidden="1" outlineLevel="1" x14ac:dyDescent="0.25">
      <c r="B79" s="16" t="s">
        <v>134</v>
      </c>
      <c r="F79" s="39">
        <v>78130</v>
      </c>
      <c r="G79" s="39">
        <v>70349</v>
      </c>
      <c r="H79" s="39">
        <v>49996</v>
      </c>
      <c r="I79" s="39">
        <v>45384</v>
      </c>
      <c r="J79" s="39">
        <v>39604</v>
      </c>
      <c r="L79" s="40">
        <v>1</v>
      </c>
      <c r="M79" s="40">
        <v>1</v>
      </c>
      <c r="N79" s="40">
        <v>1</v>
      </c>
      <c r="O79" s="40">
        <v>1</v>
      </c>
      <c r="P79" s="40">
        <v>1</v>
      </c>
    </row>
    <row r="80" spans="2:16" collapsed="1" x14ac:dyDescent="0.25"/>
    <row r="83" spans="2:10" x14ac:dyDescent="0.25">
      <c r="B83" s="27" t="s">
        <v>74</v>
      </c>
    </row>
    <row r="84" spans="2:10" hidden="1" outlineLevel="1" x14ac:dyDescent="0.25">
      <c r="B84" s="27" t="s">
        <v>75</v>
      </c>
      <c r="F84" s="26">
        <f>F31/AVERAGE(F78:G78)</f>
        <v>0.22019343442293229</v>
      </c>
      <c r="G84" s="26">
        <f t="shared" ref="G84:J84" si="0">G31/AVERAGE(G78:H78)</f>
        <v>0.22907169939930985</v>
      </c>
      <c r="H84" s="26">
        <f t="shared" si="0"/>
        <v>0.22365265682191091</v>
      </c>
      <c r="I84" s="26">
        <f t="shared" si="0"/>
        <v>0.19783425910340571</v>
      </c>
      <c r="J84" s="26">
        <f t="shared" si="0"/>
        <v>0.17826518112349063</v>
      </c>
    </row>
    <row r="85" spans="2:10" hidden="1" outlineLevel="1" x14ac:dyDescent="0.25">
      <c r="B85" s="27" t="s">
        <v>76</v>
      </c>
      <c r="F85" s="26">
        <f>F31/AVERAGE(F61:G61)</f>
        <v>8.4793135729631805E-2</v>
      </c>
      <c r="G85" s="26">
        <f t="shared" ref="G85:J85" si="1">G31/AVERAGE(G61:H61)</f>
        <v>8.9359757364244466E-2</v>
      </c>
      <c r="H85" s="26">
        <f t="shared" si="1"/>
        <v>9.289159152862235E-2</v>
      </c>
      <c r="I85" s="26">
        <f t="shared" si="1"/>
        <v>8.297642020049889E-2</v>
      </c>
      <c r="J85" s="26">
        <f t="shared" si="1"/>
        <v>7.7163922836077162E-2</v>
      </c>
    </row>
    <row r="86" spans="2:10" hidden="1" outlineLevel="1" x14ac:dyDescent="0.25">
      <c r="B86" s="27" t="s">
        <v>77</v>
      </c>
      <c r="F86" s="42">
        <f>F31+F23+F15+F16</f>
        <v>11361</v>
      </c>
      <c r="G86" s="42">
        <f t="shared" ref="G86:J86" si="2">G31+G23+G15+G16</f>
        <v>9737</v>
      </c>
      <c r="H86" s="42">
        <f t="shared" si="2"/>
        <v>7967</v>
      </c>
      <c r="I86" s="42">
        <f t="shared" si="2"/>
        <v>6425</v>
      </c>
      <c r="J86" s="42">
        <f t="shared" si="2"/>
        <v>5695</v>
      </c>
    </row>
    <row r="87" spans="2:10" hidden="1" outlineLevel="1" x14ac:dyDescent="0.25">
      <c r="B87" s="27" t="s">
        <v>78</v>
      </c>
      <c r="F87" s="42">
        <f>F86-(F15+F16)</f>
        <v>9987</v>
      </c>
      <c r="G87" s="42">
        <f t="shared" ref="G87:J87" si="3">G86-(G15+G16)</f>
        <v>8715</v>
      </c>
      <c r="H87" s="42">
        <f t="shared" si="3"/>
        <v>7170</v>
      </c>
      <c r="I87" s="42">
        <f t="shared" si="3"/>
        <v>5641</v>
      </c>
      <c r="J87" s="42">
        <f t="shared" si="3"/>
        <v>4850</v>
      </c>
    </row>
    <row r="88" spans="2:10" hidden="1" outlineLevel="1" x14ac:dyDescent="0.25">
      <c r="B88" s="27" t="s">
        <v>79</v>
      </c>
      <c r="F88" s="26">
        <f>AVERAGE(F61:G61)/AVERAGE(F78:G78)</f>
        <v>2.5968308935411093</v>
      </c>
      <c r="G88" s="26">
        <f t="shared" ref="G88:J88" si="4">AVERAGE(G61:H61)/AVERAGE(G78:H78)</f>
        <v>2.5634771865547652</v>
      </c>
      <c r="H88" s="26">
        <f t="shared" si="4"/>
        <v>2.4076738609112711</v>
      </c>
      <c r="I88" s="26">
        <f t="shared" si="4"/>
        <v>2.3842226336755878</v>
      </c>
      <c r="J88" s="26">
        <f t="shared" si="4"/>
        <v>2.3102140815493204</v>
      </c>
    </row>
    <row r="89" spans="2:10" hidden="1" outlineLevel="1" x14ac:dyDescent="0.25">
      <c r="B89" s="27" t="s">
        <v>80</v>
      </c>
      <c r="F89" s="26">
        <f>F31/F10</f>
        <v>3.2566802038335188E-2</v>
      </c>
      <c r="G89" s="26">
        <f t="shared" ref="G89:J89" si="5">G31/G10</f>
        <v>3.2234471761116004E-2</v>
      </c>
      <c r="H89" s="26">
        <f t="shared" si="5"/>
        <v>3.1822883742313658E-2</v>
      </c>
      <c r="I89" s="26">
        <f t="shared" si="5"/>
        <v>2.9555989572418881E-2</v>
      </c>
      <c r="J89" s="26">
        <f t="shared" si="5"/>
        <v>2.8781856881839929E-2</v>
      </c>
    </row>
    <row r="90" spans="2:10" hidden="1" outlineLevel="1" x14ac:dyDescent="0.25">
      <c r="B90" s="27" t="s">
        <v>137</v>
      </c>
      <c r="F90" s="26">
        <f>F10/F61</f>
        <v>2.4740176628695765</v>
      </c>
      <c r="G90" s="26">
        <f t="shared" ref="G90:J90" si="6">G10/G61</f>
        <v>2.3711637692078069</v>
      </c>
      <c r="H90" s="26">
        <f t="shared" si="6"/>
        <v>2.7843827506200496</v>
      </c>
      <c r="I90" s="26">
        <f t="shared" si="6"/>
        <v>2.6286576767142606</v>
      </c>
      <c r="J90" s="26">
        <f t="shared" si="6"/>
        <v>2.680991819008181</v>
      </c>
    </row>
    <row r="91" spans="2:10" hidden="1" outlineLevel="1" x14ac:dyDescent="0.25">
      <c r="B91" s="27" t="s">
        <v>138</v>
      </c>
      <c r="F91" s="43">
        <f>F86/(F15+F16)</f>
        <v>8.2685589519650655</v>
      </c>
      <c r="G91" s="43">
        <f t="shared" ref="G91:J91" si="7">G86/(G15+G16)</f>
        <v>9.5273972602739718</v>
      </c>
      <c r="H91" s="43">
        <f t="shared" si="7"/>
        <v>9.9962358845671275</v>
      </c>
      <c r="I91" s="43">
        <f t="shared" si="7"/>
        <v>8.1951530612244898</v>
      </c>
      <c r="J91" s="43">
        <f t="shared" si="7"/>
        <v>6.7396449704142007</v>
      </c>
    </row>
    <row r="92" spans="2:10" hidden="1" outlineLevel="1" x14ac:dyDescent="0.25">
      <c r="B92" s="27" t="s">
        <v>139</v>
      </c>
      <c r="F92" s="26">
        <f>F86/F10</f>
        <v>5.8775446855842108E-2</v>
      </c>
      <c r="G92" s="26">
        <f t="shared" ref="G92:J92" si="8">G86/G10</f>
        <v>5.8372150183743081E-2</v>
      </c>
      <c r="H92" s="26">
        <f t="shared" si="8"/>
        <v>5.7230906269754613E-2</v>
      </c>
      <c r="I92" s="26">
        <f t="shared" si="8"/>
        <v>5.3856277085306666E-2</v>
      </c>
      <c r="J92" s="26">
        <f t="shared" si="8"/>
        <v>5.3636346512460208E-2</v>
      </c>
    </row>
    <row r="93" spans="2:10" hidden="1" outlineLevel="1" x14ac:dyDescent="0.25">
      <c r="B93" s="27" t="s">
        <v>86</v>
      </c>
      <c r="C93" s="27" t="s">
        <v>140</v>
      </c>
      <c r="F93" s="42">
        <f>F69+F70+F71+F72</f>
        <v>45647</v>
      </c>
      <c r="G93" s="42">
        <f t="shared" ref="G93:J93" si="9">G69+G70+G71+G72</f>
        <v>43236</v>
      </c>
      <c r="H93" s="42">
        <f t="shared" si="9"/>
        <v>27085</v>
      </c>
      <c r="I93" s="42">
        <f t="shared" si="9"/>
        <v>24943</v>
      </c>
      <c r="J93" s="42">
        <f t="shared" si="9"/>
        <v>21436</v>
      </c>
    </row>
    <row r="94" spans="2:10" hidden="1" outlineLevel="1" x14ac:dyDescent="0.25">
      <c r="B94" s="27" t="s">
        <v>141</v>
      </c>
      <c r="F94" s="26">
        <f>F93/F78</f>
        <v>1.4563698433462018</v>
      </c>
      <c r="G94" s="26">
        <f t="shared" ref="G94:J94" si="10">G93/G78</f>
        <v>1.6736084230084385</v>
      </c>
      <c r="H94" s="26">
        <f t="shared" si="10"/>
        <v>1.2829196665403562</v>
      </c>
      <c r="I94" s="26">
        <f t="shared" si="10"/>
        <v>1.3480516672971949</v>
      </c>
      <c r="J94" s="26">
        <f t="shared" si="10"/>
        <v>1.2504229131423905</v>
      </c>
    </row>
    <row r="95" spans="2:10" hidden="1" outlineLevel="1" x14ac:dyDescent="0.25">
      <c r="B95" s="27" t="s">
        <v>142</v>
      </c>
      <c r="F95" s="26">
        <f>F93/F61</f>
        <v>0.58424420837066426</v>
      </c>
      <c r="G95" s="26">
        <f t="shared" ref="G95:J95" si="11">G93/G61</f>
        <v>0.61459295796670887</v>
      </c>
      <c r="H95" s="26">
        <f t="shared" si="11"/>
        <v>0.54174333946715736</v>
      </c>
      <c r="I95" s="26">
        <f t="shared" si="11"/>
        <v>0.54959897761325582</v>
      </c>
      <c r="J95" s="26">
        <f t="shared" si="11"/>
        <v>0.54125845874154122</v>
      </c>
    </row>
    <row r="96" spans="2:10" collapsed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2015-11-02T19:16:21Z</dcterms:created>
  <dcterms:modified xsi:type="dcterms:W3CDTF">2015-11-02T20:55:33Z</dcterms:modified>
</cp:coreProperties>
</file>