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7235" windowHeight="9015" activeTab="1"/>
  </bookViews>
  <sheets>
    <sheet name="Sears" sheetId="1" r:id="rId1"/>
    <sheet name="Du Pont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9" i="2" l="1"/>
  <c r="E11" i="2" s="1"/>
  <c r="E23" i="2"/>
  <c r="D23" i="2"/>
  <c r="E22" i="2"/>
  <c r="D22" i="2"/>
  <c r="O11" i="2" s="1"/>
  <c r="E21" i="2"/>
  <c r="D21" i="2"/>
  <c r="E20" i="2"/>
  <c r="D20" i="2"/>
  <c r="G11" i="2" s="1"/>
  <c r="E19" i="2"/>
  <c r="E18" i="2"/>
  <c r="D18" i="2"/>
  <c r="I125" i="1"/>
  <c r="H125" i="1"/>
  <c r="I122" i="1"/>
  <c r="I124" i="1" s="1"/>
  <c r="H122" i="1"/>
  <c r="H124" i="1" s="1"/>
  <c r="H120" i="1"/>
  <c r="H121" i="1"/>
  <c r="H123" i="1" s="1"/>
  <c r="I121" i="1"/>
  <c r="I123" i="1" s="1"/>
  <c r="I120" i="1"/>
  <c r="I127" i="1"/>
  <c r="H127" i="1"/>
  <c r="I126" i="1"/>
  <c r="H126" i="1"/>
  <c r="I119" i="1"/>
  <c r="H119" i="1"/>
  <c r="I117" i="1"/>
  <c r="I118" i="1"/>
  <c r="H118" i="1"/>
  <c r="H117" i="1"/>
  <c r="P8" i="1" a="1"/>
  <c r="P8" i="1" s="1"/>
  <c r="B11" i="2" l="1"/>
  <c r="K11" i="2"/>
  <c r="I5" i="2"/>
  <c r="P25" i="1"/>
  <c r="R23" i="1"/>
  <c r="Q22" i="1"/>
  <c r="P21" i="1"/>
  <c r="R19" i="1"/>
  <c r="Q18" i="1"/>
  <c r="P17" i="1"/>
  <c r="R15" i="1"/>
  <c r="Q14" i="1"/>
  <c r="P13" i="1"/>
  <c r="R11" i="1"/>
  <c r="Q10" i="1"/>
  <c r="P9" i="1"/>
  <c r="R24" i="1"/>
  <c r="Q23" i="1"/>
  <c r="P22" i="1"/>
  <c r="R20" i="1"/>
  <c r="Q19" i="1"/>
  <c r="P18" i="1"/>
  <c r="R16" i="1"/>
  <c r="Q15" i="1"/>
  <c r="P14" i="1"/>
  <c r="R12" i="1"/>
  <c r="Q11" i="1"/>
  <c r="P10" i="1"/>
  <c r="R8" i="1"/>
  <c r="R25" i="1"/>
  <c r="Q24" i="1"/>
  <c r="P23" i="1"/>
  <c r="R21" i="1"/>
  <c r="Q20" i="1"/>
  <c r="P19" i="1"/>
  <c r="R17" i="1"/>
  <c r="Q16" i="1"/>
  <c r="P15" i="1"/>
  <c r="R13" i="1"/>
  <c r="Q12" i="1"/>
  <c r="P11" i="1"/>
  <c r="R9" i="1"/>
  <c r="Q8" i="1"/>
  <c r="Q25" i="1"/>
  <c r="P24" i="1"/>
  <c r="R22" i="1"/>
  <c r="Q21" i="1"/>
  <c r="P20" i="1"/>
  <c r="R18" i="1"/>
  <c r="Q17" i="1"/>
  <c r="P16" i="1"/>
  <c r="R14" i="1"/>
  <c r="Q13" i="1"/>
  <c r="P12" i="1"/>
  <c r="R10" i="1"/>
  <c r="Q9" i="1"/>
</calcChain>
</file>

<file path=xl/sharedStrings.xml><?xml version="1.0" encoding="utf-8"?>
<sst xmlns="http://schemas.openxmlformats.org/spreadsheetml/2006/main" count="143" uniqueCount="121">
  <si>
    <t>Financials</t>
  </si>
  <si>
    <t>Particulars</t>
  </si>
  <si>
    <t>Revenues</t>
  </si>
  <si>
    <t>Merchandise sales and services</t>
  </si>
  <si>
    <t>Credit revenues</t>
  </si>
  <si>
    <t>Total revenues</t>
  </si>
  <si>
    <t>Costs and expenses</t>
  </si>
  <si>
    <t>Cost of sales, buying and occupancy</t>
  </si>
  <si>
    <t>Selling and administrative</t>
  </si>
  <si>
    <t>Provision for uncollectible accounts</t>
  </si>
  <si>
    <t>Depreciation and amortization</t>
  </si>
  <si>
    <t>Interest</t>
  </si>
  <si>
    <t>Reaffirmation charge</t>
  </si>
  <si>
    <t>--</t>
  </si>
  <si>
    <t>Total costs and expenses</t>
  </si>
  <si>
    <t>Operating income</t>
  </si>
  <si>
    <t>Other income</t>
  </si>
  <si>
    <t>Income before income taxes</t>
  </si>
  <si>
    <t>Income taxes</t>
  </si>
  <si>
    <t>Income from continuing operations</t>
  </si>
  <si>
    <t>Discontinued operations</t>
  </si>
  <si>
    <t>Net income</t>
  </si>
  <si>
    <t>Balance Sheets (millions fiscal years ended December 31)</t>
  </si>
  <si>
    <t>Assets</t>
  </si>
  <si>
    <t>Current assets</t>
  </si>
  <si>
    <t>Cash and cash equivalents</t>
  </si>
  <si>
    <t>Retained interest in transferred credit card receivables</t>
  </si>
  <si>
    <t>Credit card receivables</t>
  </si>
  <si>
    <t>Less: Allowance for uncollectible accounts</t>
  </si>
  <si>
    <t>Other receivables</t>
  </si>
  <si>
    <t>Merchandise inventories</t>
  </si>
  <si>
    <t>Prepaid expenses and deferred charges</t>
  </si>
  <si>
    <t>Deferred income taxes</t>
  </si>
  <si>
    <t>Total current assets</t>
  </si>
  <si>
    <t>Property and equipment</t>
  </si>
  <si>
    <t>Land</t>
  </si>
  <si>
    <t>Buildings and improvements</t>
  </si>
  <si>
    <t>Furniture, fixtures and equipment</t>
  </si>
  <si>
    <t>Capitalized leases</t>
  </si>
  <si>
    <t>Less accumulated depreciation</t>
  </si>
  <si>
    <t>Total property and equipment, net</t>
  </si>
  <si>
    <t>Other assets</t>
  </si>
  <si>
    <t>Total assets</t>
  </si>
  <si>
    <t>Liabilities</t>
  </si>
  <si>
    <t>Current liabilities</t>
  </si>
  <si>
    <t>Short-term borrowings</t>
  </si>
  <si>
    <t>Current portion of LT debt and capitalized lease obligations</t>
  </si>
  <si>
    <t>Accounts payable and other liabilities</t>
  </si>
  <si>
    <t>Unearned revenues</t>
  </si>
  <si>
    <t>Other taxes</t>
  </si>
  <si>
    <t>Total current liabilities</t>
  </si>
  <si>
    <t>Long-term debt and capitalized lease obligations</t>
  </si>
  <si>
    <t>Postretirement benefits</t>
  </si>
  <si>
    <t>Minority interest and other liabilities</t>
  </si>
  <si>
    <t>Total liabilities</t>
  </si>
  <si>
    <t>Shareholders’ equity</t>
  </si>
  <si>
    <t>Common shares ($.75 par value, 1,000 shares authorized</t>
  </si>
  <si>
    <t>390.9 and 391.4 shares outstanding)</t>
  </si>
  <si>
    <t>Capital in excess of par value</t>
  </si>
  <si>
    <t>Retained income</t>
  </si>
  <si>
    <t>Treasury stock-at cost</t>
  </si>
  <si>
    <t>Minimum pension liability</t>
  </si>
  <si>
    <t>Deferred ESOP expense</t>
  </si>
  <si>
    <t>Cumulative translation adjustments</t>
  </si>
  <si>
    <t>Total shareholders’ equity</t>
  </si>
  <si>
    <t>Total liabilities and shareholders’ equity</t>
  </si>
  <si>
    <t>Income Statement</t>
  </si>
  <si>
    <t>Vertical Analysis</t>
  </si>
  <si>
    <t>Return on Equity (Post-tax)</t>
  </si>
  <si>
    <t>Return on Equity (Pre-tax)</t>
  </si>
  <si>
    <t xml:space="preserve">Return on Capital Employed </t>
  </si>
  <si>
    <t>Inventory Turnover Ratio</t>
  </si>
  <si>
    <t>Receiveables Turnover Ratio</t>
  </si>
  <si>
    <t>Inventory Days</t>
  </si>
  <si>
    <t>Receivables Days</t>
  </si>
  <si>
    <t>Profit Margin</t>
  </si>
  <si>
    <t>Curent Ratio</t>
  </si>
  <si>
    <t>Quick Ratio</t>
  </si>
  <si>
    <t xml:space="preserve">Total Asset Turnover </t>
  </si>
  <si>
    <t>Statements of Cash Flows (millions  fiscal years ended December 31)</t>
  </si>
  <si>
    <t>Cash flows from operating activities</t>
  </si>
  <si>
    <t>Adjustments to reconcile net income to net cash provided by (used in)</t>
  </si>
  <si>
    <t>operating activities</t>
  </si>
  <si>
    <t>Depreciation, amortization and other non-cash items</t>
  </si>
  <si>
    <t>Gain on sales of property and investments</t>
  </si>
  <si>
    <t>Change in (net of acquisitions):</t>
  </si>
  <si>
    <t>Other operating assets</t>
  </si>
  <si>
    <t>Other operating liabilities</t>
  </si>
  <si>
    <t>Net cash (used in) provided by operating activities</t>
  </si>
  <si>
    <t>Cash flows from investing activities</t>
  </si>
  <si>
    <t>Acquisition of businesses, net of cash acquired</t>
  </si>
  <si>
    <t>Proceeds from sales of property and investments</t>
  </si>
  <si>
    <t>Purchases of property and equipment</t>
  </si>
  <si>
    <t>Net cash used in investing activities</t>
  </si>
  <si>
    <t>Cash flows from financing activities</t>
  </si>
  <si>
    <t>Proceeds from long-term debt</t>
  </si>
  <si>
    <t>Repayments of long-term debt</t>
  </si>
  <si>
    <t>Increase (decrease) in short-term borrowings, primarily 90 days or less</t>
  </si>
  <si>
    <t>Termination of interest rate swap agreements</t>
  </si>
  <si>
    <t>Repayments of ESOP loan</t>
  </si>
  <si>
    <t>Preferred stock redemption</t>
  </si>
  <si>
    <t>Common shares purchased for employee stock plans</t>
  </si>
  <si>
    <t>Common shares issued for employee stock plans</t>
  </si>
  <si>
    <t>Dividends paid to shareholders</t>
  </si>
  <si>
    <t>Net cash provided by financing activities</t>
  </si>
  <si>
    <t>Effect of exchange rate changes on cash and cash equivalents</t>
  </si>
  <si>
    <t>Net (decrease) increase in cash and cash equivalents</t>
  </si>
  <si>
    <t>Net Income</t>
  </si>
  <si>
    <t>EBT</t>
  </si>
  <si>
    <t>EBIT</t>
  </si>
  <si>
    <t>REVENUE</t>
  </si>
  <si>
    <t>TOTAL ASSETS</t>
  </si>
  <si>
    <t>TOTAL EQUITY</t>
  </si>
  <si>
    <t>DU PONT ANALYSIS</t>
  </si>
  <si>
    <t>[NET INCOME/EBT]</t>
  </si>
  <si>
    <t>[EBT/EBIT]</t>
  </si>
  <si>
    <t>[EBIT/REVENUE]</t>
  </si>
  <si>
    <t>[REVENUE/TOTAL ASSETS]</t>
  </si>
  <si>
    <t>[TOTAL ASSETS /TOTAL EQUITY]</t>
  </si>
  <si>
    <t xml:space="preserve">     ROE</t>
  </si>
  <si>
    <t xml:space="preserve">                  Sears, Roebuck and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</si>
</sst>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[$$-809]#,##0"/>
    <numFmt numFmtId="166" formatCode="[$$-540A]#,##0.00"/>
    <numFmt numFmtId="167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color theme="1"/>
      <name val="Garamond"/>
      <family val="2"/>
    </font>
    <font>
      <b/>
      <sz val="10"/>
      <color theme="1"/>
      <name val="Garamond"/>
      <family val="1"/>
    </font>
    <font>
      <sz val="10"/>
      <color theme="3" tint="0.39997558519241921"/>
      <name val="Garamond"/>
      <family val="2"/>
    </font>
    <font>
      <sz val="10"/>
      <color theme="1"/>
      <name val="Book Antiqua"/>
      <family val="2"/>
    </font>
    <font>
      <b/>
      <sz val="10"/>
      <name val="Garamond"/>
      <family val="1"/>
    </font>
    <font>
      <sz val="10"/>
      <name val="Arial"/>
      <family val="2"/>
    </font>
    <font>
      <sz val="10"/>
      <name val="Palatino Linotype Bold"/>
      <family val="2"/>
    </font>
    <font>
      <sz val="9"/>
      <name val="Arial Bold"/>
      <family val="2"/>
    </font>
    <font>
      <sz val="9"/>
      <name val="Palatino Linotype Bold"/>
      <family val="2"/>
    </font>
    <font>
      <sz val="9"/>
      <name val="Arial"/>
      <family val="2"/>
    </font>
    <font>
      <sz val="18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4" fillId="0" borderId="0"/>
    <xf numFmtId="0" fontId="9" fillId="0" borderId="0"/>
    <xf numFmtId="0" fontId="16" fillId="0" borderId="0"/>
    <xf numFmtId="9" fontId="16" fillId="0" borderId="0" applyFont="0" applyFill="0" applyBorder="0" applyAlignment="0" applyProtection="0"/>
  </cellStyleXfs>
  <cellXfs count="99">
    <xf numFmtId="0" fontId="0" fillId="0" borderId="0" xfId="0"/>
    <xf numFmtId="0" fontId="3" fillId="0" borderId="0" xfId="0" applyFont="1"/>
    <xf numFmtId="0" fontId="5" fillId="0" borderId="0" xfId="3" applyFont="1"/>
    <xf numFmtId="0" fontId="5" fillId="2" borderId="0" xfId="3" applyFont="1" applyFill="1"/>
    <xf numFmtId="0" fontId="5" fillId="0" borderId="2" xfId="3" applyFont="1" applyBorder="1"/>
    <xf numFmtId="0" fontId="5" fillId="0" borderId="0" xfId="3" applyFont="1" applyBorder="1"/>
    <xf numFmtId="0" fontId="5" fillId="2" borderId="0" xfId="3" applyFont="1" applyFill="1" applyAlignment="1">
      <alignment horizontal="right"/>
    </xf>
    <xf numFmtId="0" fontId="5" fillId="0" borderId="0" xfId="3" applyFont="1" applyAlignment="1">
      <alignment horizontal="left" indent="6"/>
    </xf>
    <xf numFmtId="0" fontId="5" fillId="4" borderId="0" xfId="8" applyFont="1" applyFill="1"/>
    <xf numFmtId="0" fontId="4" fillId="4" borderId="0" xfId="8" applyFill="1"/>
    <xf numFmtId="0" fontId="9" fillId="0" borderId="0" xfId="9"/>
    <xf numFmtId="0" fontId="13" fillId="0" borderId="0" xfId="9" applyNumberFormat="1" applyFont="1"/>
    <xf numFmtId="165" fontId="13" fillId="0" borderId="0" xfId="9" applyNumberFormat="1" applyFont="1"/>
    <xf numFmtId="1" fontId="13" fillId="0" borderId="0" xfId="9" applyNumberFormat="1" applyFont="1"/>
    <xf numFmtId="0" fontId="11" fillId="0" borderId="0" xfId="9" applyNumberFormat="1" applyFont="1"/>
    <xf numFmtId="3" fontId="13" fillId="0" borderId="0" xfId="9" applyNumberFormat="1" applyFont="1"/>
    <xf numFmtId="165" fontId="13" fillId="0" borderId="1" xfId="9" applyNumberFormat="1" applyFont="1" applyBorder="1"/>
    <xf numFmtId="0" fontId="5" fillId="0" borderId="2" xfId="8" applyFont="1" applyBorder="1"/>
    <xf numFmtId="0" fontId="5" fillId="2" borderId="0" xfId="8" applyFont="1" applyFill="1"/>
    <xf numFmtId="0" fontId="6" fillId="3" borderId="0" xfId="8" applyFont="1" applyFill="1"/>
    <xf numFmtId="0" fontId="5" fillId="4" borderId="0" xfId="8" applyFont="1" applyFill="1"/>
    <xf numFmtId="0" fontId="4" fillId="4" borderId="0" xfId="8" applyFill="1"/>
    <xf numFmtId="0" fontId="10" fillId="3" borderId="0" xfId="9" applyNumberFormat="1" applyFont="1" applyFill="1" applyAlignment="1">
      <alignment horizontal="left"/>
    </xf>
    <xf numFmtId="1" fontId="12" fillId="3" borderId="0" xfId="9" applyNumberFormat="1" applyFont="1" applyFill="1"/>
    <xf numFmtId="0" fontId="9" fillId="0" borderId="0" xfId="9"/>
    <xf numFmtId="1" fontId="12" fillId="0" borderId="0" xfId="9" applyNumberFormat="1" applyFont="1"/>
    <xf numFmtId="0" fontId="13" fillId="0" borderId="0" xfId="9" applyNumberFormat="1" applyFont="1"/>
    <xf numFmtId="165" fontId="13" fillId="0" borderId="0" xfId="9" applyNumberFormat="1" applyFont="1"/>
    <xf numFmtId="1" fontId="13" fillId="0" borderId="0" xfId="9" applyNumberFormat="1" applyFont="1"/>
    <xf numFmtId="0" fontId="11" fillId="0" borderId="0" xfId="9" applyNumberFormat="1" applyFont="1"/>
    <xf numFmtId="3" fontId="13" fillId="0" borderId="0" xfId="9" applyNumberFormat="1" applyFont="1"/>
    <xf numFmtId="0" fontId="14" fillId="6" borderId="0" xfId="0" applyFont="1" applyFill="1"/>
    <xf numFmtId="0" fontId="0" fillId="6" borderId="0" xfId="0" applyFill="1"/>
    <xf numFmtId="0" fontId="5" fillId="6" borderId="0" xfId="3" applyFont="1" applyFill="1" applyAlignment="1">
      <alignment horizontal="right"/>
    </xf>
    <xf numFmtId="9" fontId="0" fillId="6" borderId="0" xfId="2" applyFont="1" applyFill="1"/>
    <xf numFmtId="0" fontId="15" fillId="0" borderId="0" xfId="9" applyNumberFormat="1" applyFont="1"/>
    <xf numFmtId="0" fontId="2" fillId="0" borderId="0" xfId="0" applyFont="1"/>
    <xf numFmtId="3" fontId="13" fillId="0" borderId="1" xfId="9" applyNumberFormat="1" applyFont="1" applyBorder="1"/>
    <xf numFmtId="3" fontId="13" fillId="0" borderId="0" xfId="9" applyNumberFormat="1" applyFont="1" applyBorder="1"/>
    <xf numFmtId="0" fontId="9" fillId="0" borderId="0" xfId="9"/>
    <xf numFmtId="1" fontId="11" fillId="0" borderId="0" xfId="9" applyNumberFormat="1" applyFont="1"/>
    <xf numFmtId="1" fontId="12" fillId="0" borderId="0" xfId="9" applyNumberFormat="1" applyFont="1"/>
    <xf numFmtId="0" fontId="13" fillId="0" borderId="0" xfId="9" applyNumberFormat="1" applyFont="1"/>
    <xf numFmtId="165" fontId="13" fillId="0" borderId="0" xfId="9" applyNumberFormat="1" applyFont="1"/>
    <xf numFmtId="1" fontId="13" fillId="0" borderId="0" xfId="9" applyNumberFormat="1" applyFont="1"/>
    <xf numFmtId="0" fontId="11" fillId="0" borderId="0" xfId="9" applyNumberFormat="1" applyFont="1"/>
    <xf numFmtId="3" fontId="13" fillId="0" borderId="0" xfId="9" applyNumberFormat="1" applyFont="1"/>
    <xf numFmtId="1" fontId="13" fillId="0" borderId="1" xfId="9" applyNumberFormat="1" applyFont="1" applyBorder="1"/>
    <xf numFmtId="3" fontId="11" fillId="0" borderId="1" xfId="9" applyNumberFormat="1" applyFont="1" applyBorder="1"/>
    <xf numFmtId="1" fontId="11" fillId="0" borderId="1" xfId="9" applyNumberFormat="1" applyFont="1" applyBorder="1"/>
    <xf numFmtId="0" fontId="17" fillId="0" borderId="0" xfId="0" applyFont="1"/>
    <xf numFmtId="0" fontId="3" fillId="3" borderId="0" xfId="0" applyFont="1" applyFill="1"/>
    <xf numFmtId="0" fontId="0" fillId="0" borderId="0" xfId="0" applyBorder="1"/>
    <xf numFmtId="0" fontId="0" fillId="0" borderId="0" xfId="0" applyFont="1" applyBorder="1"/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167" fontId="2" fillId="0" borderId="0" xfId="0" applyNumberFormat="1" applyFont="1" applyBorder="1"/>
    <xf numFmtId="167" fontId="2" fillId="0" borderId="0" xfId="0" applyNumberFormat="1" applyFont="1"/>
    <xf numFmtId="0" fontId="2" fillId="7" borderId="3" xfId="0" applyFont="1" applyFill="1" applyBorder="1" applyAlignment="1">
      <alignment horizontal="left" vertical="center"/>
    </xf>
    <xf numFmtId="0" fontId="2" fillId="7" borderId="5" xfId="0" applyFont="1" applyFill="1" applyBorder="1"/>
    <xf numFmtId="167" fontId="2" fillId="7" borderId="6" xfId="0" applyNumberFormat="1" applyFont="1" applyFill="1" applyBorder="1"/>
    <xf numFmtId="167" fontId="2" fillId="7" borderId="8" xfId="0" applyNumberFormat="1" applyFont="1" applyFill="1" applyBorder="1"/>
    <xf numFmtId="0" fontId="2" fillId="7" borderId="12" xfId="0" applyFont="1" applyFill="1" applyBorder="1"/>
    <xf numFmtId="167" fontId="2" fillId="7" borderId="13" xfId="0" applyNumberFormat="1" applyFont="1" applyFill="1" applyBorder="1"/>
    <xf numFmtId="0" fontId="2" fillId="7" borderId="3" xfId="0" applyFont="1" applyFill="1" applyBorder="1"/>
    <xf numFmtId="0" fontId="0" fillId="7" borderId="5" xfId="0" applyFill="1" applyBorder="1"/>
    <xf numFmtId="0" fontId="0" fillId="7" borderId="4" xfId="0" applyFill="1" applyBorder="1"/>
    <xf numFmtId="0" fontId="0" fillId="7" borderId="6" xfId="0" applyFill="1" applyBorder="1"/>
    <xf numFmtId="167" fontId="2" fillId="7" borderId="7" xfId="0" applyNumberFormat="1" applyFont="1" applyFill="1" applyBorder="1"/>
    <xf numFmtId="0" fontId="16" fillId="5" borderId="12" xfId="10" applyFont="1" applyFill="1" applyBorder="1"/>
    <xf numFmtId="0" fontId="0" fillId="5" borderId="12" xfId="0" applyFill="1" applyBorder="1"/>
    <xf numFmtId="165" fontId="0" fillId="5" borderId="9" xfId="0" applyNumberFormat="1" applyFill="1" applyBorder="1"/>
    <xf numFmtId="0" fontId="16" fillId="5" borderId="11" xfId="10" applyFill="1" applyBorder="1"/>
    <xf numFmtId="0" fontId="0" fillId="5" borderId="10" xfId="0" applyFill="1" applyBorder="1"/>
    <xf numFmtId="3" fontId="0" fillId="5" borderId="10" xfId="0" applyNumberFormat="1" applyFill="1" applyBorder="1"/>
    <xf numFmtId="3" fontId="0" fillId="5" borderId="9" xfId="0" applyNumberFormat="1" applyFill="1" applyBorder="1"/>
    <xf numFmtId="0" fontId="16" fillId="5" borderId="6" xfId="10" applyFill="1" applyBorder="1"/>
    <xf numFmtId="0" fontId="0" fillId="5" borderId="8" xfId="0" applyFill="1" applyBorder="1"/>
    <xf numFmtId="165" fontId="0" fillId="5" borderId="10" xfId="0" applyNumberFormat="1" applyFill="1" applyBorder="1"/>
    <xf numFmtId="0" fontId="16" fillId="5" borderId="13" xfId="10" applyFill="1" applyBorder="1"/>
    <xf numFmtId="0" fontId="0" fillId="5" borderId="13" xfId="0" applyFill="1" applyBorder="1"/>
    <xf numFmtId="0" fontId="16" fillId="5" borderId="9" xfId="10" applyFill="1" applyBorder="1"/>
    <xf numFmtId="0" fontId="0" fillId="5" borderId="9" xfId="0" applyFill="1" applyBorder="1"/>
    <xf numFmtId="0" fontId="2" fillId="5" borderId="12" xfId="0" applyFont="1" applyFill="1" applyBorder="1" applyAlignment="1">
      <alignment vertical="center" wrapText="1"/>
    </xf>
    <xf numFmtId="9" fontId="0" fillId="5" borderId="13" xfId="2" applyFont="1" applyFill="1" applyBorder="1" applyAlignment="1">
      <alignment horizontal="center" vertical="top" wrapText="1"/>
    </xf>
    <xf numFmtId="0" fontId="16" fillId="7" borderId="0" xfId="10" applyFill="1"/>
    <xf numFmtId="0" fontId="0" fillId="7" borderId="0" xfId="0" applyFill="1"/>
    <xf numFmtId="166" fontId="0" fillId="7" borderId="0" xfId="0" applyNumberFormat="1" applyFill="1"/>
    <xf numFmtId="44" fontId="0" fillId="7" borderId="0" xfId="1" applyFont="1" applyFill="1"/>
    <xf numFmtId="0" fontId="0" fillId="7" borderId="0" xfId="0" applyNumberFormat="1" applyFill="1"/>
    <xf numFmtId="9" fontId="0" fillId="7" borderId="0" xfId="2" applyFont="1" applyFill="1"/>
    <xf numFmtId="1" fontId="11" fillId="0" borderId="7" xfId="9" applyNumberFormat="1" applyFont="1" applyBorder="1"/>
    <xf numFmtId="0" fontId="10" fillId="5" borderId="0" xfId="9" applyNumberFormat="1" applyFont="1" applyFill="1"/>
    <xf numFmtId="0" fontId="0" fillId="5" borderId="0" xfId="0" applyFill="1"/>
    <xf numFmtId="0" fontId="9" fillId="5" borderId="0" xfId="9" applyFill="1"/>
    <xf numFmtId="0" fontId="8" fillId="0" borderId="0" xfId="9" applyFont="1"/>
    <xf numFmtId="0" fontId="5" fillId="0" borderId="0" xfId="8" applyFont="1" applyFill="1"/>
    <xf numFmtId="0" fontId="5" fillId="0" borderId="0" xfId="3" applyFont="1" applyFill="1" applyAlignment="1">
      <alignment horizontal="right"/>
    </xf>
    <xf numFmtId="0" fontId="5" fillId="0" borderId="0" xfId="3" applyFont="1" applyBorder="1" applyAlignment="1">
      <alignment horizontal="left"/>
    </xf>
  </cellXfs>
  <cellStyles count="12">
    <cellStyle name="Comma 2" xfId="7"/>
    <cellStyle name="Comma 3" xfId="4"/>
    <cellStyle name="Currency" xfId="1" builtinId="4"/>
    <cellStyle name="Normal" xfId="0" builtinId="0"/>
    <cellStyle name="Normal 2" xfId="5"/>
    <cellStyle name="Normal 3" xfId="8"/>
    <cellStyle name="Normal 4" xfId="3"/>
    <cellStyle name="Normal 5" xfId="9"/>
    <cellStyle name="Normal 6" xfId="10"/>
    <cellStyle name="Percent" xfId="2" builtinId="5"/>
    <cellStyle name="Percent 2" xfId="6"/>
    <cellStyle name="Percent 3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6"/>
  <sheetViews>
    <sheetView topLeftCell="A106" workbookViewId="0">
      <selection activeCell="H117" sqref="H117"/>
    </sheetView>
  </sheetViews>
  <sheetFormatPr defaultRowHeight="15" x14ac:dyDescent="0.25"/>
  <cols>
    <col min="17" max="17" width="8.42578125" bestFit="1" customWidth="1"/>
  </cols>
  <sheetData>
    <row r="1" spans="2:18" ht="18.75" customHeight="1" x14ac:dyDescent="0.7">
      <c r="H1" s="1"/>
      <c r="I1" s="1"/>
    </row>
    <row r="2" spans="2:18" ht="15.75" thickBot="1" x14ac:dyDescent="0.3">
      <c r="B2" s="17" t="s">
        <v>0</v>
      </c>
      <c r="C2" s="4"/>
      <c r="D2" s="4"/>
      <c r="E2" s="4"/>
      <c r="F2" s="4"/>
      <c r="G2" s="4"/>
      <c r="H2" s="4" t="s">
        <v>120</v>
      </c>
      <c r="I2" s="4"/>
      <c r="J2" s="4"/>
      <c r="K2" s="5"/>
      <c r="L2" s="98"/>
    </row>
    <row r="3" spans="2:18" ht="24" thickTop="1" x14ac:dyDescent="0.35">
      <c r="B3" s="5"/>
      <c r="C3" s="5"/>
      <c r="D3" s="5"/>
      <c r="E3" s="5"/>
      <c r="F3" s="5"/>
      <c r="G3" s="5"/>
      <c r="H3" s="5"/>
      <c r="I3" s="2"/>
      <c r="J3" s="2"/>
      <c r="K3" s="2"/>
      <c r="L3" s="7"/>
      <c r="P3" s="31" t="s">
        <v>67</v>
      </c>
      <c r="Q3" s="31"/>
      <c r="R3" s="32"/>
    </row>
    <row r="4" spans="2:18" x14ac:dyDescent="0.25">
      <c r="B4" s="18" t="s">
        <v>1</v>
      </c>
      <c r="C4" s="3"/>
      <c r="D4" s="3"/>
      <c r="E4" s="3"/>
      <c r="F4" s="3"/>
      <c r="G4" s="3"/>
      <c r="H4" s="6">
        <v>1997</v>
      </c>
      <c r="I4" s="6">
        <v>1996</v>
      </c>
      <c r="J4" s="6">
        <v>1995</v>
      </c>
      <c r="K4" s="97"/>
      <c r="L4" s="97"/>
      <c r="P4" s="33">
        <v>1997</v>
      </c>
      <c r="Q4" s="33">
        <v>1996</v>
      </c>
      <c r="R4" s="33">
        <v>1995</v>
      </c>
    </row>
    <row r="5" spans="2:18" x14ac:dyDescent="0.25">
      <c r="P5" s="32"/>
      <c r="Q5" s="32"/>
      <c r="R5" s="32"/>
    </row>
    <row r="6" spans="2:18" x14ac:dyDescent="0.25">
      <c r="B6" s="20" t="s">
        <v>66</v>
      </c>
      <c r="C6" s="8"/>
      <c r="D6" s="9"/>
      <c r="E6" s="21"/>
      <c r="F6" s="21"/>
      <c r="G6" s="9"/>
      <c r="H6" s="8"/>
      <c r="I6" s="8"/>
      <c r="J6" s="8"/>
      <c r="K6" s="96"/>
      <c r="L6" s="96"/>
      <c r="P6" s="32"/>
      <c r="Q6" s="32"/>
      <c r="R6" s="32"/>
    </row>
    <row r="7" spans="2:18" x14ac:dyDescent="0.25">
      <c r="B7" s="14" t="s">
        <v>2</v>
      </c>
      <c r="G7" s="14"/>
      <c r="H7" s="10"/>
      <c r="I7" s="10"/>
      <c r="J7" s="10"/>
      <c r="P7" s="32"/>
      <c r="Q7" s="32"/>
      <c r="R7" s="32"/>
    </row>
    <row r="8" spans="2:18" x14ac:dyDescent="0.25">
      <c r="B8" s="11" t="s">
        <v>3</v>
      </c>
      <c r="G8" s="11"/>
      <c r="H8" s="12">
        <v>36371</v>
      </c>
      <c r="I8" s="12">
        <v>33751</v>
      </c>
      <c r="J8" s="12">
        <v>31133</v>
      </c>
      <c r="P8" s="34">
        <f t="array" ref="P8:R25">H8:J24/H10:J10</f>
        <v>0.88073905462998836</v>
      </c>
      <c r="Q8" s="34">
        <v>0.8866908364859184</v>
      </c>
      <c r="R8" s="34">
        <v>0.89372757284340465</v>
      </c>
    </row>
    <row r="9" spans="2:18" x14ac:dyDescent="0.25">
      <c r="B9" s="11" t="s">
        <v>4</v>
      </c>
      <c r="G9" s="11"/>
      <c r="H9" s="15">
        <v>4925</v>
      </c>
      <c r="I9" s="15">
        <v>4313</v>
      </c>
      <c r="J9" s="15">
        <v>3702</v>
      </c>
      <c r="P9" s="34">
        <v>0.11926094537001163</v>
      </c>
      <c r="Q9" s="34">
        <v>0.11330916351408155</v>
      </c>
      <c r="R9" s="34">
        <v>0.10627242715659538</v>
      </c>
    </row>
    <row r="10" spans="2:18" x14ac:dyDescent="0.25">
      <c r="B10" s="11" t="s">
        <v>5</v>
      </c>
      <c r="G10" s="11"/>
      <c r="H10" s="15">
        <v>41296</v>
      </c>
      <c r="I10" s="15">
        <v>38064</v>
      </c>
      <c r="J10" s="15">
        <v>34835</v>
      </c>
      <c r="P10" s="34">
        <v>1</v>
      </c>
      <c r="Q10" s="34">
        <v>1</v>
      </c>
      <c r="R10" s="34">
        <v>1</v>
      </c>
    </row>
    <row r="11" spans="2:18" x14ac:dyDescent="0.25">
      <c r="B11" s="14" t="s">
        <v>6</v>
      </c>
      <c r="G11" s="14"/>
      <c r="H11" s="10"/>
      <c r="I11" s="10"/>
      <c r="J11" s="10"/>
      <c r="P11" s="34">
        <v>0</v>
      </c>
      <c r="Q11" s="34">
        <v>0</v>
      </c>
      <c r="R11" s="34">
        <v>0</v>
      </c>
    </row>
    <row r="12" spans="2:18" x14ac:dyDescent="0.25">
      <c r="B12" s="11" t="s">
        <v>7</v>
      </c>
      <c r="G12" s="11"/>
      <c r="H12" s="15">
        <v>26769</v>
      </c>
      <c r="I12" s="15">
        <v>24889</v>
      </c>
      <c r="J12" s="15">
        <v>23160</v>
      </c>
      <c r="P12" s="34">
        <v>0.64822258814413014</v>
      </c>
      <c r="Q12" s="34">
        <v>0.65387242538881885</v>
      </c>
      <c r="R12" s="34">
        <v>0.66484857183866797</v>
      </c>
    </row>
    <row r="13" spans="2:18" x14ac:dyDescent="0.25">
      <c r="B13" s="11" t="s">
        <v>8</v>
      </c>
      <c r="G13" s="11"/>
      <c r="H13" s="15">
        <v>8331</v>
      </c>
      <c r="I13" s="15">
        <v>8059</v>
      </c>
      <c r="J13" s="15">
        <v>7428</v>
      </c>
      <c r="P13" s="34">
        <v>0.2017386671832623</v>
      </c>
      <c r="Q13" s="34">
        <v>0.21172236233711644</v>
      </c>
      <c r="R13" s="34">
        <v>0.21323381656380078</v>
      </c>
    </row>
    <row r="14" spans="2:18" x14ac:dyDescent="0.25">
      <c r="B14" s="11" t="s">
        <v>9</v>
      </c>
      <c r="G14" s="11"/>
      <c r="H14" s="15">
        <v>1532</v>
      </c>
      <c r="I14" s="13">
        <v>971</v>
      </c>
      <c r="J14" s="13">
        <v>589</v>
      </c>
      <c r="P14" s="34">
        <v>3.7098024021697019E-2</v>
      </c>
      <c r="Q14" s="34">
        <v>2.5509667927700715E-2</v>
      </c>
      <c r="R14" s="34">
        <v>1.690828190038754E-2</v>
      </c>
    </row>
    <row r="15" spans="2:18" x14ac:dyDescent="0.25">
      <c r="B15" s="11" t="s">
        <v>10</v>
      </c>
      <c r="G15" s="11"/>
      <c r="H15" s="13">
        <v>786</v>
      </c>
      <c r="I15" s="13">
        <v>697</v>
      </c>
      <c r="J15" s="13">
        <v>580</v>
      </c>
      <c r="P15" s="34">
        <v>1.9033320418442464E-2</v>
      </c>
      <c r="Q15" s="34">
        <v>1.8311265237494746E-2</v>
      </c>
      <c r="R15" s="34">
        <v>1.6649921056408785E-2</v>
      </c>
    </row>
    <row r="16" spans="2:18" x14ac:dyDescent="0.25">
      <c r="B16" s="11" t="s">
        <v>11</v>
      </c>
      <c r="G16" s="11"/>
      <c r="H16" s="15">
        <v>1409</v>
      </c>
      <c r="I16" s="15">
        <v>1365</v>
      </c>
      <c r="J16" s="15">
        <v>1373</v>
      </c>
      <c r="P16" s="34">
        <v>3.4119527314994187E-2</v>
      </c>
      <c r="Q16" s="34">
        <v>3.5860655737704916E-2</v>
      </c>
      <c r="R16" s="34">
        <v>3.9414382086981482E-2</v>
      </c>
    </row>
    <row r="17" spans="2:18" x14ac:dyDescent="0.25">
      <c r="B17" s="11" t="s">
        <v>12</v>
      </c>
      <c r="G17" s="11"/>
      <c r="H17" s="13">
        <v>475</v>
      </c>
      <c r="I17" s="11" t="s">
        <v>13</v>
      </c>
      <c r="J17" s="11" t="s">
        <v>13</v>
      </c>
      <c r="P17" s="34">
        <v>1.1502324680356451E-2</v>
      </c>
      <c r="Q17" s="34" t="e">
        <v>#VALUE!</v>
      </c>
      <c r="R17" s="34" t="e">
        <v>#VALUE!</v>
      </c>
    </row>
    <row r="18" spans="2:18" x14ac:dyDescent="0.25">
      <c r="B18" s="11" t="s">
        <v>14</v>
      </c>
      <c r="G18" s="11"/>
      <c r="H18" s="15">
        <v>39302</v>
      </c>
      <c r="I18" s="15">
        <v>35981</v>
      </c>
      <c r="J18" s="15">
        <v>33130</v>
      </c>
      <c r="P18" s="34">
        <v>0.95171445176288261</v>
      </c>
      <c r="Q18" s="34">
        <v>0.94527637662883568</v>
      </c>
      <c r="R18" s="34">
        <v>0.95105497344624657</v>
      </c>
    </row>
    <row r="19" spans="2:18" x14ac:dyDescent="0.25">
      <c r="B19" s="11" t="s">
        <v>15</v>
      </c>
      <c r="G19" s="11"/>
      <c r="H19" s="15">
        <v>1994</v>
      </c>
      <c r="I19" s="15">
        <v>2083</v>
      </c>
      <c r="J19" s="15">
        <v>1705</v>
      </c>
      <c r="P19" s="34">
        <v>4.82855482371174E-2</v>
      </c>
      <c r="Q19" s="34">
        <v>5.4723623371164355E-2</v>
      </c>
      <c r="R19" s="34">
        <v>4.8945026553753407E-2</v>
      </c>
    </row>
    <row r="20" spans="2:18" x14ac:dyDescent="0.25">
      <c r="B20" s="11" t="s">
        <v>16</v>
      </c>
      <c r="G20" s="11"/>
      <c r="H20" s="13">
        <v>106</v>
      </c>
      <c r="I20" s="13">
        <v>22</v>
      </c>
      <c r="J20" s="13">
        <v>23</v>
      </c>
      <c r="P20" s="34">
        <v>2.5668345602479661E-3</v>
      </c>
      <c r="Q20" s="34">
        <v>5.7797393862967633E-4</v>
      </c>
      <c r="R20" s="34">
        <v>6.6025549016793456E-4</v>
      </c>
    </row>
    <row r="21" spans="2:18" x14ac:dyDescent="0.25">
      <c r="B21" s="11" t="s">
        <v>17</v>
      </c>
      <c r="G21" s="11"/>
      <c r="H21" s="15">
        <v>2100</v>
      </c>
      <c r="I21" s="15">
        <v>2105</v>
      </c>
      <c r="J21" s="15">
        <v>1728</v>
      </c>
      <c r="P21" s="34">
        <v>5.0852382797365363E-2</v>
      </c>
      <c r="Q21" s="34">
        <v>5.5301597309794032E-2</v>
      </c>
      <c r="R21" s="34">
        <v>4.9605282043921346E-2</v>
      </c>
    </row>
    <row r="22" spans="2:18" x14ac:dyDescent="0.25">
      <c r="B22" s="11" t="s">
        <v>18</v>
      </c>
      <c r="G22" s="11"/>
      <c r="H22" s="13">
        <v>912</v>
      </c>
      <c r="I22" s="13">
        <v>834</v>
      </c>
      <c r="J22" s="13">
        <v>703</v>
      </c>
      <c r="P22" s="34">
        <v>2.2084463386284385E-2</v>
      </c>
      <c r="Q22" s="34">
        <v>2.191046658259773E-2</v>
      </c>
      <c r="R22" s="34">
        <v>2.0180852590785128E-2</v>
      </c>
    </row>
    <row r="23" spans="2:18" x14ac:dyDescent="0.25">
      <c r="B23" s="14" t="s">
        <v>19</v>
      </c>
      <c r="G23" s="14"/>
      <c r="H23" s="15">
        <v>1188</v>
      </c>
      <c r="I23" s="15">
        <v>1271</v>
      </c>
      <c r="J23" s="15">
        <v>1025</v>
      </c>
      <c r="P23" s="34">
        <v>2.8767919411080978E-2</v>
      </c>
      <c r="Q23" s="34">
        <v>3.3391130727196301E-2</v>
      </c>
      <c r="R23" s="34">
        <v>2.9424429453136215E-2</v>
      </c>
    </row>
    <row r="24" spans="2:18" x14ac:dyDescent="0.25">
      <c r="B24" s="11" t="s">
        <v>20</v>
      </c>
      <c r="G24" s="11"/>
      <c r="H24" s="11" t="s">
        <v>13</v>
      </c>
      <c r="I24" s="11" t="s">
        <v>13</v>
      </c>
      <c r="J24" s="13">
        <v>776</v>
      </c>
      <c r="P24" s="34" t="e">
        <v>#VALUE!</v>
      </c>
      <c r="Q24" s="34" t="e">
        <v>#VALUE!</v>
      </c>
      <c r="R24" s="34">
        <v>2.2276446103057269E-2</v>
      </c>
    </row>
    <row r="25" spans="2:18" ht="15.75" thickBot="1" x14ac:dyDescent="0.3">
      <c r="B25" s="14" t="s">
        <v>21</v>
      </c>
      <c r="G25" s="14"/>
      <c r="H25" s="16">
        <v>1188</v>
      </c>
      <c r="I25" s="16">
        <v>1271</v>
      </c>
      <c r="J25" s="16">
        <v>1801</v>
      </c>
      <c r="P25" s="34" t="e">
        <v>#N/A</v>
      </c>
      <c r="Q25" s="34" t="e">
        <v>#N/A</v>
      </c>
      <c r="R25" s="34" t="e">
        <v>#N/A</v>
      </c>
    </row>
    <row r="26" spans="2:18" ht="15.75" thickTop="1" x14ac:dyDescent="0.25"/>
    <row r="28" spans="2:18" ht="15.75" x14ac:dyDescent="0.3">
      <c r="B28" s="22" t="s">
        <v>22</v>
      </c>
      <c r="C28" s="19"/>
      <c r="D28" s="19"/>
      <c r="E28" s="19"/>
      <c r="F28" s="19"/>
      <c r="G28" s="19"/>
      <c r="H28" s="23">
        <v>1997</v>
      </c>
      <c r="I28" s="23">
        <v>1996</v>
      </c>
      <c r="J28" s="19"/>
      <c r="K28" s="19"/>
      <c r="L28" s="19"/>
    </row>
    <row r="29" spans="2:18" ht="15.75" x14ac:dyDescent="0.3">
      <c r="G29" s="24"/>
      <c r="H29" s="25"/>
      <c r="I29" s="25"/>
    </row>
    <row r="30" spans="2:18" x14ac:dyDescent="0.25">
      <c r="B30" s="29" t="s">
        <v>23</v>
      </c>
      <c r="H30" s="24"/>
      <c r="I30" s="24"/>
    </row>
    <row r="31" spans="2:18" x14ac:dyDescent="0.25">
      <c r="B31" s="26" t="s">
        <v>24</v>
      </c>
      <c r="H31" s="24"/>
      <c r="I31" s="24"/>
    </row>
    <row r="32" spans="2:18" x14ac:dyDescent="0.25">
      <c r="B32" s="26" t="s">
        <v>25</v>
      </c>
      <c r="H32" s="27">
        <v>358</v>
      </c>
      <c r="I32" s="27">
        <v>660</v>
      </c>
    </row>
    <row r="33" spans="2:9" x14ac:dyDescent="0.25">
      <c r="B33" s="26" t="s">
        <v>26</v>
      </c>
      <c r="H33" s="30">
        <v>3316</v>
      </c>
      <c r="I33" s="30">
        <v>2260</v>
      </c>
    </row>
    <row r="34" spans="2:9" x14ac:dyDescent="0.25">
      <c r="B34" s="26" t="s">
        <v>27</v>
      </c>
      <c r="H34" s="30">
        <v>20956</v>
      </c>
      <c r="I34" s="30">
        <v>20104</v>
      </c>
    </row>
    <row r="35" spans="2:9" x14ac:dyDescent="0.25">
      <c r="B35" s="26" t="s">
        <v>28</v>
      </c>
      <c r="H35" s="30">
        <v>1113</v>
      </c>
      <c r="I35" s="28">
        <v>801</v>
      </c>
    </row>
    <row r="36" spans="2:9" x14ac:dyDescent="0.25">
      <c r="B36" s="24"/>
      <c r="H36" s="30">
        <v>19843</v>
      </c>
      <c r="I36" s="30">
        <v>19303</v>
      </c>
    </row>
    <row r="37" spans="2:9" x14ac:dyDescent="0.25">
      <c r="B37" s="26" t="s">
        <v>29</v>
      </c>
      <c r="H37" s="28">
        <v>335</v>
      </c>
      <c r="I37" s="28">
        <v>335</v>
      </c>
    </row>
    <row r="38" spans="2:9" x14ac:dyDescent="0.25">
      <c r="B38" s="26" t="s">
        <v>30</v>
      </c>
      <c r="H38" s="30">
        <v>5044</v>
      </c>
      <c r="I38" s="30">
        <v>4646</v>
      </c>
    </row>
    <row r="39" spans="2:9" x14ac:dyDescent="0.25">
      <c r="B39" s="26" t="s">
        <v>31</v>
      </c>
      <c r="H39" s="28">
        <v>956</v>
      </c>
      <c r="I39" s="28">
        <v>348</v>
      </c>
    </row>
    <row r="40" spans="2:9" x14ac:dyDescent="0.25">
      <c r="B40" s="26" t="s">
        <v>32</v>
      </c>
      <c r="H40" s="28">
        <v>830</v>
      </c>
      <c r="I40" s="28">
        <v>895</v>
      </c>
    </row>
    <row r="41" spans="2:9" x14ac:dyDescent="0.25">
      <c r="B41" s="35" t="s">
        <v>33</v>
      </c>
      <c r="C41" s="36"/>
      <c r="H41" s="30">
        <v>30682</v>
      </c>
      <c r="I41" s="30">
        <v>28447</v>
      </c>
    </row>
    <row r="42" spans="2:9" x14ac:dyDescent="0.25">
      <c r="B42" s="26" t="s">
        <v>34</v>
      </c>
      <c r="H42" s="24"/>
      <c r="I42" s="24"/>
    </row>
    <row r="43" spans="2:9" x14ac:dyDescent="0.25">
      <c r="B43" s="26" t="s">
        <v>35</v>
      </c>
      <c r="H43" s="28">
        <v>487</v>
      </c>
      <c r="I43" s="28">
        <v>445</v>
      </c>
    </row>
    <row r="44" spans="2:9" x14ac:dyDescent="0.25">
      <c r="B44" s="26" t="s">
        <v>36</v>
      </c>
      <c r="H44" s="30">
        <v>5420</v>
      </c>
      <c r="I44" s="30">
        <v>5080</v>
      </c>
    </row>
    <row r="45" spans="2:9" x14ac:dyDescent="0.25">
      <c r="B45" s="26" t="s">
        <v>37</v>
      </c>
      <c r="H45" s="30">
        <v>4919</v>
      </c>
      <c r="I45" s="30">
        <v>4279</v>
      </c>
    </row>
    <row r="46" spans="2:9" x14ac:dyDescent="0.25">
      <c r="B46" s="26" t="s">
        <v>38</v>
      </c>
      <c r="H46" s="28">
        <v>498</v>
      </c>
      <c r="I46" s="28">
        <v>433</v>
      </c>
    </row>
    <row r="47" spans="2:9" x14ac:dyDescent="0.25">
      <c r="B47" s="24"/>
      <c r="H47" s="30">
        <v>11324</v>
      </c>
      <c r="I47" s="30">
        <v>10237</v>
      </c>
    </row>
    <row r="48" spans="2:9" x14ac:dyDescent="0.25">
      <c r="B48" s="26" t="s">
        <v>39</v>
      </c>
      <c r="H48" s="30">
        <v>4910</v>
      </c>
      <c r="I48" s="30">
        <v>4359</v>
      </c>
    </row>
    <row r="49" spans="2:9" x14ac:dyDescent="0.25">
      <c r="B49" s="26" t="s">
        <v>40</v>
      </c>
      <c r="H49" s="30">
        <v>6414</v>
      </c>
      <c r="I49" s="30">
        <v>5878</v>
      </c>
    </row>
    <row r="50" spans="2:9" x14ac:dyDescent="0.25">
      <c r="B50" s="26" t="s">
        <v>32</v>
      </c>
      <c r="H50" s="28">
        <v>666</v>
      </c>
      <c r="I50" s="28">
        <v>905</v>
      </c>
    </row>
    <row r="51" spans="2:9" x14ac:dyDescent="0.25">
      <c r="B51" s="26" t="s">
        <v>41</v>
      </c>
      <c r="H51" s="28">
        <v>938</v>
      </c>
      <c r="I51" s="28">
        <v>937</v>
      </c>
    </row>
    <row r="52" spans="2:9" ht="15.75" thickBot="1" x14ac:dyDescent="0.3">
      <c r="B52" s="29" t="s">
        <v>42</v>
      </c>
      <c r="H52" s="16">
        <v>38700</v>
      </c>
      <c r="I52" s="16">
        <v>36167</v>
      </c>
    </row>
    <row r="53" spans="2:9" ht="15.75" thickTop="1" x14ac:dyDescent="0.25">
      <c r="B53" s="29" t="s">
        <v>43</v>
      </c>
      <c r="H53" s="24"/>
      <c r="I53" s="24"/>
    </row>
    <row r="54" spans="2:9" x14ac:dyDescent="0.25">
      <c r="B54" s="26" t="s">
        <v>44</v>
      </c>
      <c r="H54" s="24"/>
      <c r="I54" s="24"/>
    </row>
    <row r="55" spans="2:9" x14ac:dyDescent="0.25">
      <c r="B55" s="26" t="s">
        <v>45</v>
      </c>
      <c r="H55" s="27">
        <v>5208</v>
      </c>
      <c r="I55" s="27">
        <v>3533</v>
      </c>
    </row>
    <row r="56" spans="2:9" x14ac:dyDescent="0.25">
      <c r="B56" s="26" t="s">
        <v>46</v>
      </c>
      <c r="H56" s="30">
        <v>2561</v>
      </c>
      <c r="I56" s="30">
        <v>2737</v>
      </c>
    </row>
    <row r="57" spans="2:9" x14ac:dyDescent="0.25">
      <c r="B57" s="26" t="s">
        <v>47</v>
      </c>
      <c r="H57" s="30">
        <v>6637</v>
      </c>
      <c r="I57" s="30">
        <v>7225</v>
      </c>
    </row>
    <row r="58" spans="2:9" x14ac:dyDescent="0.25">
      <c r="B58" s="26" t="s">
        <v>48</v>
      </c>
      <c r="H58" s="28">
        <v>830</v>
      </c>
      <c r="I58" s="28">
        <v>840</v>
      </c>
    </row>
    <row r="59" spans="2:9" x14ac:dyDescent="0.25">
      <c r="B59" s="26" t="s">
        <v>49</v>
      </c>
      <c r="H59" s="28">
        <v>554</v>
      </c>
      <c r="I59" s="28">
        <v>615</v>
      </c>
    </row>
    <row r="60" spans="2:9" x14ac:dyDescent="0.25">
      <c r="B60" s="26" t="s">
        <v>50</v>
      </c>
      <c r="H60" s="30">
        <v>15790</v>
      </c>
      <c r="I60" s="30">
        <v>14950</v>
      </c>
    </row>
    <row r="61" spans="2:9" x14ac:dyDescent="0.25">
      <c r="B61" s="26" t="s">
        <v>51</v>
      </c>
      <c r="H61" s="30">
        <v>13071</v>
      </c>
      <c r="I61" s="30">
        <v>12170</v>
      </c>
    </row>
    <row r="62" spans="2:9" x14ac:dyDescent="0.25">
      <c r="B62" s="26" t="s">
        <v>52</v>
      </c>
      <c r="H62" s="30">
        <v>2564</v>
      </c>
      <c r="I62" s="30">
        <v>2748</v>
      </c>
    </row>
    <row r="63" spans="2:9" x14ac:dyDescent="0.25">
      <c r="B63" s="26" t="s">
        <v>53</v>
      </c>
      <c r="H63" s="30">
        <v>1413</v>
      </c>
      <c r="I63" s="30">
        <v>1354</v>
      </c>
    </row>
    <row r="64" spans="2:9" ht="15.75" thickBot="1" x14ac:dyDescent="0.3">
      <c r="B64" s="29" t="s">
        <v>54</v>
      </c>
      <c r="H64" s="37">
        <v>32838</v>
      </c>
      <c r="I64" s="37">
        <v>31222</v>
      </c>
    </row>
    <row r="65" spans="2:10" ht="15.75" thickTop="1" x14ac:dyDescent="0.25">
      <c r="B65" s="29" t="s">
        <v>55</v>
      </c>
      <c r="H65" s="24"/>
      <c r="I65" s="24"/>
    </row>
    <row r="66" spans="2:10" x14ac:dyDescent="0.25">
      <c r="B66" s="26" t="s">
        <v>56</v>
      </c>
      <c r="H66" s="24"/>
      <c r="I66" s="24"/>
    </row>
    <row r="67" spans="2:10" x14ac:dyDescent="0.25">
      <c r="B67" s="26" t="s">
        <v>57</v>
      </c>
      <c r="H67" s="28">
        <v>323</v>
      </c>
      <c r="I67" s="28">
        <v>323</v>
      </c>
    </row>
    <row r="68" spans="2:10" x14ac:dyDescent="0.25">
      <c r="B68" s="26" t="s">
        <v>58</v>
      </c>
      <c r="H68" s="30">
        <v>3598</v>
      </c>
      <c r="I68" s="30">
        <v>3618</v>
      </c>
    </row>
    <row r="69" spans="2:10" x14ac:dyDescent="0.25">
      <c r="B69" s="26" t="s">
        <v>59</v>
      </c>
      <c r="H69" s="30">
        <v>4158</v>
      </c>
      <c r="I69" s="30">
        <v>3330</v>
      </c>
    </row>
    <row r="70" spans="2:10" x14ac:dyDescent="0.25">
      <c r="B70" s="26" t="s">
        <v>60</v>
      </c>
      <c r="H70" s="30">
        <v>-1702</v>
      </c>
      <c r="I70" s="30">
        <v>-1655</v>
      </c>
    </row>
    <row r="71" spans="2:10" x14ac:dyDescent="0.25">
      <c r="B71" s="26" t="s">
        <v>61</v>
      </c>
      <c r="H71" s="28">
        <v>-217</v>
      </c>
      <c r="I71" s="28">
        <v>-277</v>
      </c>
    </row>
    <row r="72" spans="2:10" x14ac:dyDescent="0.25">
      <c r="B72" s="26" t="s">
        <v>62</v>
      </c>
      <c r="H72" s="28">
        <v>-204</v>
      </c>
      <c r="I72" s="28">
        <v>-230</v>
      </c>
    </row>
    <row r="73" spans="2:10" x14ac:dyDescent="0.25">
      <c r="B73" s="26" t="s">
        <v>63</v>
      </c>
      <c r="H73" s="28">
        <v>-94</v>
      </c>
      <c r="I73" s="28">
        <v>-164</v>
      </c>
    </row>
    <row r="74" spans="2:10" x14ac:dyDescent="0.25">
      <c r="B74" s="29" t="s">
        <v>64</v>
      </c>
      <c r="H74" s="38">
        <v>5862</v>
      </c>
      <c r="I74" s="38">
        <v>4945</v>
      </c>
    </row>
    <row r="75" spans="2:10" ht="15.75" thickBot="1" x14ac:dyDescent="0.3">
      <c r="B75" s="29" t="s">
        <v>65</v>
      </c>
      <c r="H75" s="16">
        <v>38700</v>
      </c>
      <c r="I75" s="16">
        <v>36167</v>
      </c>
    </row>
    <row r="76" spans="2:10" ht="15.75" thickTop="1" x14ac:dyDescent="0.25"/>
    <row r="78" spans="2:10" ht="15" customHeight="1" x14ac:dyDescent="0.3">
      <c r="B78" s="92" t="s">
        <v>79</v>
      </c>
      <c r="C78" s="93"/>
      <c r="D78" s="93"/>
      <c r="E78" s="93"/>
      <c r="F78" s="93"/>
      <c r="G78" s="93"/>
      <c r="H78" s="94"/>
      <c r="I78" s="94"/>
      <c r="J78" s="94"/>
    </row>
    <row r="79" spans="2:10" ht="15.75" x14ac:dyDescent="0.3">
      <c r="B79" s="95" t="s">
        <v>1</v>
      </c>
      <c r="H79" s="41">
        <v>1997</v>
      </c>
      <c r="I79" s="41">
        <v>1996</v>
      </c>
      <c r="J79" s="41">
        <v>1995</v>
      </c>
    </row>
    <row r="80" spans="2:10" x14ac:dyDescent="0.25">
      <c r="B80" s="45" t="s">
        <v>80</v>
      </c>
      <c r="H80" s="39"/>
      <c r="I80" s="39"/>
      <c r="J80" s="39"/>
    </row>
    <row r="81" spans="2:10" x14ac:dyDescent="0.25">
      <c r="B81" s="42" t="s">
        <v>21</v>
      </c>
      <c r="H81" s="43">
        <v>1188</v>
      </c>
      <c r="I81" s="43">
        <v>1271</v>
      </c>
      <c r="J81" s="43">
        <v>1801</v>
      </c>
    </row>
    <row r="82" spans="2:10" x14ac:dyDescent="0.25">
      <c r="B82" s="42" t="s">
        <v>81</v>
      </c>
      <c r="H82" s="39"/>
      <c r="I82" s="39"/>
      <c r="J82" s="39"/>
    </row>
    <row r="83" spans="2:10" x14ac:dyDescent="0.25">
      <c r="B83" s="42" t="s">
        <v>82</v>
      </c>
      <c r="H83" s="39"/>
      <c r="I83" s="39"/>
      <c r="J83" s="39"/>
    </row>
    <row r="84" spans="2:10" x14ac:dyDescent="0.25">
      <c r="B84" s="42" t="s">
        <v>83</v>
      </c>
      <c r="H84" s="44">
        <v>807</v>
      </c>
      <c r="I84" s="44">
        <v>774</v>
      </c>
      <c r="J84" s="44">
        <v>631</v>
      </c>
    </row>
    <row r="85" spans="2:10" x14ac:dyDescent="0.25">
      <c r="B85" s="42" t="s">
        <v>9</v>
      </c>
      <c r="H85" s="46">
        <v>1532</v>
      </c>
      <c r="I85" s="44">
        <v>971</v>
      </c>
      <c r="J85" s="44">
        <v>589</v>
      </c>
    </row>
    <row r="86" spans="2:10" x14ac:dyDescent="0.25">
      <c r="B86" s="42" t="s">
        <v>84</v>
      </c>
      <c r="H86" s="44">
        <v>-122</v>
      </c>
      <c r="I86" s="44">
        <v>-36</v>
      </c>
      <c r="J86" s="44">
        <v>-35</v>
      </c>
    </row>
    <row r="87" spans="2:10" x14ac:dyDescent="0.25">
      <c r="B87" s="42" t="s">
        <v>85</v>
      </c>
      <c r="H87" s="39"/>
      <c r="I87" s="39"/>
      <c r="J87" s="39"/>
    </row>
    <row r="88" spans="2:10" x14ac:dyDescent="0.25">
      <c r="B88" s="42" t="s">
        <v>32</v>
      </c>
      <c r="H88" s="44">
        <v>273</v>
      </c>
      <c r="I88" s="44">
        <v>-31</v>
      </c>
      <c r="J88" s="44">
        <v>50</v>
      </c>
    </row>
    <row r="89" spans="2:10" x14ac:dyDescent="0.25">
      <c r="B89" s="42" t="s">
        <v>26</v>
      </c>
      <c r="H89" s="46">
        <v>-1056</v>
      </c>
      <c r="I89" s="46">
        <v>3318</v>
      </c>
      <c r="J89" s="46">
        <v>-2036</v>
      </c>
    </row>
    <row r="90" spans="2:10" x14ac:dyDescent="0.25">
      <c r="B90" s="42" t="s">
        <v>27</v>
      </c>
      <c r="H90" s="46">
        <v>-2285</v>
      </c>
      <c r="I90" s="46">
        <v>-5739</v>
      </c>
      <c r="J90" s="44">
        <v>-534</v>
      </c>
    </row>
    <row r="91" spans="2:10" x14ac:dyDescent="0.25">
      <c r="B91" s="42" t="s">
        <v>30</v>
      </c>
      <c r="H91" s="44">
        <v>-475</v>
      </c>
      <c r="I91" s="44">
        <v>-475</v>
      </c>
      <c r="J91" s="44">
        <v>30</v>
      </c>
    </row>
    <row r="92" spans="2:10" x14ac:dyDescent="0.25">
      <c r="B92" s="42" t="s">
        <v>86</v>
      </c>
      <c r="H92" s="44">
        <v>-160</v>
      </c>
      <c r="I92" s="44">
        <v>111</v>
      </c>
      <c r="J92" s="44">
        <v>-106</v>
      </c>
    </row>
    <row r="93" spans="2:10" x14ac:dyDescent="0.25">
      <c r="B93" s="42" t="s">
        <v>87</v>
      </c>
      <c r="H93" s="44">
        <v>-258</v>
      </c>
      <c r="I93" s="46">
        <v>1025</v>
      </c>
      <c r="J93" s="44">
        <v>801</v>
      </c>
    </row>
    <row r="94" spans="2:10" x14ac:dyDescent="0.25">
      <c r="B94" s="42" t="s">
        <v>20</v>
      </c>
      <c r="H94" s="42" t="s">
        <v>13</v>
      </c>
      <c r="I94" s="42" t="s">
        <v>13</v>
      </c>
      <c r="J94" s="44">
        <v>-776</v>
      </c>
    </row>
    <row r="95" spans="2:10" ht="15.75" thickBot="1" x14ac:dyDescent="0.3">
      <c r="B95" s="45" t="s">
        <v>88</v>
      </c>
      <c r="H95" s="47">
        <v>-556</v>
      </c>
      <c r="I95" s="37">
        <v>1189</v>
      </c>
      <c r="J95" s="47">
        <v>415</v>
      </c>
    </row>
    <row r="96" spans="2:10" ht="15.75" thickTop="1" x14ac:dyDescent="0.25">
      <c r="B96" s="35" t="s">
        <v>89</v>
      </c>
      <c r="H96" s="39"/>
      <c r="I96" s="39"/>
      <c r="J96" s="39"/>
    </row>
    <row r="97" spans="2:10" x14ac:dyDescent="0.25">
      <c r="B97" s="42" t="s">
        <v>90</v>
      </c>
      <c r="H97" s="44">
        <v>-138</v>
      </c>
      <c r="I97" s="44">
        <v>-296</v>
      </c>
      <c r="J97" s="44">
        <v>-53</v>
      </c>
    </row>
    <row r="98" spans="2:10" x14ac:dyDescent="0.25">
      <c r="B98" s="42" t="s">
        <v>91</v>
      </c>
      <c r="H98" s="44">
        <v>394</v>
      </c>
      <c r="I98" s="44">
        <v>42</v>
      </c>
      <c r="J98" s="44">
        <v>41</v>
      </c>
    </row>
    <row r="99" spans="2:10" x14ac:dyDescent="0.25">
      <c r="B99" s="42" t="s">
        <v>92</v>
      </c>
      <c r="H99" s="46">
        <v>-1328</v>
      </c>
      <c r="I99" s="46">
        <v>-1189</v>
      </c>
      <c r="J99" s="46">
        <v>-1183</v>
      </c>
    </row>
    <row r="100" spans="2:10" x14ac:dyDescent="0.25">
      <c r="B100" s="42" t="s">
        <v>20</v>
      </c>
      <c r="H100" s="42" t="s">
        <v>13</v>
      </c>
      <c r="I100" s="42" t="s">
        <v>13</v>
      </c>
      <c r="J100" s="44">
        <v>483</v>
      </c>
    </row>
    <row r="101" spans="2:10" ht="15.75" thickBot="1" x14ac:dyDescent="0.3">
      <c r="B101" s="45" t="s">
        <v>93</v>
      </c>
      <c r="H101" s="37">
        <v>-1072</v>
      </c>
      <c r="I101" s="37">
        <v>-1443</v>
      </c>
      <c r="J101" s="47">
        <v>-712</v>
      </c>
    </row>
    <row r="102" spans="2:10" ht="15.75" thickTop="1" x14ac:dyDescent="0.25">
      <c r="B102" s="45" t="s">
        <v>94</v>
      </c>
      <c r="H102" s="39"/>
      <c r="I102" s="39"/>
      <c r="J102" s="39"/>
    </row>
    <row r="103" spans="2:10" x14ac:dyDescent="0.25">
      <c r="B103" s="42" t="s">
        <v>95</v>
      </c>
      <c r="H103" s="46">
        <v>3920</v>
      </c>
      <c r="I103" s="46">
        <v>4683</v>
      </c>
      <c r="J103" s="46">
        <v>2588</v>
      </c>
    </row>
    <row r="104" spans="2:10" x14ac:dyDescent="0.25">
      <c r="B104" s="42" t="s">
        <v>96</v>
      </c>
      <c r="H104" s="46">
        <v>-3299</v>
      </c>
      <c r="I104" s="46">
        <v>-1832</v>
      </c>
      <c r="J104" s="46">
        <v>-1124</v>
      </c>
    </row>
    <row r="105" spans="2:10" x14ac:dyDescent="0.25">
      <c r="B105" s="42" t="s">
        <v>97</v>
      </c>
      <c r="H105" s="46">
        <v>1834</v>
      </c>
      <c r="I105" s="46">
        <v>-1814</v>
      </c>
      <c r="J105" s="44">
        <v>-637</v>
      </c>
    </row>
    <row r="106" spans="2:10" x14ac:dyDescent="0.25">
      <c r="B106" s="42" t="s">
        <v>98</v>
      </c>
      <c r="H106" s="44">
        <v>-633</v>
      </c>
      <c r="I106" s="42" t="s">
        <v>13</v>
      </c>
      <c r="J106" s="42" t="s">
        <v>13</v>
      </c>
    </row>
    <row r="107" spans="2:10" x14ac:dyDescent="0.25">
      <c r="B107" s="42" t="s">
        <v>99</v>
      </c>
      <c r="H107" s="44">
        <v>16</v>
      </c>
      <c r="I107" s="44">
        <v>21</v>
      </c>
      <c r="J107" s="44">
        <v>44</v>
      </c>
    </row>
    <row r="108" spans="2:10" x14ac:dyDescent="0.25">
      <c r="B108" s="42" t="s">
        <v>100</v>
      </c>
      <c r="H108" s="42" t="s">
        <v>13</v>
      </c>
      <c r="I108" s="44">
        <v>-325</v>
      </c>
      <c r="J108" s="42" t="s">
        <v>13</v>
      </c>
    </row>
    <row r="109" spans="2:10" x14ac:dyDescent="0.25">
      <c r="B109" s="42" t="s">
        <v>101</v>
      </c>
      <c r="H109" s="44">
        <v>-170</v>
      </c>
      <c r="I109" s="44">
        <v>-164</v>
      </c>
      <c r="J109" s="42" t="s">
        <v>13</v>
      </c>
    </row>
    <row r="110" spans="2:10" x14ac:dyDescent="0.25">
      <c r="B110" s="42" t="s">
        <v>102</v>
      </c>
      <c r="H110" s="44">
        <v>103</v>
      </c>
      <c r="I110" s="44">
        <v>134</v>
      </c>
      <c r="J110" s="44">
        <v>97</v>
      </c>
    </row>
    <row r="111" spans="2:10" x14ac:dyDescent="0.25">
      <c r="B111" s="42" t="s">
        <v>103</v>
      </c>
      <c r="H111" s="44">
        <v>-441</v>
      </c>
      <c r="I111" s="44">
        <v>-394</v>
      </c>
      <c r="J111" s="44">
        <v>-607</v>
      </c>
    </row>
    <row r="112" spans="2:10" ht="15.75" thickBot="1" x14ac:dyDescent="0.3">
      <c r="B112" s="45" t="s">
        <v>104</v>
      </c>
      <c r="H112" s="48">
        <v>1330</v>
      </c>
      <c r="I112" s="49">
        <v>309</v>
      </c>
      <c r="J112" s="49">
        <v>361</v>
      </c>
    </row>
    <row r="113" spans="2:10" ht="15.75" thickTop="1" x14ac:dyDescent="0.25">
      <c r="B113" s="45" t="s">
        <v>105</v>
      </c>
      <c r="H113" s="40">
        <v>-4</v>
      </c>
      <c r="I113" s="40">
        <v>-1</v>
      </c>
      <c r="J113" s="40">
        <v>-6</v>
      </c>
    </row>
    <row r="114" spans="2:10" x14ac:dyDescent="0.25">
      <c r="B114" s="45" t="s">
        <v>106</v>
      </c>
      <c r="H114" s="91">
        <v>-302</v>
      </c>
      <c r="I114" s="91">
        <v>54</v>
      </c>
      <c r="J114" s="91">
        <v>58</v>
      </c>
    </row>
    <row r="117" spans="2:10" x14ac:dyDescent="0.25">
      <c r="B117" s="85" t="s">
        <v>68</v>
      </c>
      <c r="C117" s="86"/>
      <c r="D117" s="86"/>
      <c r="E117" s="86"/>
      <c r="F117" s="86"/>
      <c r="G117" s="86"/>
      <c r="H117" s="87">
        <f>H25/H74</f>
        <v>0.20266120777891505</v>
      </c>
      <c r="I117" s="87">
        <f>I25/I74</f>
        <v>0.2570273003033367</v>
      </c>
    </row>
    <row r="118" spans="2:10" x14ac:dyDescent="0.25">
      <c r="B118" s="85" t="s">
        <v>69</v>
      </c>
      <c r="C118" s="86"/>
      <c r="D118" s="86"/>
      <c r="E118" s="86"/>
      <c r="F118" s="86"/>
      <c r="G118" s="86"/>
      <c r="H118" s="88">
        <f>H21/H74</f>
        <v>0.35823950870010235</v>
      </c>
      <c r="I118" s="88">
        <f>I21/I74</f>
        <v>0.42568250758341758</v>
      </c>
    </row>
    <row r="119" spans="2:10" x14ac:dyDescent="0.25">
      <c r="B119" s="85" t="s">
        <v>70</v>
      </c>
      <c r="C119" s="86"/>
      <c r="D119" s="86"/>
      <c r="E119" s="86"/>
      <c r="F119" s="86"/>
      <c r="G119" s="86"/>
      <c r="H119" s="88">
        <f>H19/(H67+H55+H61)</f>
        <v>0.10719277497043328</v>
      </c>
      <c r="I119" s="88">
        <f>I19/(I67+I55+I61)</f>
        <v>0.12997628853113691</v>
      </c>
    </row>
    <row r="120" spans="2:10" x14ac:dyDescent="0.25">
      <c r="B120" s="85" t="s">
        <v>78</v>
      </c>
      <c r="C120" s="86"/>
      <c r="D120" s="86"/>
      <c r="E120" s="86"/>
      <c r="F120" s="86"/>
      <c r="G120" s="86"/>
      <c r="H120" s="87">
        <f>H10/((H52+I52)/2)</f>
        <v>1.1031829778139901</v>
      </c>
      <c r="I120" s="87">
        <f>I10/AVERAGE(I52+J52)</f>
        <v>1.0524511294826775</v>
      </c>
    </row>
    <row r="121" spans="2:10" x14ac:dyDescent="0.25">
      <c r="B121" s="85" t="s">
        <v>71</v>
      </c>
      <c r="C121" s="86"/>
      <c r="D121" s="86"/>
      <c r="E121" s="86"/>
      <c r="F121" s="86"/>
      <c r="G121" s="86"/>
      <c r="H121" s="87">
        <f>H8/((H38+I38)/2)</f>
        <v>7.5069143446852422</v>
      </c>
      <c r="I121" s="87">
        <f>I8/I38</f>
        <v>7.2645286267757214</v>
      </c>
    </row>
    <row r="122" spans="2:10" x14ac:dyDescent="0.25">
      <c r="B122" s="85" t="s">
        <v>72</v>
      </c>
      <c r="C122" s="86"/>
      <c r="D122" s="86"/>
      <c r="E122" s="86"/>
      <c r="F122" s="86"/>
      <c r="G122" s="86"/>
      <c r="H122" s="87">
        <f>H8/H34</f>
        <v>1.7355888528345105</v>
      </c>
      <c r="I122" s="87">
        <f>I8/I34</f>
        <v>1.6788201352964585</v>
      </c>
    </row>
    <row r="123" spans="2:10" x14ac:dyDescent="0.25">
      <c r="B123" s="85" t="s">
        <v>73</v>
      </c>
      <c r="C123" s="86"/>
      <c r="D123" s="86"/>
      <c r="E123" s="86"/>
      <c r="F123" s="86"/>
      <c r="G123" s="86"/>
      <c r="H123" s="89">
        <f>365/H121</f>
        <v>48.621841577080644</v>
      </c>
      <c r="I123" s="89">
        <f>365/I121</f>
        <v>50.244140914343276</v>
      </c>
    </row>
    <row r="124" spans="2:10" x14ac:dyDescent="0.25">
      <c r="B124" s="85" t="s">
        <v>74</v>
      </c>
      <c r="C124" s="86"/>
      <c r="D124" s="86"/>
      <c r="E124" s="86"/>
      <c r="F124" s="86"/>
      <c r="G124" s="86"/>
      <c r="H124" s="89">
        <f>365/H122</f>
        <v>210.30326358912319</v>
      </c>
      <c r="I124" s="89">
        <f>365/I122</f>
        <v>217.41459512310746</v>
      </c>
    </row>
    <row r="125" spans="2:10" x14ac:dyDescent="0.25">
      <c r="B125" s="85" t="s">
        <v>75</v>
      </c>
      <c r="C125" s="86"/>
      <c r="D125" s="86"/>
      <c r="E125" s="86"/>
      <c r="F125" s="86"/>
      <c r="G125" s="86"/>
      <c r="H125" s="90">
        <f>H25/H10</f>
        <v>2.8767919411080978E-2</v>
      </c>
      <c r="I125" s="90">
        <f>I25/I10</f>
        <v>3.3391130727196301E-2</v>
      </c>
    </row>
    <row r="126" spans="2:10" x14ac:dyDescent="0.25">
      <c r="B126" s="85" t="s">
        <v>76</v>
      </c>
      <c r="C126" s="86"/>
      <c r="D126" s="86"/>
      <c r="E126" s="86"/>
      <c r="F126" s="86"/>
      <c r="G126" s="86"/>
      <c r="H126" s="87">
        <f>H41/H55</f>
        <v>5.8913210445468511</v>
      </c>
      <c r="I126" s="87">
        <f>I41/I55</f>
        <v>8.0517973393716389</v>
      </c>
    </row>
    <row r="127" spans="2:10" x14ac:dyDescent="0.25">
      <c r="B127" s="85" t="s">
        <v>77</v>
      </c>
      <c r="C127" s="86"/>
      <c r="D127" s="86"/>
      <c r="E127" s="86"/>
      <c r="F127" s="86"/>
      <c r="G127" s="86"/>
      <c r="H127" s="87">
        <f>(H32+H34)/H55</f>
        <v>4.0925499231950848</v>
      </c>
      <c r="I127" s="87">
        <f>(I32+I34)/I55</f>
        <v>5.8771582224738186</v>
      </c>
    </row>
    <row r="136" spans="7:8" ht="33.75" x14ac:dyDescent="0.5">
      <c r="G136" s="50"/>
      <c r="H136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tabSelected="1" topLeftCell="A6" workbookViewId="0">
      <selection activeCell="F27" sqref="F27"/>
    </sheetView>
  </sheetViews>
  <sheetFormatPr defaultRowHeight="15" x14ac:dyDescent="0.25"/>
  <cols>
    <col min="3" max="3" width="9.5703125" customWidth="1"/>
    <col min="4" max="4" width="9.7109375" customWidth="1"/>
  </cols>
  <sheetData>
    <row r="1" spans="2:16" ht="46.5" x14ac:dyDescent="0.7">
      <c r="F1" s="51" t="s">
        <v>113</v>
      </c>
      <c r="G1" s="51"/>
      <c r="H1" s="51"/>
      <c r="I1" s="51"/>
      <c r="J1" s="51"/>
      <c r="K1" s="51"/>
      <c r="L1" s="1"/>
      <c r="M1" s="1"/>
      <c r="N1" s="1"/>
    </row>
    <row r="2" spans="2:16" x14ac:dyDescent="0.25">
      <c r="B2" s="53"/>
      <c r="C2" s="53"/>
      <c r="D2" s="53"/>
      <c r="E2" s="53"/>
      <c r="F2" s="53"/>
      <c r="G2" s="53"/>
      <c r="H2" s="52"/>
      <c r="I2" s="52"/>
      <c r="J2" s="52"/>
      <c r="K2" s="52"/>
    </row>
    <row r="3" spans="2:16" x14ac:dyDescent="0.25">
      <c r="C3" s="54"/>
      <c r="D3" s="55"/>
      <c r="E3" s="55"/>
      <c r="F3" s="53"/>
      <c r="G3" s="53"/>
      <c r="H3" s="52"/>
      <c r="I3" s="52"/>
      <c r="J3" s="52"/>
      <c r="K3" s="52"/>
    </row>
    <row r="4" spans="2:16" x14ac:dyDescent="0.25">
      <c r="B4" s="55"/>
      <c r="C4" s="55"/>
      <c r="D4" s="55"/>
      <c r="E4" s="55"/>
      <c r="F4" s="53"/>
      <c r="G4" s="53"/>
      <c r="I4" s="83" t="s">
        <v>119</v>
      </c>
      <c r="J4" s="52"/>
      <c r="K4" s="52"/>
    </row>
    <row r="5" spans="2:16" ht="17.25" customHeight="1" x14ac:dyDescent="0.25">
      <c r="B5" s="55"/>
      <c r="C5" s="55"/>
      <c r="D5" s="55"/>
      <c r="E5" s="55"/>
      <c r="F5" s="53"/>
      <c r="G5" s="53"/>
      <c r="H5" s="52"/>
      <c r="I5" s="84">
        <f>B11*E11*G11*K11*O11</f>
        <v>0.20266120777891505</v>
      </c>
      <c r="J5" s="52"/>
      <c r="K5" s="52"/>
    </row>
    <row r="6" spans="2:16" x14ac:dyDescent="0.25">
      <c r="C6" s="55"/>
      <c r="D6" s="55"/>
      <c r="E6" s="55"/>
      <c r="F6" s="53"/>
      <c r="G6" s="53"/>
      <c r="H6" s="52"/>
      <c r="I6" s="52"/>
      <c r="J6" s="52"/>
      <c r="K6" s="52"/>
    </row>
    <row r="7" spans="2:16" x14ac:dyDescent="0.25">
      <c r="B7" s="55"/>
      <c r="C7" s="55"/>
      <c r="D7" s="55"/>
      <c r="E7" s="55"/>
      <c r="F7" s="53"/>
      <c r="G7" s="53"/>
      <c r="H7" s="52"/>
      <c r="I7" s="52"/>
      <c r="J7" s="52"/>
      <c r="K7" s="52"/>
    </row>
    <row r="8" spans="2:16" x14ac:dyDescent="0.25">
      <c r="B8" s="55"/>
      <c r="C8" s="55"/>
      <c r="D8" s="55"/>
      <c r="E8" s="55"/>
      <c r="F8" s="53"/>
      <c r="G8" s="53"/>
      <c r="H8" s="52"/>
      <c r="I8" s="52"/>
      <c r="J8" s="52"/>
      <c r="K8" s="52"/>
    </row>
    <row r="9" spans="2:16" x14ac:dyDescent="0.25">
      <c r="C9" s="55"/>
      <c r="D9" s="55"/>
      <c r="E9" s="55"/>
      <c r="F9" s="53"/>
      <c r="G9" s="53"/>
      <c r="H9" s="52"/>
      <c r="I9" s="52"/>
      <c r="J9" s="52"/>
      <c r="K9" s="52"/>
    </row>
    <row r="10" spans="2:16" x14ac:dyDescent="0.25">
      <c r="B10" s="58" t="s">
        <v>114</v>
      </c>
      <c r="C10" s="59"/>
      <c r="D10" s="55"/>
      <c r="E10" s="62" t="s">
        <v>115</v>
      </c>
      <c r="F10" s="53"/>
      <c r="G10" s="64" t="s">
        <v>116</v>
      </c>
      <c r="H10" s="65"/>
      <c r="I10" s="52"/>
      <c r="J10" s="64" t="s">
        <v>117</v>
      </c>
      <c r="K10" s="66"/>
      <c r="L10" s="65"/>
      <c r="N10" s="64" t="s">
        <v>118</v>
      </c>
      <c r="O10" s="66"/>
      <c r="P10" s="65"/>
    </row>
    <row r="11" spans="2:16" x14ac:dyDescent="0.25">
      <c r="B11" s="60">
        <f>D18/D19</f>
        <v>0.56571428571428573</v>
      </c>
      <c r="C11" s="61"/>
      <c r="D11" s="56"/>
      <c r="E11" s="63">
        <f>D19/D20</f>
        <v>0.59846110002849817</v>
      </c>
      <c r="F11" s="56"/>
      <c r="G11" s="60">
        <f>D20/D21</f>
        <v>8.497191011235955E-2</v>
      </c>
      <c r="H11" s="61"/>
      <c r="I11" s="56"/>
      <c r="J11" s="67"/>
      <c r="K11" s="68">
        <f>D21/D22</f>
        <v>1.067080103359173</v>
      </c>
      <c r="L11" s="61"/>
      <c r="M11" s="57"/>
      <c r="N11" s="67"/>
      <c r="O11" s="68">
        <f>D22/D23</f>
        <v>6.6018423746161723</v>
      </c>
      <c r="P11" s="61"/>
    </row>
    <row r="12" spans="2:16" x14ac:dyDescent="0.25">
      <c r="C12" s="55"/>
      <c r="D12" s="55"/>
      <c r="E12" s="55"/>
      <c r="F12" s="53"/>
      <c r="G12" s="53"/>
      <c r="H12" s="52"/>
      <c r="I12" s="52"/>
      <c r="J12" s="52"/>
      <c r="K12" s="52"/>
    </row>
    <row r="13" spans="2:16" x14ac:dyDescent="0.25">
      <c r="B13" s="55"/>
      <c r="C13" s="55"/>
      <c r="D13" s="55"/>
      <c r="E13" s="55"/>
      <c r="F13" s="53"/>
      <c r="G13" s="53"/>
      <c r="H13" s="52"/>
      <c r="I13" s="52"/>
      <c r="J13" s="52"/>
      <c r="K13" s="52"/>
    </row>
    <row r="14" spans="2:16" x14ac:dyDescent="0.25">
      <c r="B14" s="55"/>
      <c r="C14" s="55"/>
      <c r="D14" s="55"/>
      <c r="E14" s="55"/>
      <c r="F14" s="53"/>
      <c r="G14" s="53"/>
      <c r="H14" s="52"/>
      <c r="I14" s="52"/>
      <c r="J14" s="52"/>
      <c r="K14" s="52"/>
    </row>
    <row r="15" spans="2:16" x14ac:dyDescent="0.25">
      <c r="C15" s="55"/>
      <c r="D15" s="55"/>
      <c r="E15" s="55"/>
      <c r="F15" s="53"/>
      <c r="G15" s="53"/>
      <c r="H15" s="52"/>
      <c r="I15" s="52"/>
      <c r="J15" s="52"/>
      <c r="K15" s="52"/>
    </row>
    <row r="18" spans="2:5" x14ac:dyDescent="0.25">
      <c r="B18" s="69" t="s">
        <v>107</v>
      </c>
      <c r="C18" s="70"/>
      <c r="D18" s="71">
        <f>Sears!H25</f>
        <v>1188</v>
      </c>
      <c r="E18" s="71">
        <f>Sears!I25</f>
        <v>1271</v>
      </c>
    </row>
    <row r="19" spans="2:5" x14ac:dyDescent="0.25">
      <c r="B19" s="72" t="s">
        <v>108</v>
      </c>
      <c r="C19" s="73"/>
      <c r="D19" s="74">
        <f>Sears!H21</f>
        <v>2100</v>
      </c>
      <c r="E19" s="75">
        <f>Sears!I21</f>
        <v>2105</v>
      </c>
    </row>
    <row r="20" spans="2:5" x14ac:dyDescent="0.25">
      <c r="B20" s="76" t="s">
        <v>109</v>
      </c>
      <c r="C20" s="77"/>
      <c r="D20" s="78">
        <f>Sears!H25+Sears!H22+Sears!H16</f>
        <v>3509</v>
      </c>
      <c r="E20" s="71">
        <f>Sears!I25+Sears!I22+Sears!I16</f>
        <v>3470</v>
      </c>
    </row>
    <row r="21" spans="2:5" x14ac:dyDescent="0.25">
      <c r="B21" s="79" t="s">
        <v>110</v>
      </c>
      <c r="C21" s="80"/>
      <c r="D21" s="75">
        <f>Sears!H10</f>
        <v>41296</v>
      </c>
      <c r="E21" s="75">
        <f>Sears!I10</f>
        <v>38064</v>
      </c>
    </row>
    <row r="22" spans="2:5" x14ac:dyDescent="0.25">
      <c r="B22" s="81" t="s">
        <v>111</v>
      </c>
      <c r="C22" s="82"/>
      <c r="D22" s="71">
        <f>Sears!H52</f>
        <v>38700</v>
      </c>
      <c r="E22" s="71">
        <f>Sears!I52</f>
        <v>36167</v>
      </c>
    </row>
    <row r="23" spans="2:5" x14ac:dyDescent="0.25">
      <c r="B23" s="81" t="s">
        <v>112</v>
      </c>
      <c r="C23" s="82"/>
      <c r="D23" s="75">
        <f>Sears!H74</f>
        <v>5862</v>
      </c>
      <c r="E23" s="75">
        <f>Sears!I74</f>
        <v>4945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1"/>
  <sheetViews>
    <sheetView workbookViewId="0"/>
  </sheetViews>
  <sheetFormatPr defaultRowHeight="15" x14ac:dyDescent="0.25"/>
  <sheetData>
    <row r="1" spans="6:7" ht="16.5" customHeight="1" x14ac:dyDescent="0.7"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Sears</vt:lpstr>
      <vt:lpstr>Du Pont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Gogia, Anil</cp:lastModifiedBy>
  <dcterms:created xsi:type="dcterms:W3CDTF">2015-11-02T07:04:14Z</dcterms:created>
  <dcterms:modified xsi:type="dcterms:W3CDTF">2015-11-02T11:30:57Z</dcterms:modified>
</cp:coreProperties>
</file>