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yam\Desktop\Bisuness case  file\Pikquick\"/>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9" i="1" l="1"/>
  <c r="J29" i="1"/>
  <c r="F25" i="1" l="1"/>
  <c r="F24" i="1"/>
  <c r="F23" i="1"/>
  <c r="F22" i="1"/>
  <c r="F21" i="1"/>
  <c r="F20" i="1"/>
  <c r="F19" i="1"/>
  <c r="F18" i="1"/>
  <c r="F17" i="1"/>
  <c r="F16" i="1"/>
  <c r="F15" i="1"/>
  <c r="F14" i="1"/>
  <c r="F13" i="1"/>
  <c r="F11" i="1"/>
  <c r="F10" i="1"/>
  <c r="F9" i="1"/>
  <c r="F8" i="1"/>
  <c r="F7" i="1"/>
  <c r="F6" i="1"/>
  <c r="F5" i="1"/>
  <c r="F4" i="1"/>
  <c r="H41" i="1" l="1"/>
  <c r="H40" i="1"/>
  <c r="H39" i="1"/>
  <c r="H38" i="1"/>
  <c r="H37" i="1"/>
  <c r="G36" i="1"/>
  <c r="G35" i="1"/>
  <c r="G34" i="1"/>
  <c r="G33" i="1"/>
  <c r="G32" i="1"/>
  <c r="G31" i="1"/>
  <c r="G30" i="1"/>
  <c r="G29" i="1"/>
  <c r="G28" i="1"/>
  <c r="G27" i="1"/>
  <c r="H29" i="1"/>
  <c r="H28" i="1"/>
  <c r="H27" i="1"/>
  <c r="G25" i="1"/>
  <c r="G24" i="1"/>
  <c r="G23" i="1"/>
  <c r="G22" i="1"/>
  <c r="G21" i="1"/>
  <c r="G20" i="1"/>
  <c r="G19" i="1"/>
  <c r="G18" i="1"/>
  <c r="G17" i="1"/>
  <c r="G16" i="1"/>
  <c r="G15" i="1"/>
  <c r="G14" i="1"/>
  <c r="G13" i="1"/>
  <c r="H23" i="1"/>
  <c r="H19" i="1"/>
  <c r="H15" i="1"/>
  <c r="H10" i="1"/>
  <c r="H6" i="1"/>
  <c r="G11" i="1"/>
  <c r="G10" i="1"/>
  <c r="G9" i="1"/>
  <c r="G8" i="1"/>
  <c r="G7" i="1"/>
  <c r="G6" i="1"/>
  <c r="G5" i="1"/>
  <c r="G4" i="1"/>
  <c r="H25" i="1"/>
  <c r="H24" i="1"/>
  <c r="H22" i="1"/>
  <c r="H21" i="1"/>
  <c r="H20" i="1"/>
  <c r="H18" i="1"/>
  <c r="H16" i="1"/>
  <c r="H14" i="1"/>
  <c r="H13" i="1"/>
  <c r="H9" i="1"/>
  <c r="H8" i="1"/>
  <c r="H7" i="1"/>
  <c r="H5" i="1"/>
  <c r="H4" i="1"/>
  <c r="F42" i="1"/>
  <c r="D38" i="1"/>
  <c r="C38" i="1"/>
  <c r="F34" i="1"/>
  <c r="H34" i="1" s="1"/>
  <c r="F30" i="1"/>
  <c r="F31" i="1" s="1"/>
  <c r="H31" i="1" s="1"/>
  <c r="C26" i="1"/>
  <c r="H17" i="1"/>
  <c r="C12" i="1"/>
  <c r="D11" i="1"/>
  <c r="H11" i="1" s="1"/>
  <c r="D12" i="1" l="1"/>
  <c r="D26" i="1"/>
  <c r="H30" i="1"/>
  <c r="J39" i="1"/>
  <c r="F12" i="1"/>
  <c r="F32" i="1" s="1"/>
  <c r="H32" i="1" s="1"/>
  <c r="G12" i="1"/>
  <c r="G26" i="1"/>
  <c r="D42" i="1" l="1"/>
  <c r="F33" i="1"/>
  <c r="H33" i="1" s="1"/>
  <c r="G42" i="1"/>
  <c r="H26" i="1"/>
  <c r="H12" i="1"/>
  <c r="H42" i="1" l="1"/>
  <c r="F35" i="1"/>
  <c r="F36" i="1" l="1"/>
  <c r="H35" i="1"/>
  <c r="H36" i="1" s="1"/>
</calcChain>
</file>

<file path=xl/comments1.xml><?xml version="1.0" encoding="utf-8"?>
<comments xmlns="http://schemas.openxmlformats.org/spreadsheetml/2006/main">
  <authors>
    <author>Prakash</author>
    <author>Vrushan</author>
    <author>vrushant</author>
  </authors>
  <commentList>
    <comment ref="B4" authorId="0" shapeId="0">
      <text>
        <r>
          <rPr>
            <b/>
            <sz val="9"/>
            <color indexed="81"/>
            <rFont val="Tahoma"/>
            <family val="2"/>
          </rPr>
          <t xml:space="preserve">BHAVANA HARJANI
</t>
        </r>
      </text>
    </comment>
    <comment ref="B5" authorId="0" shapeId="0">
      <text>
        <r>
          <rPr>
            <b/>
            <sz val="9"/>
            <color indexed="81"/>
            <rFont val="Tahoma"/>
            <family val="2"/>
          </rPr>
          <t xml:space="preserve">Manish Vachher
</t>
        </r>
      </text>
    </comment>
    <comment ref="B7" authorId="0" shapeId="0">
      <text>
        <r>
          <rPr>
            <b/>
            <sz val="9"/>
            <color indexed="81"/>
            <rFont val="Tahoma"/>
            <family val="2"/>
          </rPr>
          <t xml:space="preserve">RENUKA
vrushant
Prakash
</t>
        </r>
      </text>
    </comment>
    <comment ref="B8" authorId="0" shapeId="0">
      <text>
        <r>
          <rPr>
            <b/>
            <sz val="9"/>
            <color indexed="81"/>
            <rFont val="Tahoma"/>
            <family val="2"/>
          </rPr>
          <t>VARSHA
Tasneem
Prakash
mayuri 
matin</t>
        </r>
      </text>
    </comment>
    <comment ref="B9" authorId="0" shapeId="0">
      <text>
        <r>
          <rPr>
            <b/>
            <sz val="9"/>
            <color indexed="81"/>
            <rFont val="Tahoma"/>
            <family val="2"/>
          </rPr>
          <t xml:space="preserve">SHYAMSUNDAR
HETAL
</t>
        </r>
      </text>
    </comment>
    <comment ref="B11" authorId="0" shapeId="0">
      <text>
        <r>
          <rPr>
            <b/>
            <sz val="9"/>
            <color indexed="81"/>
            <rFont val="Tahoma"/>
            <family val="2"/>
          </rPr>
          <t>Dharti
vishal patel
manjur</t>
        </r>
      </text>
    </comment>
    <comment ref="B14" authorId="1" shapeId="0">
      <text>
        <r>
          <rPr>
            <b/>
            <sz val="9"/>
            <color indexed="81"/>
            <rFont val="Tahoma"/>
            <family val="2"/>
          </rPr>
          <t xml:space="preserve">
krunal r solanki</t>
        </r>
      </text>
    </comment>
    <comment ref="B15" authorId="2" shapeId="0">
      <text>
        <r>
          <rPr>
            <sz val="9"/>
            <color indexed="81"/>
            <rFont val="Tahoma"/>
            <family val="2"/>
          </rPr>
          <t>Arpan pathak
Javid Malik</t>
        </r>
      </text>
    </comment>
    <comment ref="B17" authorId="0" shapeId="0">
      <text>
        <r>
          <rPr>
            <b/>
            <sz val="9"/>
            <color indexed="81"/>
            <rFont val="Tahoma"/>
            <family val="2"/>
          </rPr>
          <t>ABHISHEK PARMAR 
shivangi bijwani
SANDEEP SUTHAR</t>
        </r>
      </text>
    </comment>
    <comment ref="B18" authorId="0" shapeId="0">
      <text>
        <r>
          <rPr>
            <b/>
            <sz val="9"/>
            <color indexed="81"/>
            <rFont val="Tahoma"/>
            <family val="2"/>
          </rPr>
          <t xml:space="preserve">TEJAS AHUJA
</t>
        </r>
      </text>
    </comment>
    <comment ref="B19" authorId="0" shapeId="0">
      <text>
        <r>
          <rPr>
            <b/>
            <sz val="9"/>
            <color indexed="81"/>
            <rFont val="Tahoma"/>
            <family val="2"/>
          </rPr>
          <t>nitin
VIJAY
seema
SR patni
Trusha
faiz</t>
        </r>
      </text>
    </comment>
    <comment ref="B21" authorId="0" shapeId="0">
      <text>
        <r>
          <rPr>
            <b/>
            <sz val="9"/>
            <color indexed="81"/>
            <rFont val="Tahoma"/>
            <family val="2"/>
          </rPr>
          <t>PARVEJ
MAULIK
MANISHA
Sandeep
nitesh jain
vishal lashkari
ankit madhukar
shailesh Dedun</t>
        </r>
      </text>
    </comment>
    <comment ref="B22" authorId="0" shapeId="0">
      <text>
        <r>
          <rPr>
            <b/>
            <sz val="9"/>
            <color indexed="81"/>
            <rFont val="Tahoma"/>
            <family val="2"/>
          </rPr>
          <t xml:space="preserve">MADAN
nilesh
Dipesh 
abbas
anita patil 
vijay choksi
</t>
        </r>
      </text>
    </comment>
    <comment ref="B23" authorId="0" shapeId="0">
      <text>
        <r>
          <rPr>
            <b/>
            <sz val="9"/>
            <color indexed="81"/>
            <rFont val="Tahoma"/>
            <family val="2"/>
          </rPr>
          <t xml:space="preserve">
VISHAL VISHWAKARMA
KRUNAL SHAH
MEHULKUMAR ARVINDKUMAR NIRALA
MUSTAK MANSURI
RANJIT PARMAR
MANISHKUMAR D KIRI
PARUL RAMESHBHAI MAKWANA
JINAL PATEL
ALAVINA JAYANAND KHRISTI
PRATIK DILIPBHAI KIRI
SAMIR FARAHIM QURESHI
DEEPAK JOSHI
MONIL PATEL
CHANDNI SUNILKUMAR SHARMA
PRITIBEN VASANTBHAI VORA
RAHUL KISHORBHAI KHALAS
MADHURI BHAVSAR
JINAL PATEL
</t>
        </r>
      </text>
    </comment>
    <comment ref="B24" authorId="0" shapeId="0">
      <text>
        <r>
          <rPr>
            <b/>
            <sz val="9"/>
            <color indexed="81"/>
            <rFont val="Tahoma"/>
            <family val="2"/>
          </rPr>
          <t xml:space="preserve">DIPESH
SANDEEP DETHE
SANDEEP JARIWALA
</t>
        </r>
      </text>
    </comment>
    <comment ref="B25" authorId="1" shapeId="0">
      <text>
        <r>
          <rPr>
            <b/>
            <sz val="9"/>
            <color indexed="81"/>
            <rFont val="Tahoma"/>
            <family val="2"/>
          </rPr>
          <t xml:space="preserve">Kiran
Pravin Dhanavade 
</t>
        </r>
      </text>
    </comment>
  </commentList>
</comments>
</file>

<file path=xl/sharedStrings.xml><?xml version="1.0" encoding="utf-8"?>
<sst xmlns="http://schemas.openxmlformats.org/spreadsheetml/2006/main" count="57" uniqueCount="53">
  <si>
    <t>Cost Center</t>
  </si>
  <si>
    <t>BO/AHMH</t>
  </si>
  <si>
    <t>SM/BLD/AHMH/0197</t>
  </si>
  <si>
    <t>Total</t>
  </si>
  <si>
    <t>BSS Others</t>
  </si>
  <si>
    <t>Pik Quick</t>
  </si>
  <si>
    <t>Count / Amount</t>
  </si>
  <si>
    <t>Count</t>
  </si>
  <si>
    <t>Amount</t>
  </si>
  <si>
    <t>Branch Management Cost</t>
  </si>
  <si>
    <t>Regional Manager</t>
  </si>
  <si>
    <t>Branch Manager</t>
  </si>
  <si>
    <t>Manager - HR</t>
  </si>
  <si>
    <t>AM/Sr / Executive-HR/training HR/MIS-Exe</t>
  </si>
  <si>
    <t xml:space="preserve">Trainer </t>
  </si>
  <si>
    <t>AM/Sr / Executive- FA &amp; Admin/ Supervisor</t>
  </si>
  <si>
    <t>Manager -IT</t>
  </si>
  <si>
    <t>AM/Sr / Executive- IT</t>
  </si>
  <si>
    <t>Total (BMC)</t>
  </si>
  <si>
    <t>Direct Supervisory Cost</t>
  </si>
  <si>
    <t>Manager -T&amp;Q</t>
  </si>
  <si>
    <t>AM/Sr / Executive- T&amp;Q</t>
  </si>
  <si>
    <t>Manager Operations</t>
  </si>
  <si>
    <t>Manager -Dialer</t>
  </si>
  <si>
    <t>AM/Sr / Executive- Dailer</t>
  </si>
  <si>
    <t>FOS</t>
  </si>
  <si>
    <t>Astt. Manager Operations</t>
  </si>
  <si>
    <t>INCENTIVE</t>
  </si>
  <si>
    <t>Process Manager</t>
  </si>
  <si>
    <t>Process Manager (Dist. according process)</t>
  </si>
  <si>
    <t>Backend</t>
  </si>
  <si>
    <t>Quality</t>
  </si>
  <si>
    <t>Team Leader</t>
  </si>
  <si>
    <t>Team Leader - Field</t>
  </si>
  <si>
    <t>SR/EXECUTIVE - BACKEND/MIS Exe</t>
  </si>
  <si>
    <t>Total (DSC)</t>
  </si>
  <si>
    <t>SALARY</t>
  </si>
  <si>
    <t>Manpower Analytics</t>
  </si>
  <si>
    <t>Agent</t>
  </si>
  <si>
    <t xml:space="preserve">Contractual Manpower </t>
  </si>
  <si>
    <t>Average Agent Cost</t>
  </si>
  <si>
    <t>Average FOS Cost</t>
  </si>
  <si>
    <t xml:space="preserve">Average BMC Per Agent </t>
  </si>
  <si>
    <t xml:space="preserve">Average DSC  Per Agent </t>
  </si>
  <si>
    <t>Average Total Manpower cost per agent</t>
  </si>
  <si>
    <t>Average Revenue per Agent / FOS</t>
  </si>
  <si>
    <t>Manpower Cost Vs Revenue (%)</t>
  </si>
  <si>
    <t>Revenue</t>
  </si>
  <si>
    <t>Incentives</t>
  </si>
  <si>
    <t>Performance  Incentive</t>
  </si>
  <si>
    <t>Training  incentive</t>
  </si>
  <si>
    <t>Fos Salary Variable</t>
  </si>
  <si>
    <t>Total  Branch Salary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</si>
</sst>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b/>
      <sz val="8"/>
      <color theme="1"/>
      <name val="Calibri"/>
      <family val="2"/>
      <scheme val="minor"/>
    </font>
    <font>
      <sz val="8"/>
      <color theme="1"/>
      <name val="Calibri"/>
      <family val="2"/>
      <scheme val="minor"/>
    </font>
    <font>
      <b/>
      <sz val="8"/>
      <color rgb="FFFFFF00"/>
      <name val="Calibri"/>
      <family val="2"/>
      <scheme val="minor"/>
    </font>
    <font>
      <sz val="11"/>
      <color rgb="FF000000"/>
      <name val="Calibri"/>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theme="9" tint="0.5999938962981048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s>
  <borders count="27">
    <border>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s>
  <cellStyleXfs count="2">
    <xf numFmtId="0" fontId="0" fillId="0" borderId="0"/>
    <xf numFmtId="9" fontId="1" fillId="0" borderId="0" applyFont="0" applyFill="0" applyBorder="0" applyAlignment="0" applyProtection="0"/>
  </cellStyleXfs>
  <cellXfs count="65">
    <xf numFmtId="0" fontId="0" fillId="0" borderId="0" xfId="0"/>
    <xf numFmtId="0" fontId="3" fillId="0" borderId="1" xfId="0" applyFont="1" applyBorder="1" applyAlignment="1">
      <alignment horizontal="center"/>
    </xf>
    <xf numFmtId="0" fontId="3" fillId="0" borderId="2"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3" fillId="0" borderId="1" xfId="0" applyFont="1" applyBorder="1" applyAlignment="1">
      <alignment horizontal="center" wrapText="1"/>
    </xf>
    <xf numFmtId="0" fontId="3" fillId="0" borderId="8" xfId="0" applyFont="1" applyBorder="1" applyAlignment="1">
      <alignment horizontal="center" wrapText="1"/>
    </xf>
    <xf numFmtId="0" fontId="3" fillId="0" borderId="0" xfId="0" applyFont="1" applyAlignment="1">
      <alignment horizontal="center" wrapText="1"/>
    </xf>
    <xf numFmtId="0" fontId="2" fillId="0" borderId="0" xfId="0" applyFont="1" applyAlignment="1">
      <alignment horizontal="center" wrapText="1"/>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4" fillId="0" borderId="17" xfId="0" applyFont="1" applyFill="1" applyBorder="1" applyAlignment="1">
      <alignment horizontal="center"/>
    </xf>
    <xf numFmtId="0" fontId="4" fillId="0" borderId="0" xfId="0" applyFont="1" applyAlignment="1">
      <alignment horizontal="center"/>
    </xf>
    <xf numFmtId="0" fontId="0" fillId="0" borderId="0" xfId="0" applyAlignment="1">
      <alignment horizontal="center"/>
    </xf>
    <xf numFmtId="0" fontId="4" fillId="0" borderId="18" xfId="0" applyFont="1" applyBorder="1" applyAlignment="1">
      <alignment horizontal="center" wrapText="1"/>
    </xf>
    <xf numFmtId="1" fontId="4" fillId="0" borderId="17" xfId="0" applyNumberFormat="1" applyFont="1" applyBorder="1" applyAlignment="1">
      <alignment horizontal="center"/>
    </xf>
    <xf numFmtId="0" fontId="0" fillId="0" borderId="0" xfId="0" applyFont="1" applyAlignment="1">
      <alignment horizontal="center"/>
    </xf>
    <xf numFmtId="0" fontId="4" fillId="2" borderId="20" xfId="0" applyFont="1" applyFill="1" applyBorder="1" applyAlignment="1">
      <alignment horizontal="center"/>
    </xf>
    <xf numFmtId="0" fontId="3" fillId="2" borderId="17" xfId="0" applyFont="1" applyFill="1" applyBorder="1" applyAlignment="1">
      <alignment horizontal="center"/>
    </xf>
    <xf numFmtId="1" fontId="3" fillId="2" borderId="17" xfId="0" applyNumberFormat="1" applyFont="1" applyFill="1" applyBorder="1" applyAlignment="1">
      <alignment horizontal="center"/>
    </xf>
    <xf numFmtId="1" fontId="4" fillId="0" borderId="0" xfId="0" applyNumberFormat="1" applyFont="1" applyAlignment="1">
      <alignment horizontal="center"/>
    </xf>
    <xf numFmtId="0" fontId="4" fillId="0" borderId="18" xfId="0" applyFont="1" applyBorder="1" applyAlignment="1">
      <alignment horizontal="center"/>
    </xf>
    <xf numFmtId="0" fontId="4" fillId="0" borderId="11" xfId="0" applyFont="1" applyBorder="1" applyAlignment="1">
      <alignment horizontal="center" vertical="center"/>
    </xf>
    <xf numFmtId="0" fontId="4" fillId="0" borderId="0" xfId="0" applyFont="1" applyBorder="1" applyAlignment="1">
      <alignment horizontal="center" vertical="center" textRotation="90" wrapText="1"/>
    </xf>
    <xf numFmtId="0" fontId="3" fillId="2" borderId="20" xfId="0" applyFont="1" applyFill="1" applyBorder="1" applyAlignment="1">
      <alignment horizontal="center"/>
    </xf>
    <xf numFmtId="1" fontId="5" fillId="3" borderId="0" xfId="0" applyNumberFormat="1" applyFont="1" applyFill="1" applyAlignment="1">
      <alignment horizontal="center"/>
    </xf>
    <xf numFmtId="1" fontId="3" fillId="0" borderId="0" xfId="0" applyNumberFormat="1" applyFont="1" applyAlignment="1">
      <alignment horizontal="center"/>
    </xf>
    <xf numFmtId="0" fontId="4" fillId="4" borderId="17" xfId="0" applyFont="1" applyFill="1" applyBorder="1" applyAlignment="1">
      <alignment horizontal="center"/>
    </xf>
    <xf numFmtId="1" fontId="4" fillId="4" borderId="17" xfId="0" applyNumberFormat="1" applyFont="1" applyFill="1" applyBorder="1" applyAlignment="1">
      <alignment horizontal="center"/>
    </xf>
    <xf numFmtId="1" fontId="4" fillId="4" borderId="0" xfId="0" applyNumberFormat="1" applyFont="1" applyFill="1" applyAlignment="1">
      <alignment horizontal="center"/>
    </xf>
    <xf numFmtId="0" fontId="4" fillId="4" borderId="0" xfId="0" applyFont="1" applyFill="1" applyAlignment="1">
      <alignment horizontal="center"/>
    </xf>
    <xf numFmtId="0" fontId="0" fillId="4" borderId="0" xfId="0" applyFill="1" applyAlignment="1">
      <alignment horizontal="center"/>
    </xf>
    <xf numFmtId="9" fontId="4" fillId="0" borderId="17" xfId="1" applyFont="1" applyBorder="1" applyAlignment="1">
      <alignment horizontal="center"/>
    </xf>
    <xf numFmtId="0" fontId="3" fillId="5" borderId="17" xfId="0" applyFont="1" applyFill="1" applyBorder="1" applyAlignment="1">
      <alignment horizontal="center"/>
    </xf>
    <xf numFmtId="3" fontId="3" fillId="5" borderId="17" xfId="0" applyNumberFormat="1" applyFont="1" applyFill="1" applyBorder="1" applyAlignment="1">
      <alignment horizontal="center"/>
    </xf>
    <xf numFmtId="1" fontId="3" fillId="5" borderId="17" xfId="0" applyNumberFormat="1" applyFont="1" applyFill="1" applyBorder="1" applyAlignment="1">
      <alignment horizontal="center"/>
    </xf>
    <xf numFmtId="0" fontId="4" fillId="0" borderId="23" xfId="0" applyFont="1" applyFill="1" applyBorder="1" applyAlignment="1">
      <alignment horizontal="center"/>
    </xf>
    <xf numFmtId="0" fontId="4" fillId="0" borderId="23" xfId="0" applyFont="1" applyBorder="1" applyAlignment="1">
      <alignment horizontal="center"/>
    </xf>
    <xf numFmtId="1" fontId="3" fillId="4" borderId="0" xfId="0" applyNumberFormat="1"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center"/>
    </xf>
    <xf numFmtId="1" fontId="0" fillId="0" borderId="0" xfId="0" applyNumberFormat="1" applyAlignment="1">
      <alignment horizontal="center"/>
    </xf>
    <xf numFmtId="0" fontId="0" fillId="0" borderId="0" xfId="0" applyBorder="1" applyAlignment="1">
      <alignment horizontal="center"/>
    </xf>
    <xf numFmtId="0" fontId="6" fillId="0" borderId="0" xfId="0" applyFont="1" applyBorder="1" applyAlignment="1">
      <alignment horizontal="center"/>
    </xf>
    <xf numFmtId="16" fontId="0" fillId="0" borderId="0" xfId="0" applyNumberFormat="1" applyBorder="1" applyAlignment="1">
      <alignment horizont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4" xfId="0" applyFont="1" applyBorder="1" applyAlignment="1">
      <alignment horizontal="center" vertical="center"/>
    </xf>
    <xf numFmtId="0" fontId="3" fillId="0" borderId="13" xfId="0" applyFont="1" applyBorder="1" applyAlignment="1">
      <alignment horizontal="center" vertical="center"/>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3" xfId="0" applyFont="1" applyBorder="1" applyAlignment="1">
      <alignment horizontal="center"/>
    </xf>
    <xf numFmtId="0" fontId="3" fillId="0" borderId="4" xfId="0" applyFont="1" applyBorder="1" applyAlignment="1">
      <alignment horizontal="center"/>
    </xf>
    <xf numFmtId="0" fontId="4" fillId="0" borderId="21" xfId="0" applyFont="1" applyBorder="1" applyAlignment="1">
      <alignment horizontal="center" vertical="center" textRotation="90" wrapText="1"/>
    </xf>
    <xf numFmtId="0" fontId="4" fillId="0" borderId="22" xfId="0" applyFont="1" applyBorder="1" applyAlignment="1">
      <alignment horizontal="center" vertical="center" textRotation="90" wrapText="1"/>
    </xf>
    <xf numFmtId="0" fontId="4" fillId="0" borderId="24" xfId="0" applyFont="1" applyBorder="1" applyAlignment="1">
      <alignment horizontal="center" vertical="center" textRotation="90" wrapText="1"/>
    </xf>
    <xf numFmtId="0" fontId="4" fillId="0" borderId="25" xfId="0" applyFont="1" applyBorder="1" applyAlignment="1">
      <alignment horizontal="center" vertical="center" textRotation="90" wrapText="1"/>
    </xf>
    <xf numFmtId="0" fontId="4" fillId="0" borderId="26" xfId="0" applyFont="1" applyBorder="1" applyAlignment="1">
      <alignment horizontal="center" vertical="center" textRotation="90" wrapText="1"/>
    </xf>
    <xf numFmtId="0" fontId="4" fillId="0" borderId="12" xfId="0" applyFont="1" applyBorder="1" applyAlignment="1">
      <alignment horizontal="center" vertical="center" textRotation="90"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textRotation="90" wrapText="1"/>
    </xf>
    <xf numFmtId="0" fontId="4" fillId="0" borderId="19" xfId="0" applyFont="1" applyBorder="1" applyAlignment="1">
      <alignment horizontal="center" vertical="center" textRotation="90" wrapText="1"/>
    </xf>
    <xf numFmtId="0" fontId="4" fillId="0" borderId="9" xfId="0" applyFont="1" applyBorder="1" applyAlignment="1">
      <alignment horizontal="center" vertical="center" textRotation="90"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9"/>
  <sheetViews>
    <sheetView tabSelected="1" workbookViewId="0">
      <selection activeCell="G28" sqref="G28"/>
    </sheetView>
  </sheetViews>
  <sheetFormatPr defaultRowHeight="15" x14ac:dyDescent="0.25"/>
  <cols>
    <col min="1" max="1" width="9.42578125" style="14" customWidth="1"/>
    <col min="2" max="2" width="39.85546875" style="14" customWidth="1"/>
    <col min="3" max="3" width="6.42578125" style="14" customWidth="1"/>
    <col min="4" max="4" width="8.140625" style="14" customWidth="1"/>
    <col min="5" max="5" width="6.42578125" style="14" customWidth="1"/>
    <col min="6" max="6" width="13.85546875" style="14" customWidth="1"/>
    <col min="7" max="7" width="6.42578125" style="14" customWidth="1"/>
    <col min="8" max="8" width="8.140625" style="14" customWidth="1"/>
    <col min="9" max="9" width="10.42578125" style="14" bestFit="1" customWidth="1"/>
    <col min="10" max="10" width="7.7109375" style="14" customWidth="1"/>
    <col min="11" max="16384" width="9.140625" style="14"/>
  </cols>
  <sheetData>
    <row r="1" spans="1:10" s="4" customFormat="1" x14ac:dyDescent="0.25">
      <c r="A1" s="1"/>
      <c r="B1" s="2" t="s">
        <v>0</v>
      </c>
      <c r="C1" s="52" t="s">
        <v>1</v>
      </c>
      <c r="D1" s="53"/>
      <c r="E1" s="52" t="s">
        <v>2</v>
      </c>
      <c r="F1" s="53"/>
      <c r="G1" s="46" t="s">
        <v>3</v>
      </c>
      <c r="H1" s="47"/>
      <c r="I1" s="3"/>
      <c r="J1" s="3"/>
    </row>
    <row r="2" spans="1:10" s="8" customFormat="1" ht="37.5" customHeight="1" thickBot="1" x14ac:dyDescent="0.3">
      <c r="A2" s="5"/>
      <c r="B2" s="6"/>
      <c r="C2" s="50" t="s">
        <v>4</v>
      </c>
      <c r="D2" s="51"/>
      <c r="E2" s="60" t="s">
        <v>5</v>
      </c>
      <c r="F2" s="61"/>
      <c r="G2" s="48"/>
      <c r="H2" s="49"/>
      <c r="I2" s="7"/>
      <c r="J2" s="7"/>
    </row>
    <row r="3" spans="1:10" ht="14.1" customHeight="1" thickBot="1" x14ac:dyDescent="0.3">
      <c r="A3" s="9"/>
      <c r="B3" s="10" t="s">
        <v>6</v>
      </c>
      <c r="C3" s="10" t="s">
        <v>7</v>
      </c>
      <c r="D3" s="10" t="s">
        <v>8</v>
      </c>
      <c r="E3" s="10" t="s">
        <v>7</v>
      </c>
      <c r="F3" s="10" t="s">
        <v>8</v>
      </c>
      <c r="G3" s="10" t="s">
        <v>7</v>
      </c>
      <c r="H3" s="10" t="s">
        <v>8</v>
      </c>
      <c r="I3" s="13"/>
      <c r="J3" s="13"/>
    </row>
    <row r="4" spans="1:10" ht="14.1" customHeight="1" x14ac:dyDescent="0.25">
      <c r="A4" s="62" t="s">
        <v>9</v>
      </c>
      <c r="B4" s="11" t="s">
        <v>10</v>
      </c>
      <c r="C4" s="11">
        <v>1</v>
      </c>
      <c r="D4" s="15">
        <v>17500</v>
      </c>
      <c r="E4" s="11"/>
      <c r="F4" s="11">
        <f>D4/1*1</f>
        <v>17500</v>
      </c>
      <c r="G4" s="16">
        <f>C4+E4</f>
        <v>1</v>
      </c>
      <c r="H4" s="16">
        <f>F4</f>
        <v>17500</v>
      </c>
      <c r="I4" s="13"/>
      <c r="J4" s="13"/>
    </row>
    <row r="5" spans="1:10" ht="14.1" customHeight="1" x14ac:dyDescent="0.25">
      <c r="A5" s="63"/>
      <c r="B5" s="11" t="s">
        <v>11</v>
      </c>
      <c r="C5" s="11">
        <v>1</v>
      </c>
      <c r="D5" s="15">
        <v>67918</v>
      </c>
      <c r="E5" s="16"/>
      <c r="F5" s="11">
        <f t="shared" ref="F5:F25" si="0">D5/1*1</f>
        <v>67918</v>
      </c>
      <c r="G5" s="16">
        <f t="shared" ref="G5:G36" si="1">C5+E5</f>
        <v>1</v>
      </c>
      <c r="H5" s="16">
        <f t="shared" ref="H5:H35" si="2">F5</f>
        <v>67918</v>
      </c>
      <c r="I5" s="13"/>
      <c r="J5" s="13"/>
    </row>
    <row r="6" spans="1:10" s="17" customFormat="1" ht="14.1" customHeight="1" x14ac:dyDescent="0.25">
      <c r="A6" s="63"/>
      <c r="B6" s="11" t="s">
        <v>12</v>
      </c>
      <c r="C6" s="11">
        <v>0</v>
      </c>
      <c r="D6" s="11">
        <v>0</v>
      </c>
      <c r="E6" s="16"/>
      <c r="F6" s="11">
        <f t="shared" si="0"/>
        <v>0</v>
      </c>
      <c r="G6" s="16">
        <f t="shared" si="1"/>
        <v>0</v>
      </c>
      <c r="H6" s="16">
        <f t="shared" si="2"/>
        <v>0</v>
      </c>
      <c r="I6" s="13"/>
      <c r="J6" s="13"/>
    </row>
    <row r="7" spans="1:10" ht="14.1" customHeight="1" x14ac:dyDescent="0.25">
      <c r="A7" s="63"/>
      <c r="B7" s="11" t="s">
        <v>13</v>
      </c>
      <c r="C7" s="11">
        <v>3</v>
      </c>
      <c r="D7" s="11">
        <v>49140</v>
      </c>
      <c r="E7" s="16"/>
      <c r="F7" s="11">
        <f t="shared" si="0"/>
        <v>49140</v>
      </c>
      <c r="G7" s="16">
        <f t="shared" si="1"/>
        <v>3</v>
      </c>
      <c r="H7" s="16">
        <f t="shared" si="2"/>
        <v>49140</v>
      </c>
      <c r="I7" s="13"/>
      <c r="J7" s="13"/>
    </row>
    <row r="8" spans="1:10" ht="14.1" customHeight="1" x14ac:dyDescent="0.25">
      <c r="A8" s="63"/>
      <c r="B8" s="11" t="s">
        <v>14</v>
      </c>
      <c r="C8" s="11">
        <v>5</v>
      </c>
      <c r="D8" s="11">
        <v>75226</v>
      </c>
      <c r="E8" s="16"/>
      <c r="F8" s="11">
        <f t="shared" si="0"/>
        <v>75226</v>
      </c>
      <c r="G8" s="16">
        <f t="shared" si="1"/>
        <v>5</v>
      </c>
      <c r="H8" s="16">
        <f t="shared" si="2"/>
        <v>75226</v>
      </c>
      <c r="I8" s="13"/>
      <c r="J8" s="13"/>
    </row>
    <row r="9" spans="1:10" ht="14.1" customHeight="1" x14ac:dyDescent="0.25">
      <c r="A9" s="63"/>
      <c r="B9" s="11" t="s">
        <v>15</v>
      </c>
      <c r="C9" s="11">
        <v>2</v>
      </c>
      <c r="D9" s="11">
        <v>29471</v>
      </c>
      <c r="E9" s="16"/>
      <c r="F9" s="11">
        <f t="shared" si="0"/>
        <v>29471</v>
      </c>
      <c r="G9" s="16">
        <f t="shared" si="1"/>
        <v>2</v>
      </c>
      <c r="H9" s="16">
        <f t="shared" si="2"/>
        <v>29471</v>
      </c>
      <c r="I9" s="13"/>
      <c r="J9" s="13"/>
    </row>
    <row r="10" spans="1:10" ht="14.1" customHeight="1" x14ac:dyDescent="0.25">
      <c r="A10" s="63"/>
      <c r="B10" s="11" t="s">
        <v>16</v>
      </c>
      <c r="C10" s="11">
        <v>0</v>
      </c>
      <c r="D10" s="11">
        <v>0</v>
      </c>
      <c r="E10" s="16"/>
      <c r="F10" s="11">
        <f t="shared" si="0"/>
        <v>0</v>
      </c>
      <c r="G10" s="16">
        <f t="shared" si="1"/>
        <v>0</v>
      </c>
      <c r="H10" s="16">
        <f t="shared" si="2"/>
        <v>0</v>
      </c>
      <c r="I10" s="13"/>
      <c r="J10" s="13"/>
    </row>
    <row r="11" spans="1:10" ht="14.1" customHeight="1" thickBot="1" x14ac:dyDescent="0.3">
      <c r="A11" s="64"/>
      <c r="B11" s="11" t="s">
        <v>17</v>
      </c>
      <c r="C11" s="11">
        <v>3</v>
      </c>
      <c r="D11" s="11">
        <f>27684+6000</f>
        <v>33684</v>
      </c>
      <c r="E11" s="16"/>
      <c r="F11" s="11">
        <f t="shared" si="0"/>
        <v>33684</v>
      </c>
      <c r="G11" s="16">
        <f t="shared" si="1"/>
        <v>3</v>
      </c>
      <c r="H11" s="16">
        <f t="shared" si="2"/>
        <v>33684</v>
      </c>
      <c r="I11" s="13"/>
      <c r="J11" s="13"/>
    </row>
    <row r="12" spans="1:10" ht="14.1" customHeight="1" thickBot="1" x14ac:dyDescent="0.3">
      <c r="A12" s="18"/>
      <c r="B12" s="19" t="s">
        <v>18</v>
      </c>
      <c r="C12" s="19">
        <f>SUM(C4:C11)</f>
        <v>15</v>
      </c>
      <c r="D12" s="19">
        <f t="shared" ref="D12" si="3">SUM(D4:D11)</f>
        <v>272939</v>
      </c>
      <c r="E12" s="19"/>
      <c r="F12" s="20">
        <f>SUM(F4:F11)</f>
        <v>272939</v>
      </c>
      <c r="G12" s="19">
        <f>SUM(G4:G11)</f>
        <v>15</v>
      </c>
      <c r="H12" s="20">
        <f>SUM(H4:H11)</f>
        <v>272939</v>
      </c>
      <c r="I12" s="21"/>
      <c r="J12" s="13"/>
    </row>
    <row r="13" spans="1:10" ht="14.1" customHeight="1" x14ac:dyDescent="0.25">
      <c r="A13" s="54" t="s">
        <v>19</v>
      </c>
      <c r="B13" s="11" t="s">
        <v>20</v>
      </c>
      <c r="C13" s="11">
        <v>0</v>
      </c>
      <c r="D13" s="11">
        <v>0</v>
      </c>
      <c r="E13" s="11"/>
      <c r="F13" s="11">
        <f t="shared" si="0"/>
        <v>0</v>
      </c>
      <c r="G13" s="16">
        <f t="shared" si="1"/>
        <v>0</v>
      </c>
      <c r="H13" s="16">
        <f t="shared" si="2"/>
        <v>0</v>
      </c>
      <c r="I13" s="13"/>
      <c r="J13" s="13"/>
    </row>
    <row r="14" spans="1:10" ht="14.1" customHeight="1" x14ac:dyDescent="0.25">
      <c r="A14" s="55"/>
      <c r="B14" s="11" t="s">
        <v>21</v>
      </c>
      <c r="C14" s="11">
        <v>0</v>
      </c>
      <c r="D14" s="22">
        <v>0</v>
      </c>
      <c r="E14" s="11"/>
      <c r="F14" s="11">
        <f t="shared" si="0"/>
        <v>0</v>
      </c>
      <c r="G14" s="16">
        <f t="shared" si="1"/>
        <v>0</v>
      </c>
      <c r="H14" s="16">
        <f t="shared" si="2"/>
        <v>0</v>
      </c>
      <c r="I14" s="13"/>
      <c r="J14" s="13"/>
    </row>
    <row r="15" spans="1:10" ht="14.1" customHeight="1" x14ac:dyDescent="0.25">
      <c r="A15" s="55"/>
      <c r="B15" s="11" t="s">
        <v>22</v>
      </c>
      <c r="C15" s="11">
        <v>0</v>
      </c>
      <c r="D15" s="11">
        <v>0</v>
      </c>
      <c r="E15" s="11"/>
      <c r="F15" s="11">
        <f t="shared" si="0"/>
        <v>0</v>
      </c>
      <c r="G15" s="16">
        <f t="shared" si="1"/>
        <v>0</v>
      </c>
      <c r="H15" s="16">
        <f t="shared" si="2"/>
        <v>0</v>
      </c>
      <c r="I15" s="13"/>
      <c r="J15" s="13"/>
    </row>
    <row r="16" spans="1:10" ht="14.1" customHeight="1" x14ac:dyDescent="0.25">
      <c r="A16" s="55"/>
      <c r="B16" s="23" t="s">
        <v>23</v>
      </c>
      <c r="C16" s="11">
        <v>0</v>
      </c>
      <c r="D16" s="11">
        <v>0</v>
      </c>
      <c r="E16" s="11"/>
      <c r="F16" s="11">
        <f t="shared" si="0"/>
        <v>0</v>
      </c>
      <c r="G16" s="16">
        <f t="shared" si="1"/>
        <v>0</v>
      </c>
      <c r="H16" s="16">
        <f t="shared" si="2"/>
        <v>0</v>
      </c>
      <c r="I16" s="13"/>
      <c r="J16" s="13"/>
    </row>
    <row r="17" spans="1:12" ht="14.1" customHeight="1" x14ac:dyDescent="0.25">
      <c r="A17" s="55"/>
      <c r="B17" s="23" t="s">
        <v>24</v>
      </c>
      <c r="C17" s="11">
        <v>0</v>
      </c>
      <c r="D17" s="11">
        <v>0</v>
      </c>
      <c r="E17" s="11"/>
      <c r="F17" s="11">
        <f t="shared" si="0"/>
        <v>0</v>
      </c>
      <c r="G17" s="16">
        <f t="shared" si="1"/>
        <v>0</v>
      </c>
      <c r="H17" s="16">
        <f t="shared" si="2"/>
        <v>0</v>
      </c>
      <c r="I17" s="13"/>
      <c r="J17" s="13"/>
    </row>
    <row r="18" spans="1:12" ht="14.1" customHeight="1" x14ac:dyDescent="0.25">
      <c r="A18" s="55"/>
      <c r="B18" s="11" t="s">
        <v>26</v>
      </c>
      <c r="C18" s="11">
        <v>1</v>
      </c>
      <c r="D18" s="11">
        <v>56948</v>
      </c>
      <c r="E18" s="11"/>
      <c r="F18" s="11">
        <f t="shared" si="0"/>
        <v>56948</v>
      </c>
      <c r="G18" s="16">
        <f t="shared" si="1"/>
        <v>1</v>
      </c>
      <c r="H18" s="16">
        <f t="shared" si="2"/>
        <v>56948</v>
      </c>
      <c r="I18" s="13"/>
      <c r="J18" s="13"/>
    </row>
    <row r="19" spans="1:12" ht="14.1" customHeight="1" x14ac:dyDescent="0.25">
      <c r="A19" s="55"/>
      <c r="B19" s="11" t="s">
        <v>28</v>
      </c>
      <c r="C19" s="11">
        <v>0</v>
      </c>
      <c r="D19" s="11">
        <v>0</v>
      </c>
      <c r="E19" s="11"/>
      <c r="F19" s="11">
        <f t="shared" si="0"/>
        <v>0</v>
      </c>
      <c r="G19" s="16">
        <f t="shared" si="1"/>
        <v>0</v>
      </c>
      <c r="H19" s="16">
        <f t="shared" si="2"/>
        <v>0</v>
      </c>
      <c r="I19" s="13"/>
      <c r="J19" s="13"/>
    </row>
    <row r="20" spans="1:12" ht="14.1" customHeight="1" x14ac:dyDescent="0.25">
      <c r="A20" s="55"/>
      <c r="B20" s="11" t="s">
        <v>29</v>
      </c>
      <c r="C20" s="11"/>
      <c r="D20" s="11"/>
      <c r="E20" s="11"/>
      <c r="F20" s="11">
        <f t="shared" si="0"/>
        <v>0</v>
      </c>
      <c r="G20" s="16">
        <f t="shared" si="1"/>
        <v>0</v>
      </c>
      <c r="H20" s="16">
        <f t="shared" si="2"/>
        <v>0</v>
      </c>
      <c r="I20" s="13"/>
      <c r="J20" s="13"/>
    </row>
    <row r="21" spans="1:12" ht="14.1" customHeight="1" x14ac:dyDescent="0.25">
      <c r="A21" s="55"/>
      <c r="B21" s="11" t="s">
        <v>30</v>
      </c>
      <c r="C21" s="11">
        <v>0</v>
      </c>
      <c r="D21" s="11">
        <v>0</v>
      </c>
      <c r="E21" s="11"/>
      <c r="F21" s="11">
        <f t="shared" si="0"/>
        <v>0</v>
      </c>
      <c r="G21" s="16">
        <f t="shared" si="1"/>
        <v>0</v>
      </c>
      <c r="H21" s="16">
        <f t="shared" si="2"/>
        <v>0</v>
      </c>
      <c r="I21" s="13"/>
      <c r="J21" s="13"/>
    </row>
    <row r="22" spans="1:12" ht="14.1" customHeight="1" x14ac:dyDescent="0.25">
      <c r="A22" s="55"/>
      <c r="B22" s="11" t="s">
        <v>31</v>
      </c>
      <c r="C22" s="11">
        <v>0</v>
      </c>
      <c r="D22" s="11">
        <v>0</v>
      </c>
      <c r="E22" s="11"/>
      <c r="F22" s="11">
        <f t="shared" si="0"/>
        <v>0</v>
      </c>
      <c r="G22" s="16">
        <f t="shared" si="1"/>
        <v>0</v>
      </c>
      <c r="H22" s="16">
        <f t="shared" si="2"/>
        <v>0</v>
      </c>
      <c r="I22" s="13"/>
      <c r="J22" s="13"/>
    </row>
    <row r="23" spans="1:12" ht="14.1" customHeight="1" x14ac:dyDescent="0.25">
      <c r="A23" s="55"/>
      <c r="B23" s="11" t="s">
        <v>32</v>
      </c>
      <c r="C23" s="11">
        <v>0</v>
      </c>
      <c r="D23" s="11">
        <v>0</v>
      </c>
      <c r="E23" s="11"/>
      <c r="F23" s="11">
        <f t="shared" si="0"/>
        <v>0</v>
      </c>
      <c r="G23" s="16">
        <f t="shared" si="1"/>
        <v>0</v>
      </c>
      <c r="H23" s="16">
        <f t="shared" si="2"/>
        <v>0</v>
      </c>
      <c r="I23" s="13"/>
      <c r="J23" s="13"/>
    </row>
    <row r="24" spans="1:12" ht="14.1" customHeight="1" thickBot="1" x14ac:dyDescent="0.3">
      <c r="A24" s="56"/>
      <c r="B24" s="11" t="s">
        <v>33</v>
      </c>
      <c r="C24" s="11">
        <v>0</v>
      </c>
      <c r="D24" s="11"/>
      <c r="E24" s="11"/>
      <c r="F24" s="11">
        <f t="shared" si="0"/>
        <v>0</v>
      </c>
      <c r="G24" s="16">
        <f t="shared" si="1"/>
        <v>0</v>
      </c>
      <c r="H24" s="16">
        <f t="shared" si="2"/>
        <v>0</v>
      </c>
      <c r="I24" s="13"/>
      <c r="J24" s="13"/>
    </row>
    <row r="25" spans="1:12" x14ac:dyDescent="0.25">
      <c r="A25" s="24"/>
      <c r="B25" s="11" t="s">
        <v>34</v>
      </c>
      <c r="C25" s="11">
        <v>0</v>
      </c>
      <c r="D25" s="11">
        <v>0</v>
      </c>
      <c r="E25" s="11"/>
      <c r="F25" s="11">
        <f t="shared" si="0"/>
        <v>0</v>
      </c>
      <c r="G25" s="16">
        <f t="shared" si="1"/>
        <v>0</v>
      </c>
      <c r="H25" s="16">
        <f t="shared" si="2"/>
        <v>0</v>
      </c>
      <c r="I25" s="13"/>
      <c r="J25" s="13"/>
    </row>
    <row r="26" spans="1:12" s="4" customFormat="1" ht="15.75" thickBot="1" x14ac:dyDescent="0.3">
      <c r="A26" s="25"/>
      <c r="B26" s="19" t="s">
        <v>35</v>
      </c>
      <c r="C26" s="19">
        <f>SUM(C13:C25)</f>
        <v>1</v>
      </c>
      <c r="D26" s="19">
        <f t="shared" ref="D26" si="4">SUM(D13:D25)</f>
        <v>56948</v>
      </c>
      <c r="E26" s="19"/>
      <c r="F26" s="19"/>
      <c r="G26" s="20">
        <f>SUM(G13:G25)</f>
        <v>1</v>
      </c>
      <c r="H26" s="20">
        <f>SUM(H13:H25)</f>
        <v>56948</v>
      </c>
      <c r="I26" s="21"/>
      <c r="J26" s="3" t="s">
        <v>36</v>
      </c>
    </row>
    <row r="27" spans="1:12" s="32" customFormat="1" ht="15" customHeight="1" x14ac:dyDescent="0.25">
      <c r="A27" s="57" t="s">
        <v>37</v>
      </c>
      <c r="B27" s="28" t="s">
        <v>38</v>
      </c>
      <c r="C27" s="28"/>
      <c r="D27" s="28"/>
      <c r="E27" s="29">
        <v>1</v>
      </c>
      <c r="F27" s="29">
        <v>5500</v>
      </c>
      <c r="G27" s="16">
        <f t="shared" si="1"/>
        <v>1</v>
      </c>
      <c r="H27" s="16">
        <f t="shared" si="2"/>
        <v>5500</v>
      </c>
      <c r="I27" s="30"/>
      <c r="J27" s="30"/>
    </row>
    <row r="28" spans="1:12" s="32" customFormat="1" x14ac:dyDescent="0.25">
      <c r="A28" s="58"/>
      <c r="B28" s="28" t="s">
        <v>25</v>
      </c>
      <c r="C28" s="28"/>
      <c r="D28" s="28"/>
      <c r="E28" s="29">
        <v>8</v>
      </c>
      <c r="F28" s="29">
        <v>60000</v>
      </c>
      <c r="G28" s="16">
        <f t="shared" si="1"/>
        <v>8</v>
      </c>
      <c r="H28" s="16">
        <f t="shared" si="2"/>
        <v>60000</v>
      </c>
      <c r="I28" s="31"/>
      <c r="J28" s="31">
        <v>9000</v>
      </c>
    </row>
    <row r="29" spans="1:12" s="32" customFormat="1" x14ac:dyDescent="0.25">
      <c r="A29" s="58"/>
      <c r="B29" s="28" t="s">
        <v>39</v>
      </c>
      <c r="C29" s="28"/>
      <c r="D29" s="28"/>
      <c r="E29" s="29"/>
      <c r="F29" s="29"/>
      <c r="G29" s="16">
        <f t="shared" si="1"/>
        <v>0</v>
      </c>
      <c r="H29" s="16">
        <f t="shared" si="2"/>
        <v>0</v>
      </c>
      <c r="I29" s="31"/>
      <c r="J29" s="31">
        <f>J28*2</f>
        <v>18000</v>
      </c>
      <c r="K29" s="32">
        <f>7000*5</f>
        <v>35000</v>
      </c>
      <c r="L29" s="32">
        <v>7000</v>
      </c>
    </row>
    <row r="30" spans="1:12" s="32" customFormat="1" x14ac:dyDescent="0.25">
      <c r="A30" s="58"/>
      <c r="B30" s="28" t="s">
        <v>40</v>
      </c>
      <c r="C30" s="28"/>
      <c r="D30" s="28"/>
      <c r="E30" s="29"/>
      <c r="F30" s="29">
        <f>SUM(F27:F28)/E27</f>
        <v>65500</v>
      </c>
      <c r="G30" s="16">
        <f t="shared" si="1"/>
        <v>0</v>
      </c>
      <c r="H30" s="16">
        <f t="shared" si="2"/>
        <v>65500</v>
      </c>
      <c r="I30" s="31"/>
      <c r="J30" s="31"/>
    </row>
    <row r="31" spans="1:12" x14ac:dyDescent="0.25">
      <c r="A31" s="58"/>
      <c r="B31" s="11" t="s">
        <v>41</v>
      </c>
      <c r="C31" s="11"/>
      <c r="D31" s="11"/>
      <c r="E31" s="16"/>
      <c r="F31" s="16">
        <f>SUM(F28:F30)/E27</f>
        <v>125500</v>
      </c>
      <c r="G31" s="16">
        <f t="shared" si="1"/>
        <v>0</v>
      </c>
      <c r="H31" s="16">
        <f t="shared" si="2"/>
        <v>125500</v>
      </c>
      <c r="I31" s="13"/>
      <c r="J31" s="13"/>
    </row>
    <row r="32" spans="1:12" x14ac:dyDescent="0.25">
      <c r="A32" s="58"/>
      <c r="B32" s="11" t="s">
        <v>42</v>
      </c>
      <c r="C32" s="11"/>
      <c r="D32" s="11"/>
      <c r="E32" s="16"/>
      <c r="F32" s="16">
        <f>F12/E27</f>
        <v>272939</v>
      </c>
      <c r="G32" s="16">
        <f t="shared" si="1"/>
        <v>0</v>
      </c>
      <c r="H32" s="16">
        <f t="shared" si="2"/>
        <v>272939</v>
      </c>
      <c r="I32" s="13"/>
      <c r="J32" s="13"/>
    </row>
    <row r="33" spans="1:10" x14ac:dyDescent="0.25">
      <c r="A33" s="58"/>
      <c r="B33" s="11" t="s">
        <v>43</v>
      </c>
      <c r="C33" s="11"/>
      <c r="D33" s="11"/>
      <c r="E33" s="29"/>
      <c r="F33" s="16">
        <f>F12/E27</f>
        <v>272939</v>
      </c>
      <c r="G33" s="16">
        <f t="shared" si="1"/>
        <v>0</v>
      </c>
      <c r="H33" s="16">
        <f t="shared" si="2"/>
        <v>272939</v>
      </c>
      <c r="I33" s="13"/>
      <c r="J33" s="13"/>
    </row>
    <row r="34" spans="1:10" x14ac:dyDescent="0.25">
      <c r="A34" s="58"/>
      <c r="B34" s="11" t="s">
        <v>44</v>
      </c>
      <c r="C34" s="11"/>
      <c r="D34" s="11"/>
      <c r="E34" s="16"/>
      <c r="F34" s="16">
        <f>F26/E27</f>
        <v>0</v>
      </c>
      <c r="G34" s="16">
        <f t="shared" si="1"/>
        <v>0</v>
      </c>
      <c r="H34" s="16">
        <f t="shared" si="2"/>
        <v>0</v>
      </c>
      <c r="I34" s="13"/>
      <c r="J34" s="13"/>
    </row>
    <row r="35" spans="1:10" x14ac:dyDescent="0.25">
      <c r="A35" s="58"/>
      <c r="B35" s="11" t="s">
        <v>45</v>
      </c>
      <c r="C35" s="11"/>
      <c r="D35" s="11"/>
      <c r="E35" s="16"/>
      <c r="F35" s="16">
        <f>SUM(F31:F34)</f>
        <v>671378</v>
      </c>
      <c r="G35" s="16">
        <f t="shared" si="1"/>
        <v>0</v>
      </c>
      <c r="H35" s="16">
        <f t="shared" si="2"/>
        <v>671378</v>
      </c>
      <c r="I35" s="21"/>
      <c r="J35" s="13"/>
    </row>
    <row r="36" spans="1:10" ht="15.75" thickBot="1" x14ac:dyDescent="0.3">
      <c r="A36" s="59"/>
      <c r="B36" s="11" t="s">
        <v>46</v>
      </c>
      <c r="C36" s="11"/>
      <c r="D36" s="11"/>
      <c r="E36" s="33"/>
      <c r="F36" s="33">
        <f>F34/F35</f>
        <v>0</v>
      </c>
      <c r="G36" s="16">
        <f t="shared" si="1"/>
        <v>0</v>
      </c>
      <c r="H36" s="33">
        <f>H34/H35</f>
        <v>0</v>
      </c>
      <c r="I36" s="13"/>
      <c r="J36" s="13"/>
    </row>
    <row r="37" spans="1:10" s="4" customFormat="1" x14ac:dyDescent="0.25">
      <c r="A37" s="34"/>
      <c r="B37" s="34" t="s">
        <v>47</v>
      </c>
      <c r="C37" s="34"/>
      <c r="D37" s="34"/>
      <c r="E37" s="34">
        <v>1</v>
      </c>
      <c r="F37" s="35">
        <v>25944</v>
      </c>
      <c r="G37" s="36">
        <v>0</v>
      </c>
      <c r="H37" s="35">
        <f>F37</f>
        <v>25944</v>
      </c>
      <c r="I37" s="21"/>
      <c r="J37" s="3"/>
    </row>
    <row r="38" spans="1:10" x14ac:dyDescent="0.25">
      <c r="A38" s="25"/>
      <c r="B38" s="25" t="s">
        <v>48</v>
      </c>
      <c r="C38" s="25">
        <f t="shared" ref="C38:D38" si="5">C39+C40+C41</f>
        <v>0</v>
      </c>
      <c r="D38" s="25">
        <f t="shared" si="5"/>
        <v>0</v>
      </c>
      <c r="E38" s="34">
        <v>0</v>
      </c>
      <c r="F38" s="25">
        <v>0</v>
      </c>
      <c r="G38" s="36">
        <v>0</v>
      </c>
      <c r="H38" s="36">
        <f>F38</f>
        <v>0</v>
      </c>
      <c r="I38" s="21"/>
      <c r="J38" s="13"/>
    </row>
    <row r="39" spans="1:10" x14ac:dyDescent="0.25">
      <c r="A39" s="13"/>
      <c r="B39" s="12" t="s">
        <v>49</v>
      </c>
      <c r="C39" s="11"/>
      <c r="D39" s="11"/>
      <c r="E39" s="34">
        <v>0</v>
      </c>
      <c r="F39" s="11">
        <v>0</v>
      </c>
      <c r="G39" s="36">
        <v>0</v>
      </c>
      <c r="H39" s="36">
        <f>F39</f>
        <v>0</v>
      </c>
      <c r="I39" s="27" t="s">
        <v>27</v>
      </c>
      <c r="J39" s="26">
        <f>H39+H40</f>
        <v>0</v>
      </c>
    </row>
    <row r="40" spans="1:10" x14ac:dyDescent="0.25">
      <c r="A40" s="13"/>
      <c r="B40" s="12" t="s">
        <v>50</v>
      </c>
      <c r="C40" s="11"/>
      <c r="D40" s="11"/>
      <c r="E40" s="11"/>
      <c r="F40" s="11"/>
      <c r="G40" s="36">
        <v>0</v>
      </c>
      <c r="H40" s="34">
        <f>F40</f>
        <v>0</v>
      </c>
      <c r="I40" s="21"/>
      <c r="J40" s="13"/>
    </row>
    <row r="41" spans="1:10" x14ac:dyDescent="0.25">
      <c r="A41" s="13"/>
      <c r="B41" s="37" t="s">
        <v>51</v>
      </c>
      <c r="C41" s="38"/>
      <c r="D41" s="38"/>
      <c r="E41" s="38"/>
      <c r="F41" s="38"/>
      <c r="G41" s="36">
        <v>0</v>
      </c>
      <c r="H41" s="34">
        <f>F41</f>
        <v>0</v>
      </c>
      <c r="I41" s="13"/>
      <c r="J41" s="13"/>
    </row>
    <row r="42" spans="1:10" s="41" customFormat="1" x14ac:dyDescent="0.25">
      <c r="A42" s="34"/>
      <c r="B42" s="34" t="s">
        <v>52</v>
      </c>
      <c r="C42" s="34"/>
      <c r="D42" s="34">
        <f>+D41+D40+D39+D28+D27+D26+D12</f>
        <v>329887</v>
      </c>
      <c r="E42" s="34"/>
      <c r="F42" s="34">
        <f>+F41+F40+F39+F28+F27+F26</f>
        <v>65500</v>
      </c>
      <c r="G42" s="36">
        <f>+G37+G26+G12</f>
        <v>16</v>
      </c>
      <c r="H42" s="36">
        <f>H38+H28+H27+H26+H12</f>
        <v>395387</v>
      </c>
      <c r="I42" s="39"/>
      <c r="J42" s="40"/>
    </row>
    <row r="43" spans="1:10" x14ac:dyDescent="0.25">
      <c r="H43" s="42"/>
    </row>
    <row r="44" spans="1:10" x14ac:dyDescent="0.25">
      <c r="D44" s="43"/>
      <c r="H44" s="42"/>
    </row>
    <row r="45" spans="1:10" x14ac:dyDescent="0.25">
      <c r="D45" s="44"/>
    </row>
    <row r="46" spans="1:10" x14ac:dyDescent="0.25">
      <c r="D46" s="44"/>
      <c r="G46"/>
    </row>
    <row r="47" spans="1:10" x14ac:dyDescent="0.25">
      <c r="D47" s="43"/>
      <c r="G47"/>
    </row>
    <row r="48" spans="1:10" x14ac:dyDescent="0.25">
      <c r="D48" s="43"/>
      <c r="G48"/>
    </row>
    <row r="49" spans="3:7" x14ac:dyDescent="0.25">
      <c r="C49" s="43"/>
      <c r="D49" s="43"/>
      <c r="G49"/>
    </row>
    <row r="50" spans="3:7" x14ac:dyDescent="0.25">
      <c r="C50" s="43"/>
      <c r="D50" s="43"/>
      <c r="G50"/>
    </row>
    <row r="51" spans="3:7" x14ac:dyDescent="0.25">
      <c r="C51" s="43"/>
      <c r="D51" s="43"/>
      <c r="G51"/>
    </row>
    <row r="52" spans="3:7" x14ac:dyDescent="0.25">
      <c r="C52" s="45"/>
      <c r="D52" s="43"/>
    </row>
    <row r="53" spans="3:7" x14ac:dyDescent="0.25">
      <c r="C53" s="43"/>
      <c r="D53" s="43"/>
    </row>
    <row r="54" spans="3:7" x14ac:dyDescent="0.25">
      <c r="C54" s="43"/>
      <c r="D54" s="43"/>
    </row>
    <row r="55" spans="3:7" x14ac:dyDescent="0.25">
      <c r="C55" s="43"/>
      <c r="D55" s="43"/>
    </row>
    <row r="56" spans="3:7" x14ac:dyDescent="0.25">
      <c r="C56" s="43"/>
      <c r="D56" s="43"/>
    </row>
    <row r="57" spans="3:7" x14ac:dyDescent="0.25">
      <c r="C57" s="43"/>
      <c r="D57" s="43"/>
    </row>
    <row r="58" spans="3:7" x14ac:dyDescent="0.25">
      <c r="C58" s="43"/>
      <c r="D58" s="43"/>
    </row>
    <row r="59" spans="3:7" x14ac:dyDescent="0.25">
      <c r="C59" s="43"/>
      <c r="D59" s="43"/>
    </row>
  </sheetData>
  <mergeCells count="8">
    <mergeCell ref="G1:H2"/>
    <mergeCell ref="C2:D2"/>
    <mergeCell ref="C1:D1"/>
    <mergeCell ref="A13:A24"/>
    <mergeCell ref="A27:A36"/>
    <mergeCell ref="E2:F2"/>
    <mergeCell ref="A4:A11"/>
    <mergeCell ref="E1:F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Mr.Perfect</dc:creator>
  <cp:lastModifiedBy>Shyam</cp:lastModifiedBy>
  <dcterms:created xsi:type="dcterms:W3CDTF">2017-02-06T09:40:40Z</dcterms:created>
  <dcterms:modified xsi:type="dcterms:W3CDTF">2017-05-31T15:21:28Z</dcterms:modified>
</cp:coreProperties>
</file>