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il\Desktop\First_Semester\STAT515\Mid Project\UPI\"/>
    </mc:Choice>
  </mc:AlternateContent>
  <xr:revisionPtr revIDLastSave="0" documentId="13_ncr:1_{091D4769-48EC-4B34-AE97-6E6FAEA23F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  <c r="J72" i="1"/>
  <c r="F72" i="1" s="1"/>
  <c r="J73" i="1"/>
  <c r="F73" i="1" s="1"/>
  <c r="J74" i="1"/>
  <c r="F74" i="1" s="1"/>
  <c r="J75" i="1"/>
  <c r="F75" i="1" s="1"/>
  <c r="J76" i="1"/>
  <c r="F76" i="1" s="1"/>
  <c r="J77" i="1"/>
  <c r="F77" i="1" s="1"/>
  <c r="G77" i="1" s="1"/>
  <c r="J78" i="1"/>
  <c r="F78" i="1" s="1"/>
  <c r="G78" i="1" s="1"/>
  <c r="H77" i="1" s="1"/>
  <c r="J79" i="1"/>
  <c r="F79" i="1" s="1"/>
  <c r="G79" i="1" s="1"/>
  <c r="H78" i="1" s="1"/>
  <c r="J71" i="1"/>
  <c r="F71" i="1" s="1"/>
  <c r="J70" i="1"/>
  <c r="F70" i="1" s="1"/>
  <c r="J60" i="1"/>
  <c r="F60" i="1" s="1"/>
  <c r="J61" i="1"/>
  <c r="F61" i="1" s="1"/>
  <c r="J62" i="1"/>
  <c r="F62" i="1" s="1"/>
  <c r="J63" i="1"/>
  <c r="F63" i="1" s="1"/>
  <c r="J64" i="1"/>
  <c r="F64" i="1" s="1"/>
  <c r="J65" i="1"/>
  <c r="F65" i="1" s="1"/>
  <c r="J66" i="1"/>
  <c r="F66" i="1" s="1"/>
  <c r="J67" i="1"/>
  <c r="F67" i="1" s="1"/>
  <c r="J68" i="1"/>
  <c r="F68" i="1" s="1"/>
  <c r="J69" i="1"/>
  <c r="F69" i="1" s="1"/>
  <c r="J59" i="1"/>
  <c r="F59" i="1" s="1"/>
  <c r="J48" i="1"/>
  <c r="F48" i="1" s="1"/>
  <c r="J49" i="1"/>
  <c r="F49" i="1" s="1"/>
  <c r="J50" i="1"/>
  <c r="F50" i="1" s="1"/>
  <c r="J51" i="1"/>
  <c r="F51" i="1" s="1"/>
  <c r="J52" i="1"/>
  <c r="F52" i="1" s="1"/>
  <c r="J53" i="1"/>
  <c r="F53" i="1" s="1"/>
  <c r="J54" i="1"/>
  <c r="F54" i="1" s="1"/>
  <c r="J55" i="1"/>
  <c r="F55" i="1" s="1"/>
  <c r="J56" i="1"/>
  <c r="F56" i="1" s="1"/>
  <c r="J57" i="1"/>
  <c r="F57" i="1" s="1"/>
  <c r="J58" i="1"/>
  <c r="F58" i="1" s="1"/>
  <c r="J47" i="1"/>
  <c r="F47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F43" i="1" s="1"/>
  <c r="J44" i="1"/>
  <c r="F44" i="1" s="1"/>
  <c r="J45" i="1"/>
  <c r="F45" i="1" s="1"/>
  <c r="J46" i="1"/>
  <c r="F46" i="1" s="1"/>
  <c r="J35" i="1"/>
  <c r="F35" i="1" s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F32" i="1" s="1"/>
  <c r="J33" i="1"/>
  <c r="F33" i="1" s="1"/>
  <c r="J34" i="1"/>
  <c r="F34" i="1" s="1"/>
  <c r="J23" i="1"/>
  <c r="F23" i="1" s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11" i="1"/>
  <c r="F11" i="1" s="1"/>
  <c r="J3" i="1"/>
  <c r="F3" i="1" s="1"/>
  <c r="J4" i="1"/>
  <c r="F4" i="1" s="1"/>
  <c r="J5" i="1"/>
  <c r="F5" i="1" s="1"/>
  <c r="J6" i="1"/>
  <c r="F6" i="1" s="1"/>
  <c r="J7" i="1"/>
  <c r="F7" i="1" s="1"/>
  <c r="J8" i="1"/>
  <c r="F8" i="1" s="1"/>
  <c r="G7" i="1" s="1"/>
  <c r="J9" i="1"/>
  <c r="F9" i="1" s="1"/>
  <c r="J10" i="1"/>
  <c r="F10" i="1" s="1"/>
  <c r="J2" i="1"/>
  <c r="F2" i="1" s="1"/>
  <c r="G68" i="1" l="1"/>
  <c r="G46" i="1"/>
  <c r="G13" i="1"/>
  <c r="H12" i="1" s="1"/>
  <c r="G37" i="1"/>
  <c r="G49" i="1"/>
  <c r="H48" i="1" s="1"/>
  <c r="G60" i="1"/>
  <c r="H59" i="1" s="1"/>
  <c r="G12" i="1"/>
  <c r="G23" i="1"/>
  <c r="G35" i="1"/>
  <c r="G71" i="1"/>
  <c r="H70" i="1" s="1"/>
  <c r="G67" i="1"/>
  <c r="H66" i="1" s="1"/>
  <c r="G20" i="1"/>
  <c r="G69" i="1"/>
  <c r="H68" i="1" s="1"/>
  <c r="G56" i="1"/>
  <c r="H55" i="1" s="1"/>
  <c r="G43" i="1"/>
  <c r="G31" i="1"/>
  <c r="H30" i="1" s="1"/>
  <c r="G66" i="1"/>
  <c r="G65" i="1"/>
  <c r="G51" i="1"/>
  <c r="H50" i="1" s="1"/>
  <c r="G25" i="1"/>
  <c r="G75" i="1"/>
  <c r="G76" i="1"/>
  <c r="H75" i="1" s="1"/>
  <c r="G32" i="1"/>
  <c r="G33" i="1"/>
  <c r="H32" i="1" s="1"/>
  <c r="G42" i="1"/>
  <c r="G52" i="1"/>
  <c r="G53" i="1"/>
  <c r="H52" i="1" s="1"/>
  <c r="G54" i="1"/>
  <c r="G73" i="1"/>
  <c r="H72" i="1" s="1"/>
  <c r="G45" i="1"/>
  <c r="H44" i="1" s="1"/>
  <c r="G44" i="1"/>
  <c r="H43" i="1" s="1"/>
  <c r="G41" i="1"/>
  <c r="H40" i="1" s="1"/>
  <c r="G16" i="1"/>
  <c r="G15" i="1"/>
  <c r="G62" i="1"/>
  <c r="H61" i="1" s="1"/>
  <c r="G34" i="1"/>
  <c r="G18" i="1"/>
  <c r="G17" i="1"/>
  <c r="H16" i="1" s="1"/>
  <c r="G27" i="1"/>
  <c r="G4" i="1"/>
  <c r="H3" i="1" s="1"/>
  <c r="G38" i="1"/>
  <c r="H37" i="1" s="1"/>
  <c r="G61" i="1"/>
  <c r="G10" i="1"/>
  <c r="H9" i="1" s="1"/>
  <c r="G30" i="1"/>
  <c r="G64" i="1"/>
  <c r="H63" i="1" s="1"/>
  <c r="G28" i="1"/>
  <c r="H27" i="1" s="1"/>
  <c r="G6" i="1"/>
  <c r="G72" i="1"/>
  <c r="G8" i="1"/>
  <c r="H7" i="1" s="1"/>
  <c r="G9" i="1"/>
  <c r="H8" i="1" s="1"/>
  <c r="G29" i="1"/>
  <c r="G40" i="1"/>
  <c r="G24" i="1"/>
  <c r="H23" i="1" s="1"/>
  <c r="G36" i="1"/>
  <c r="H35" i="1" s="1"/>
  <c r="G48" i="1"/>
  <c r="G59" i="1"/>
  <c r="G47" i="1"/>
  <c r="G22" i="1"/>
  <c r="G55" i="1"/>
  <c r="H54" i="1" s="1"/>
  <c r="G19" i="1"/>
  <c r="G57" i="1"/>
  <c r="G58" i="1"/>
  <c r="H57" i="1" s="1"/>
  <c r="G70" i="1"/>
  <c r="G11" i="1"/>
  <c r="G5" i="1"/>
  <c r="G21" i="1"/>
  <c r="H20" i="1" s="1"/>
  <c r="G14" i="1"/>
  <c r="H13" i="1" s="1"/>
  <c r="G63" i="1"/>
  <c r="G39" i="1"/>
  <c r="H38" i="1" s="1"/>
  <c r="G74" i="1"/>
  <c r="H73" i="1" s="1"/>
  <c r="G50" i="1"/>
  <c r="G26" i="1"/>
  <c r="H25" i="1" s="1"/>
  <c r="G3" i="1"/>
  <c r="G2" i="1"/>
  <c r="H56" i="1" l="1"/>
  <c r="H17" i="1"/>
  <c r="H74" i="1"/>
  <c r="H62" i="1"/>
  <c r="H18" i="1"/>
  <c r="H39" i="1"/>
  <c r="H29" i="1"/>
  <c r="H33" i="1"/>
  <c r="H53" i="1"/>
  <c r="H24" i="1"/>
  <c r="H19" i="1"/>
  <c r="H36" i="1"/>
  <c r="H51" i="1"/>
  <c r="H64" i="1"/>
  <c r="H45" i="1"/>
  <c r="H2" i="1"/>
  <c r="H4" i="1"/>
  <c r="H46" i="1"/>
  <c r="H15" i="1"/>
  <c r="H41" i="1"/>
  <c r="H65" i="1"/>
  <c r="H34" i="1"/>
  <c r="H67" i="1"/>
  <c r="H21" i="1"/>
  <c r="H14" i="1"/>
  <c r="H58" i="1"/>
  <c r="H22" i="1"/>
  <c r="H76" i="1"/>
  <c r="H28" i="1"/>
  <c r="H60" i="1"/>
  <c r="H10" i="1"/>
  <c r="H71" i="1"/>
  <c r="H49" i="1"/>
  <c r="H69" i="1"/>
  <c r="H47" i="1"/>
  <c r="H5" i="1"/>
  <c r="H26" i="1"/>
  <c r="H31" i="1"/>
  <c r="H42" i="1"/>
  <c r="H11" i="1"/>
  <c r="H6" i="1"/>
</calcChain>
</file>

<file path=xl/sharedStrings.xml><?xml version="1.0" encoding="utf-8"?>
<sst xmlns="http://schemas.openxmlformats.org/spreadsheetml/2006/main" count="101" uniqueCount="23">
  <si>
    <t>Month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</si>
  <si>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</si>
  <si>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</si>
  <si>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</si>
  <si>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</si>
  <si>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</si>
  <si>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</si>
  <si>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</si>
  <si>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</si>
  <si>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</si>
  <si>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</si>
  <si>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</si>
  <si>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</si>
  <si>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Year</t>
  </si>
  <si>
    <t>Volume</t>
  </si>
  <si>
    <t>Value_in_Crores</t>
  </si>
  <si>
    <t>Value_in_USD</t>
  </si>
  <si>
    <t>Growth</t>
  </si>
  <si>
    <t>Change_in_growth</t>
  </si>
  <si>
    <t>Usd_conversion_rate</t>
  </si>
  <si>
    <t>Yearly_average_usd_conversion_rate</t>
  </si>
  <si>
    <t>Number_of_banks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</si>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</sst>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left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9E3CA-6E83-4D7C-A722-9476C5CB119E}" name="Table1" displayName="Table1" ref="A1:K79" totalsRowShown="0" headerRowDxfId="6">
  <autoFilter ref="A1:K79" xr:uid="{5CD9E3CA-6E83-4D7C-A722-9476C5CB119E}"/>
  <tableColumns count="11">
    <tableColumn id="1" xr3:uid="{29ABD0C5-7286-4386-8A7E-58F4E955E1CB}" name="Month"/>
    <tableColumn id="2" xr3:uid="{7B5B064B-F6F7-42F0-A40B-332570FEFE24}" name="Year"/>
    <tableColumn id="3" xr3:uid="{F42E3E2C-5ABF-4F5B-B128-9E29EA5ADAD9}" name="Number_of_banks" dataDxfId="5"/>
    <tableColumn id="4" xr3:uid="{691B79E4-3DA6-4E97-9855-B5FF768C222A}" name="Volume" dataDxfId="4"/>
    <tableColumn id="5" xr3:uid="{2799FCA1-BA3B-479C-9E7A-019CB6EFEBC2}" name="Value_in_Crores" dataDxfId="3"/>
    <tableColumn id="6" xr3:uid="{B09B9BCF-5C83-47D1-BB9E-719ACC826A8B}" name="Value_in_USD">
      <calculatedColumnFormula>E2/(J2*100)</calculatedColumnFormula>
    </tableColumn>
    <tableColumn id="7" xr3:uid="{C6798B15-D67A-418D-8E77-9448FE4F0CD8}" name="Growth" dataDxfId="2" dataCellStyle="Percent">
      <calculatedColumnFormula>F2</calculatedColumnFormula>
    </tableColumn>
    <tableColumn id="11" xr3:uid="{3DCA7CC8-0AC3-49A4-81A1-7F308B1E6A7B}" name="Change_in_growth" dataDxfId="1" dataCellStyle="Percent">
      <calculatedColumnFormula>Table1[[#This Row],[Growth]]</calculatedColumnFormula>
    </tableColumn>
    <tableColumn id="8" xr3:uid="{3D8B64C2-C7E7-4FE9-B8A8-9D9D5CBAFFBB}" name="Usd_conversion_rate"/>
    <tableColumn id="9" xr3:uid="{D9EACF27-E439-4902-8BE1-D177EFE39649}" name="Yearly_average_usd_conversion_rate">
      <calculatedColumnFormula>AVERAGE($I$71:$I$79)</calculatedColumnFormula>
    </tableColumn>
    <tableColumn id="10" xr3:uid="{E325A3CA-E1D6-4343-A42E-612F08819D86}" name="Date" dataDxfId="0">
      <calculatedColumnFormula>_xlfn.XLOOKUP(Table1[[#This Row],[Month]],Sheet2!$A$1:$A$12,Sheet2!$B$1:$B$12)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9"/>
  <sheetViews>
    <sheetView tabSelected="1" topLeftCell="H1" workbookViewId="0">
      <selection activeCell="O5" sqref="O5"/>
    </sheetView>
  </sheetViews>
  <sheetFormatPr defaultRowHeight="14.4" x14ac:dyDescent="0.3"/>
  <cols>
    <col min="1" max="1" width="9.6640625" customWidth="1"/>
    <col min="3" max="3" width="23.109375" customWidth="1"/>
    <col min="4" max="4" width="16.109375" customWidth="1"/>
    <col min="5" max="5" width="15.21875" customWidth="1"/>
    <col min="6" max="6" width="20.33203125" customWidth="1"/>
    <col min="7" max="8" width="21" customWidth="1"/>
    <col min="9" max="9" width="19.5546875" customWidth="1"/>
    <col min="10" max="10" width="32" customWidth="1"/>
  </cols>
  <sheetData>
    <row r="1" spans="1:11" x14ac:dyDescent="0.3">
      <c r="A1" s="4" t="s">
        <v>0</v>
      </c>
      <c r="B1" s="4" t="s">
        <v>13</v>
      </c>
      <c r="C1" s="4" t="s">
        <v>21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22</v>
      </c>
    </row>
    <row r="2" spans="1:11" x14ac:dyDescent="0.3">
      <c r="A2" t="s">
        <v>1</v>
      </c>
      <c r="B2">
        <v>2022</v>
      </c>
      <c r="C2" s="2">
        <v>358</v>
      </c>
      <c r="D2" s="3">
        <v>6780.8</v>
      </c>
      <c r="E2" s="1">
        <v>1116438.1000000001</v>
      </c>
      <c r="F2">
        <f t="shared" ref="F2:F33" si="0">E2/(J2*100)</f>
        <v>145.09874366416847</v>
      </c>
      <c r="G2" s="5">
        <f t="shared" ref="G2:G33" si="1">(F2-F3)/F3</f>
        <v>4.0683927858270158E-2</v>
      </c>
      <c r="H2" s="5">
        <f>Table1[[#This Row],[Growth]]-G3</f>
        <v>3.1231367653442671E-2</v>
      </c>
      <c r="I2">
        <v>79.7</v>
      </c>
      <c r="J2">
        <f>AVERAGE($I$2:$I$10)</f>
        <v>76.943333333333328</v>
      </c>
      <c r="K2">
        <f>_xlfn.XLOOKUP(Table1[[#This Row],[Month]],Sheet2!$A$1:$A$12,Sheet2!$B$1:$B$12)</f>
        <v>9</v>
      </c>
    </row>
    <row r="3" spans="1:11" x14ac:dyDescent="0.3">
      <c r="A3" t="s">
        <v>2</v>
      </c>
      <c r="B3">
        <v>2022</v>
      </c>
      <c r="C3" s="2">
        <v>346</v>
      </c>
      <c r="D3" s="3">
        <v>6579.63</v>
      </c>
      <c r="E3" s="1">
        <v>1072792.68</v>
      </c>
      <c r="F3">
        <f t="shared" si="0"/>
        <v>139.42633279902958</v>
      </c>
      <c r="G3" s="5">
        <f t="shared" si="1"/>
        <v>9.4525602048274888E-3</v>
      </c>
      <c r="H3" s="5">
        <f>Table1[[#This Row],[Growth]]-G4</f>
        <v>-3.8224650792191492E-2</v>
      </c>
      <c r="I3">
        <v>78.92</v>
      </c>
      <c r="J3">
        <f t="shared" ref="J3:J10" si="2">AVERAGE($I$2:$I$10)</f>
        <v>76.943333333333328</v>
      </c>
      <c r="K3">
        <f>_xlfn.XLOOKUP(Table1[[#This Row],[Month]],Sheet2!$A$1:$A$12,Sheet2!$B$1:$B$12)</f>
        <v>8</v>
      </c>
    </row>
    <row r="4" spans="1:11" x14ac:dyDescent="0.3">
      <c r="A4" t="s">
        <v>3</v>
      </c>
      <c r="B4">
        <v>2022</v>
      </c>
      <c r="C4" s="2">
        <v>338</v>
      </c>
      <c r="D4" s="3">
        <v>6288.4</v>
      </c>
      <c r="E4" s="1">
        <v>1062747</v>
      </c>
      <c r="F4">
        <f t="shared" si="0"/>
        <v>138.12073820560587</v>
      </c>
      <c r="G4" s="5">
        <f t="shared" si="1"/>
        <v>4.7677210997018979E-2</v>
      </c>
      <c r="H4" s="5">
        <f>Table1[[#This Row],[Growth]]-G5</f>
        <v>7.3718347581925747E-2</v>
      </c>
      <c r="I4">
        <v>78.95</v>
      </c>
      <c r="J4">
        <f t="shared" si="2"/>
        <v>76.943333333333328</v>
      </c>
      <c r="K4">
        <f>_xlfn.XLOOKUP(Table1[[#This Row],[Month]],Sheet2!$A$1:$A$12,Sheet2!$B$1:$B$12)</f>
        <v>7</v>
      </c>
    </row>
    <row r="5" spans="1:11" x14ac:dyDescent="0.3">
      <c r="A5" t="s">
        <v>4</v>
      </c>
      <c r="B5">
        <v>2022</v>
      </c>
      <c r="C5" s="2">
        <v>330</v>
      </c>
      <c r="D5" s="3">
        <v>5862.75</v>
      </c>
      <c r="E5" s="1">
        <v>1014384</v>
      </c>
      <c r="F5">
        <f t="shared" si="0"/>
        <v>131.83520339643894</v>
      </c>
      <c r="G5" s="5">
        <f t="shared" si="1"/>
        <v>-2.6041136584906775E-2</v>
      </c>
      <c r="H5" s="5">
        <f>Table1[[#This Row],[Growth]]-G6</f>
        <v>-8.5233240351737127E-2</v>
      </c>
      <c r="I5">
        <v>77.53</v>
      </c>
      <c r="J5">
        <f t="shared" si="2"/>
        <v>76.943333333333328</v>
      </c>
      <c r="K5">
        <f>_xlfn.XLOOKUP(Table1[[#This Row],[Month]],Sheet2!$A$1:$A$12,Sheet2!$B$1:$B$12)</f>
        <v>6</v>
      </c>
    </row>
    <row r="6" spans="1:11" x14ac:dyDescent="0.3">
      <c r="A6" t="s">
        <v>5</v>
      </c>
      <c r="B6">
        <v>2022</v>
      </c>
      <c r="C6" s="2">
        <v>323</v>
      </c>
      <c r="D6" s="3">
        <v>5955.2</v>
      </c>
      <c r="E6" s="1">
        <v>1041506</v>
      </c>
      <c r="F6">
        <f t="shared" si="0"/>
        <v>135.3601351644067</v>
      </c>
      <c r="G6" s="5">
        <f t="shared" si="1"/>
        <v>5.9192103766830359E-2</v>
      </c>
      <c r="H6" s="5">
        <f>Table1[[#This Row],[Growth]]-G7</f>
        <v>3.5539132919979011E-2</v>
      </c>
      <c r="I6">
        <v>76.55</v>
      </c>
      <c r="J6">
        <f t="shared" si="2"/>
        <v>76.943333333333328</v>
      </c>
      <c r="K6">
        <f>_xlfn.XLOOKUP(Table1[[#This Row],[Month]],Sheet2!$A$1:$A$12,Sheet2!$B$1:$B$12)</f>
        <v>5</v>
      </c>
    </row>
    <row r="7" spans="1:11" x14ac:dyDescent="0.3">
      <c r="A7" t="s">
        <v>6</v>
      </c>
      <c r="B7">
        <v>2022</v>
      </c>
      <c r="C7" s="2">
        <v>316</v>
      </c>
      <c r="D7" s="3">
        <v>5583.05</v>
      </c>
      <c r="E7" s="1">
        <v>983302.27</v>
      </c>
      <c r="F7">
        <f t="shared" si="0"/>
        <v>127.79564224754149</v>
      </c>
      <c r="G7" s="5">
        <f t="shared" si="1"/>
        <v>2.3652970846851345E-2</v>
      </c>
      <c r="H7" s="5">
        <f>Table1[[#This Row],[Growth]]-G8</f>
        <v>-0.13809316475567532</v>
      </c>
      <c r="I7">
        <v>75.95</v>
      </c>
      <c r="J7">
        <f t="shared" si="2"/>
        <v>76.943333333333328</v>
      </c>
      <c r="K7">
        <f>_xlfn.XLOOKUP(Table1[[#This Row],[Month]],Sheet2!$A$1:$A$12,Sheet2!$B$1:$B$12)</f>
        <v>4</v>
      </c>
    </row>
    <row r="8" spans="1:11" x14ac:dyDescent="0.3">
      <c r="A8" t="s">
        <v>7</v>
      </c>
      <c r="B8">
        <v>2022</v>
      </c>
      <c r="C8" s="2">
        <v>314</v>
      </c>
      <c r="D8" s="3">
        <v>5405.65</v>
      </c>
      <c r="E8" s="1">
        <v>960581.66</v>
      </c>
      <c r="F8">
        <f t="shared" si="0"/>
        <v>124.84274054498982</v>
      </c>
      <c r="G8" s="5">
        <f t="shared" si="1"/>
        <v>0.16174613560252665</v>
      </c>
      <c r="H8" s="5">
        <f>Table1[[#This Row],[Growth]]-G9</f>
        <v>0.16793622292187954</v>
      </c>
      <c r="I8">
        <v>75.77</v>
      </c>
      <c r="J8">
        <f t="shared" si="2"/>
        <v>76.943333333333328</v>
      </c>
      <c r="K8">
        <f>_xlfn.XLOOKUP(Table1[[#This Row],[Month]],Sheet2!$A$1:$A$12,Sheet2!$B$1:$B$12)</f>
        <v>3</v>
      </c>
    </row>
    <row r="9" spans="1:11" x14ac:dyDescent="0.3">
      <c r="A9" t="s">
        <v>8</v>
      </c>
      <c r="B9">
        <v>2022</v>
      </c>
      <c r="C9" s="2">
        <v>304</v>
      </c>
      <c r="D9" s="3">
        <v>4527.49</v>
      </c>
      <c r="E9" s="1">
        <v>826843</v>
      </c>
      <c r="F9">
        <f t="shared" si="0"/>
        <v>107.46129185981026</v>
      </c>
      <c r="G9" s="5">
        <f t="shared" si="1"/>
        <v>-6.1900873193528909E-3</v>
      </c>
      <c r="H9" s="5">
        <f>Table1[[#This Row],[Growth]]-G10</f>
        <v>2.7975134524741711E-2</v>
      </c>
      <c r="I9">
        <v>74.8</v>
      </c>
      <c r="J9">
        <f t="shared" si="2"/>
        <v>76.943333333333328</v>
      </c>
      <c r="K9">
        <f>_xlfn.XLOOKUP(Table1[[#This Row],[Month]],Sheet2!$A$1:$A$12,Sheet2!$B$1:$B$12)</f>
        <v>2</v>
      </c>
    </row>
    <row r="10" spans="1:11" x14ac:dyDescent="0.3">
      <c r="A10" t="s">
        <v>9</v>
      </c>
      <c r="B10">
        <v>2022</v>
      </c>
      <c r="C10" s="2">
        <v>297</v>
      </c>
      <c r="D10" s="3">
        <v>4617.1499999999996</v>
      </c>
      <c r="E10" s="1">
        <v>831993.11</v>
      </c>
      <c r="F10">
        <f t="shared" si="0"/>
        <v>108.1306299007928</v>
      </c>
      <c r="G10" s="5">
        <f t="shared" si="1"/>
        <v>-3.4165221844094602E-2</v>
      </c>
      <c r="H10" s="5">
        <f>Table1[[#This Row],[Growth]]-G11</f>
        <v>-0.11017949191789422</v>
      </c>
      <c r="I10">
        <v>74.319999999999993</v>
      </c>
      <c r="J10">
        <f t="shared" si="2"/>
        <v>76.943333333333328</v>
      </c>
      <c r="K10">
        <f>_xlfn.XLOOKUP(Table1[[#This Row],[Month]],Sheet2!$A$1:$A$12,Sheet2!$B$1:$B$12)</f>
        <v>1</v>
      </c>
    </row>
    <row r="11" spans="1:11" x14ac:dyDescent="0.3">
      <c r="A11" t="s">
        <v>10</v>
      </c>
      <c r="B11">
        <v>2021</v>
      </c>
      <c r="C11" s="2">
        <v>282</v>
      </c>
      <c r="D11" s="3">
        <v>4566.3</v>
      </c>
      <c r="E11" s="1">
        <v>826848.22</v>
      </c>
      <c r="F11">
        <f t="shared" si="0"/>
        <v>111.95561844154085</v>
      </c>
      <c r="G11" s="5">
        <f t="shared" si="1"/>
        <v>7.6014270073799628E-2</v>
      </c>
      <c r="H11" s="5">
        <f>Table1[[#This Row],[Growth]]-G12</f>
        <v>7.9914574149924408E-2</v>
      </c>
      <c r="I11">
        <v>74.849999999999994</v>
      </c>
      <c r="J11">
        <f>AVERAGE($I$11:$I$22)</f>
        <v>73.855000000000004</v>
      </c>
      <c r="K11">
        <f>_xlfn.XLOOKUP(Table1[[#This Row],[Month]],Sheet2!$A$1:$A$12,Sheet2!$B$1:$B$12)</f>
        <v>12</v>
      </c>
    </row>
    <row r="12" spans="1:11" x14ac:dyDescent="0.3">
      <c r="A12" t="s">
        <v>11</v>
      </c>
      <c r="B12">
        <v>2021</v>
      </c>
      <c r="C12" s="2">
        <v>274</v>
      </c>
      <c r="D12" s="3">
        <v>4186.4799999999996</v>
      </c>
      <c r="E12" s="1">
        <v>768436.11</v>
      </c>
      <c r="F12">
        <f t="shared" si="0"/>
        <v>104.04659264775573</v>
      </c>
      <c r="G12" s="5">
        <f t="shared" si="1"/>
        <v>-3.9003040761247808E-3</v>
      </c>
      <c r="H12" s="5">
        <f>Table1[[#This Row],[Growth]]-G13</f>
        <v>-0.18284558734813089</v>
      </c>
      <c r="I12">
        <v>74.84</v>
      </c>
      <c r="J12">
        <f t="shared" ref="J12:J22" si="3">AVERAGE($I$11:$I$22)</f>
        <v>73.855000000000004</v>
      </c>
      <c r="K12">
        <f>_xlfn.XLOOKUP(Table1[[#This Row],[Month]],Sheet2!$A$1:$A$12,Sheet2!$B$1:$B$12)</f>
        <v>11</v>
      </c>
    </row>
    <row r="13" spans="1:11" x14ac:dyDescent="0.3">
      <c r="A13" t="s">
        <v>12</v>
      </c>
      <c r="B13">
        <v>2021</v>
      </c>
      <c r="C13" s="2">
        <v>261</v>
      </c>
      <c r="D13" s="3">
        <v>4218.6499999999996</v>
      </c>
      <c r="E13" s="1">
        <v>771444.98</v>
      </c>
      <c r="F13">
        <f t="shared" si="0"/>
        <v>104.45399499018346</v>
      </c>
      <c r="G13" s="5">
        <f t="shared" si="1"/>
        <v>0.17894528327200609</v>
      </c>
      <c r="H13" s="5">
        <f>Table1[[#This Row],[Growth]]-G14</f>
        <v>0.15510792455385586</v>
      </c>
      <c r="I13">
        <v>74.22</v>
      </c>
      <c r="J13">
        <f t="shared" si="3"/>
        <v>73.855000000000004</v>
      </c>
      <c r="K13">
        <f>_xlfn.XLOOKUP(Table1[[#This Row],[Month]],Sheet2!$A$1:$A$12,Sheet2!$B$1:$B$12)</f>
        <v>10</v>
      </c>
    </row>
    <row r="14" spans="1:11" x14ac:dyDescent="0.3">
      <c r="A14" t="s">
        <v>1</v>
      </c>
      <c r="B14">
        <v>2021</v>
      </c>
      <c r="C14" s="2">
        <v>259</v>
      </c>
      <c r="D14" s="3">
        <v>3654.3</v>
      </c>
      <c r="E14" s="1">
        <v>654351.81000000006</v>
      </c>
      <c r="F14">
        <f t="shared" si="0"/>
        <v>88.599527452440597</v>
      </c>
      <c r="G14" s="5">
        <f t="shared" si="1"/>
        <v>2.383735871815024E-2</v>
      </c>
      <c r="H14" s="5">
        <f>Table1[[#This Row],[Growth]]-G15</f>
        <v>-3.0322020212884878E-2</v>
      </c>
      <c r="I14">
        <v>72.97</v>
      </c>
      <c r="J14">
        <f t="shared" si="3"/>
        <v>73.855000000000004</v>
      </c>
      <c r="K14">
        <f>_xlfn.XLOOKUP(Table1[[#This Row],[Month]],Sheet2!$A$1:$A$12,Sheet2!$B$1:$B$12)</f>
        <v>9</v>
      </c>
    </row>
    <row r="15" spans="1:11" x14ac:dyDescent="0.3">
      <c r="A15" t="s">
        <v>2</v>
      </c>
      <c r="B15">
        <v>2021</v>
      </c>
      <c r="C15" s="2">
        <v>249</v>
      </c>
      <c r="D15" s="3">
        <v>3555.55</v>
      </c>
      <c r="E15" s="1">
        <v>639116.94999999995</v>
      </c>
      <c r="F15">
        <f t="shared" si="0"/>
        <v>86.536720601177976</v>
      </c>
      <c r="G15" s="5">
        <f t="shared" si="1"/>
        <v>5.4159378931035118E-2</v>
      </c>
      <c r="H15" s="5">
        <f>Table1[[#This Row],[Growth]]-G16</f>
        <v>-5.346001717491565E-2</v>
      </c>
      <c r="I15">
        <v>75.34</v>
      </c>
      <c r="J15">
        <f t="shared" si="3"/>
        <v>73.855000000000004</v>
      </c>
      <c r="K15">
        <f>_xlfn.XLOOKUP(Table1[[#This Row],[Month]],Sheet2!$A$1:$A$12,Sheet2!$B$1:$B$12)</f>
        <v>8</v>
      </c>
    </row>
    <row r="16" spans="1:11" x14ac:dyDescent="0.3">
      <c r="A16" t="s">
        <v>3</v>
      </c>
      <c r="B16">
        <v>2021</v>
      </c>
      <c r="C16" s="2">
        <v>235</v>
      </c>
      <c r="D16" s="3">
        <v>3247.82</v>
      </c>
      <c r="E16" s="1">
        <v>606281.14</v>
      </c>
      <c r="F16">
        <f t="shared" si="0"/>
        <v>82.090737255432941</v>
      </c>
      <c r="G16" s="5">
        <f t="shared" si="1"/>
        <v>0.10761939610595077</v>
      </c>
      <c r="H16" s="5">
        <f>Table1[[#This Row],[Growth]]-G17</f>
        <v>-8.0146249806472836E-3</v>
      </c>
      <c r="I16">
        <v>74.56</v>
      </c>
      <c r="J16">
        <f t="shared" si="3"/>
        <v>73.855000000000004</v>
      </c>
      <c r="K16">
        <f>_xlfn.XLOOKUP(Table1[[#This Row],[Month]],Sheet2!$A$1:$A$12,Sheet2!$B$1:$B$12)</f>
        <v>7</v>
      </c>
    </row>
    <row r="17" spans="1:11" x14ac:dyDescent="0.3">
      <c r="A17" t="s">
        <v>4</v>
      </c>
      <c r="B17">
        <v>2021</v>
      </c>
      <c r="C17" s="2">
        <v>229</v>
      </c>
      <c r="D17" s="3">
        <v>2807.51</v>
      </c>
      <c r="E17" s="1">
        <v>547373.17000000004</v>
      </c>
      <c r="F17">
        <f t="shared" si="0"/>
        <v>74.114571796086935</v>
      </c>
      <c r="G17" s="5">
        <f t="shared" si="1"/>
        <v>0.11563402108659805</v>
      </c>
      <c r="H17" s="5">
        <f>Table1[[#This Row],[Growth]]-G18</f>
        <v>0.12176173540416738</v>
      </c>
      <c r="I17">
        <v>72.84</v>
      </c>
      <c r="J17">
        <f t="shared" si="3"/>
        <v>73.855000000000004</v>
      </c>
      <c r="K17">
        <f>_xlfn.XLOOKUP(Table1[[#This Row],[Month]],Sheet2!$A$1:$A$12,Sheet2!$B$1:$B$12)</f>
        <v>6</v>
      </c>
    </row>
    <row r="18" spans="1:11" x14ac:dyDescent="0.3">
      <c r="A18" t="s">
        <v>5</v>
      </c>
      <c r="B18">
        <v>2021</v>
      </c>
      <c r="C18" s="2">
        <v>224</v>
      </c>
      <c r="D18" s="3">
        <v>2539.5700000000002</v>
      </c>
      <c r="E18" s="1">
        <v>490638.65</v>
      </c>
      <c r="F18">
        <f t="shared" si="0"/>
        <v>66.432692437885052</v>
      </c>
      <c r="G18" s="5">
        <f t="shared" si="1"/>
        <v>-6.1277143175693227E-3</v>
      </c>
      <c r="H18" s="5">
        <f>Table1[[#This Row],[Growth]]-G19</f>
        <v>1.6100571314344315E-2</v>
      </c>
      <c r="I18">
        <v>73.83</v>
      </c>
      <c r="J18">
        <f t="shared" si="3"/>
        <v>73.855000000000004</v>
      </c>
      <c r="K18">
        <f>_xlfn.XLOOKUP(Table1[[#This Row],[Month]],Sheet2!$A$1:$A$12,Sheet2!$B$1:$B$12)</f>
        <v>5</v>
      </c>
    </row>
    <row r="19" spans="1:11" x14ac:dyDescent="0.3">
      <c r="A19" t="s">
        <v>6</v>
      </c>
      <c r="B19">
        <v>2021</v>
      </c>
      <c r="C19" s="2">
        <v>220</v>
      </c>
      <c r="D19" s="3">
        <v>2641.06</v>
      </c>
      <c r="E19" s="1">
        <v>493663.68</v>
      </c>
      <c r="F19">
        <f t="shared" si="0"/>
        <v>66.842282851533412</v>
      </c>
      <c r="G19" s="5">
        <f t="shared" si="1"/>
        <v>-2.222828563191364E-2</v>
      </c>
      <c r="H19" s="5">
        <f>Table1[[#This Row],[Growth]]-G20</f>
        <v>-0.21002097770402092</v>
      </c>
      <c r="I19">
        <v>73.19</v>
      </c>
      <c r="J19">
        <f t="shared" si="3"/>
        <v>73.855000000000004</v>
      </c>
      <c r="K19">
        <f>_xlfn.XLOOKUP(Table1[[#This Row],[Month]],Sheet2!$A$1:$A$12,Sheet2!$B$1:$B$12)</f>
        <v>4</v>
      </c>
    </row>
    <row r="20" spans="1:11" x14ac:dyDescent="0.3">
      <c r="A20" t="s">
        <v>7</v>
      </c>
      <c r="B20">
        <v>2021</v>
      </c>
      <c r="C20" s="2">
        <v>216</v>
      </c>
      <c r="D20" s="3">
        <v>2731.68</v>
      </c>
      <c r="E20" s="1">
        <v>504886.44</v>
      </c>
      <c r="F20">
        <f t="shared" si="0"/>
        <v>68.361849570103587</v>
      </c>
      <c r="G20" s="5">
        <f t="shared" si="1"/>
        <v>0.18779269207210728</v>
      </c>
      <c r="H20" s="5">
        <f>Table1[[#This Row],[Growth]]-G21</f>
        <v>0.20198422038513553</v>
      </c>
      <c r="I20">
        <v>73.41</v>
      </c>
      <c r="J20">
        <f t="shared" si="3"/>
        <v>73.855000000000004</v>
      </c>
      <c r="K20">
        <f>_xlfn.XLOOKUP(Table1[[#This Row],[Month]],Sheet2!$A$1:$A$12,Sheet2!$B$1:$B$12)</f>
        <v>3</v>
      </c>
    </row>
    <row r="21" spans="1:11" x14ac:dyDescent="0.3">
      <c r="A21" t="s">
        <v>8</v>
      </c>
      <c r="B21">
        <v>2021</v>
      </c>
      <c r="C21" s="2">
        <v>213</v>
      </c>
      <c r="D21" s="3">
        <v>2292.9</v>
      </c>
      <c r="E21" s="1">
        <v>425062.76</v>
      </c>
      <c r="F21">
        <f t="shared" si="0"/>
        <v>57.553687631169183</v>
      </c>
      <c r="G21" s="5">
        <f t="shared" si="1"/>
        <v>-1.4191528313028263E-2</v>
      </c>
      <c r="H21" s="5">
        <f>Table1[[#This Row],[Growth]]-G22</f>
        <v>-5.3594507351727938E-2</v>
      </c>
      <c r="I21">
        <v>73.180000000000007</v>
      </c>
      <c r="J21">
        <f t="shared" si="3"/>
        <v>73.855000000000004</v>
      </c>
      <c r="K21">
        <f>_xlfn.XLOOKUP(Table1[[#This Row],[Month]],Sheet2!$A$1:$A$12,Sheet2!$B$1:$B$12)</f>
        <v>2</v>
      </c>
    </row>
    <row r="22" spans="1:11" x14ac:dyDescent="0.3">
      <c r="A22" t="s">
        <v>9</v>
      </c>
      <c r="B22">
        <v>2021</v>
      </c>
      <c r="C22" s="2">
        <v>207</v>
      </c>
      <c r="D22" s="2">
        <v>2302.73</v>
      </c>
      <c r="E22" s="1">
        <v>431181.89</v>
      </c>
      <c r="F22">
        <f t="shared" si="0"/>
        <v>58.382220567327877</v>
      </c>
      <c r="G22" s="5">
        <f t="shared" si="1"/>
        <v>3.9402979038699673E-2</v>
      </c>
      <c r="H22" s="5">
        <f>Table1[[#This Row],[Growth]]-G23</f>
        <v>-2.4988618743546132E-2</v>
      </c>
      <c r="I22">
        <v>73.03</v>
      </c>
      <c r="J22">
        <f t="shared" si="3"/>
        <v>73.855000000000004</v>
      </c>
      <c r="K22">
        <f>_xlfn.XLOOKUP(Table1[[#This Row],[Month]],Sheet2!$A$1:$A$12,Sheet2!$B$1:$B$12)</f>
        <v>1</v>
      </c>
    </row>
    <row r="23" spans="1:11" x14ac:dyDescent="0.3">
      <c r="A23" t="s">
        <v>10</v>
      </c>
      <c r="B23">
        <v>2020</v>
      </c>
      <c r="C23" s="2">
        <v>207</v>
      </c>
      <c r="D23" s="3">
        <v>2234.16</v>
      </c>
      <c r="E23" s="1">
        <v>416176.21</v>
      </c>
      <c r="F23">
        <f t="shared" si="0"/>
        <v>56.168994840983764</v>
      </c>
      <c r="G23" s="5">
        <f t="shared" si="1"/>
        <v>6.4391597782245805E-2</v>
      </c>
      <c r="H23" s="5">
        <f>Table1[[#This Row],[Growth]]-G24</f>
        <v>5.1720464406019191E-2</v>
      </c>
      <c r="I23">
        <v>73.52</v>
      </c>
      <c r="J23">
        <f>AVERAGE($I$23:$I$34)</f>
        <v>74.093583333333328</v>
      </c>
      <c r="K23">
        <f>_xlfn.XLOOKUP(Table1[[#This Row],[Month]],Sheet2!$A$1:$A$12,Sheet2!$B$1:$B$12)</f>
        <v>12</v>
      </c>
    </row>
    <row r="24" spans="1:11" x14ac:dyDescent="0.3">
      <c r="A24" t="s">
        <v>11</v>
      </c>
      <c r="B24">
        <v>2020</v>
      </c>
      <c r="C24" s="2">
        <v>200</v>
      </c>
      <c r="D24" s="3">
        <v>2210.23</v>
      </c>
      <c r="E24" s="1">
        <v>390999.15</v>
      </c>
      <c r="F24">
        <f t="shared" si="0"/>
        <v>52.770986691380166</v>
      </c>
      <c r="G24" s="5">
        <f t="shared" si="1"/>
        <v>1.2671133376226613E-2</v>
      </c>
      <c r="H24" s="5">
        <f>Table1[[#This Row],[Growth]]-G25</f>
        <v>-0.16080692618873518</v>
      </c>
      <c r="I24">
        <v>75.489999999999995</v>
      </c>
      <c r="J24">
        <f t="shared" ref="J24:J34" si="4">AVERAGE($I$23:$I$34)</f>
        <v>74.093583333333328</v>
      </c>
      <c r="K24">
        <f>_xlfn.XLOOKUP(Table1[[#This Row],[Month]],Sheet2!$A$1:$A$12,Sheet2!$B$1:$B$12)</f>
        <v>11</v>
      </c>
    </row>
    <row r="25" spans="1:11" x14ac:dyDescent="0.3">
      <c r="A25" t="s">
        <v>12</v>
      </c>
      <c r="B25">
        <v>2020</v>
      </c>
      <c r="C25" s="2">
        <v>189</v>
      </c>
      <c r="D25" s="3">
        <v>2071.62</v>
      </c>
      <c r="E25" s="1">
        <v>386106.74</v>
      </c>
      <c r="F25">
        <f t="shared" si="0"/>
        <v>52.110685248272738</v>
      </c>
      <c r="G25" s="5">
        <f t="shared" si="1"/>
        <v>0.17347805956496179</v>
      </c>
      <c r="H25" s="5">
        <f>Table1[[#This Row],[Growth]]-G26</f>
        <v>7.0496945539744671E-2</v>
      </c>
      <c r="I25">
        <v>73.239999999999995</v>
      </c>
      <c r="J25">
        <f t="shared" si="4"/>
        <v>74.093583333333328</v>
      </c>
      <c r="K25">
        <f>_xlfn.XLOOKUP(Table1[[#This Row],[Month]],Sheet2!$A$1:$A$12,Sheet2!$B$1:$B$12)</f>
        <v>10</v>
      </c>
    </row>
    <row r="26" spans="1:11" x14ac:dyDescent="0.3">
      <c r="A26" t="s">
        <v>1</v>
      </c>
      <c r="B26">
        <v>2020</v>
      </c>
      <c r="C26" s="2">
        <v>174</v>
      </c>
      <c r="D26" s="3">
        <v>1800.14</v>
      </c>
      <c r="E26" s="1">
        <v>329027.65999999997</v>
      </c>
      <c r="F26">
        <f t="shared" si="0"/>
        <v>44.407038396262386</v>
      </c>
      <c r="G26" s="5">
        <f t="shared" si="1"/>
        <v>0.10298111402521712</v>
      </c>
      <c r="H26" s="5">
        <f>Table1[[#This Row],[Growth]]-G27</f>
        <v>7.6238471947520245E-2</v>
      </c>
      <c r="I26">
        <v>73</v>
      </c>
      <c r="J26">
        <f t="shared" si="4"/>
        <v>74.093583333333328</v>
      </c>
      <c r="K26">
        <f>_xlfn.XLOOKUP(Table1[[#This Row],[Month]],Sheet2!$A$1:$A$12,Sheet2!$B$1:$B$12)</f>
        <v>9</v>
      </c>
    </row>
    <row r="27" spans="1:11" x14ac:dyDescent="0.3">
      <c r="A27" t="s">
        <v>2</v>
      </c>
      <c r="B27">
        <v>2020</v>
      </c>
      <c r="C27" s="2">
        <v>168</v>
      </c>
      <c r="D27" s="2">
        <v>1618.83</v>
      </c>
      <c r="E27" s="1">
        <v>298307.61</v>
      </c>
      <c r="F27">
        <f t="shared" si="0"/>
        <v>40.260923629239151</v>
      </c>
      <c r="G27" s="5">
        <f t="shared" si="1"/>
        <v>2.674264207769687E-2</v>
      </c>
      <c r="H27" s="5">
        <f>Table1[[#This Row],[Growth]]-G28</f>
        <v>-8.2879295402013581E-2</v>
      </c>
      <c r="I27">
        <v>75.192999999999998</v>
      </c>
      <c r="J27">
        <f t="shared" si="4"/>
        <v>74.093583333333328</v>
      </c>
      <c r="K27">
        <f>_xlfn.XLOOKUP(Table1[[#This Row],[Month]],Sheet2!$A$1:$A$12,Sheet2!$B$1:$B$12)</f>
        <v>8</v>
      </c>
    </row>
    <row r="28" spans="1:11" x14ac:dyDescent="0.3">
      <c r="A28" t="s">
        <v>3</v>
      </c>
      <c r="B28">
        <v>2020</v>
      </c>
      <c r="C28" s="2">
        <v>164</v>
      </c>
      <c r="D28" s="2">
        <v>1497.36</v>
      </c>
      <c r="E28" s="1">
        <v>290537.86</v>
      </c>
      <c r="F28">
        <f t="shared" si="0"/>
        <v>39.212283564816119</v>
      </c>
      <c r="G28" s="5">
        <f t="shared" si="1"/>
        <v>0.10962193747971045</v>
      </c>
      <c r="H28" s="5">
        <f>Table1[[#This Row],[Growth]]-G29</f>
        <v>-8.9302380122248518E-2</v>
      </c>
      <c r="I28">
        <v>75.489999999999995</v>
      </c>
      <c r="J28">
        <f t="shared" si="4"/>
        <v>74.093583333333328</v>
      </c>
      <c r="K28">
        <f>_xlfn.XLOOKUP(Table1[[#This Row],[Month]],Sheet2!$A$1:$A$12,Sheet2!$B$1:$B$12)</f>
        <v>7</v>
      </c>
    </row>
    <row r="29" spans="1:11" x14ac:dyDescent="0.3">
      <c r="A29" t="s">
        <v>4</v>
      </c>
      <c r="B29">
        <v>2020</v>
      </c>
      <c r="C29" s="2">
        <v>155</v>
      </c>
      <c r="D29" s="2">
        <v>1336.93</v>
      </c>
      <c r="E29" s="1">
        <v>261835</v>
      </c>
      <c r="F29">
        <f t="shared" si="0"/>
        <v>35.338417744226618</v>
      </c>
      <c r="G29" s="5">
        <f t="shared" si="1"/>
        <v>0.19892431760195897</v>
      </c>
      <c r="H29" s="5">
        <f>Table1[[#This Row],[Growth]]-G30</f>
        <v>-0.24603165916828948</v>
      </c>
      <c r="I29">
        <v>75.53</v>
      </c>
      <c r="J29">
        <f t="shared" si="4"/>
        <v>74.093583333333328</v>
      </c>
      <c r="K29">
        <f>_xlfn.XLOOKUP(Table1[[#This Row],[Month]],Sheet2!$A$1:$A$12,Sheet2!$B$1:$B$12)</f>
        <v>6</v>
      </c>
    </row>
    <row r="30" spans="1:11" x14ac:dyDescent="0.3">
      <c r="A30" t="s">
        <v>5</v>
      </c>
      <c r="B30">
        <v>2020</v>
      </c>
      <c r="C30" s="2">
        <v>155</v>
      </c>
      <c r="D30" s="3">
        <v>1234.5</v>
      </c>
      <c r="E30" s="3">
        <v>218391.6</v>
      </c>
      <c r="F30">
        <f t="shared" si="0"/>
        <v>29.475102994748763</v>
      </c>
      <c r="G30" s="5">
        <f t="shared" si="1"/>
        <v>0.44495597677024845</v>
      </c>
      <c r="H30" s="5">
        <f>Table1[[#This Row],[Growth]]-G31</f>
        <v>0.71290633536112158</v>
      </c>
      <c r="I30">
        <v>75.739999999999995</v>
      </c>
      <c r="J30">
        <f t="shared" si="4"/>
        <v>74.093583333333328</v>
      </c>
      <c r="K30">
        <f>_xlfn.XLOOKUP(Table1[[#This Row],[Month]],Sheet2!$A$1:$A$12,Sheet2!$B$1:$B$12)</f>
        <v>5</v>
      </c>
    </row>
    <row r="31" spans="1:11" x14ac:dyDescent="0.3">
      <c r="A31" t="s">
        <v>6</v>
      </c>
      <c r="B31">
        <v>2020</v>
      </c>
      <c r="C31" s="2">
        <v>153</v>
      </c>
      <c r="D31" s="2">
        <v>999.57</v>
      </c>
      <c r="E31" s="3">
        <v>151140.66</v>
      </c>
      <c r="F31">
        <f t="shared" si="0"/>
        <v>20.398616614349198</v>
      </c>
      <c r="G31" s="5">
        <f t="shared" si="1"/>
        <v>-0.26795035859087307</v>
      </c>
      <c r="H31" s="5">
        <f>Table1[[#This Row],[Growth]]-G32</f>
        <v>-0.19580016958279972</v>
      </c>
      <c r="I31">
        <v>76.37</v>
      </c>
      <c r="J31">
        <f t="shared" si="4"/>
        <v>74.093583333333328</v>
      </c>
      <c r="K31">
        <f>_xlfn.XLOOKUP(Table1[[#This Row],[Month]],Sheet2!$A$1:$A$12,Sheet2!$B$1:$B$12)</f>
        <v>4</v>
      </c>
    </row>
    <row r="32" spans="1:11" x14ac:dyDescent="0.3">
      <c r="A32" t="s">
        <v>7</v>
      </c>
      <c r="B32">
        <v>2020</v>
      </c>
      <c r="C32" s="2">
        <v>148</v>
      </c>
      <c r="D32" s="3">
        <v>1246.8399999999999</v>
      </c>
      <c r="E32" s="3">
        <v>206462.31</v>
      </c>
      <c r="F32">
        <f t="shared" si="0"/>
        <v>27.865072886428539</v>
      </c>
      <c r="G32" s="5">
        <f t="shared" si="1"/>
        <v>-7.2150189008073365E-2</v>
      </c>
      <c r="H32" s="5">
        <f>Table1[[#This Row],[Growth]]-G33</f>
        <v>-0.10116375647803555</v>
      </c>
      <c r="I32">
        <v>72.91</v>
      </c>
      <c r="J32">
        <f t="shared" si="4"/>
        <v>74.093583333333328</v>
      </c>
      <c r="K32">
        <f>_xlfn.XLOOKUP(Table1[[#This Row],[Month]],Sheet2!$A$1:$A$12,Sheet2!$B$1:$B$12)</f>
        <v>3</v>
      </c>
    </row>
    <row r="33" spans="1:11" x14ac:dyDescent="0.3">
      <c r="A33" t="s">
        <v>8</v>
      </c>
      <c r="B33">
        <v>2020</v>
      </c>
      <c r="C33" s="2">
        <v>146</v>
      </c>
      <c r="D33" s="3">
        <v>1325.69</v>
      </c>
      <c r="E33" s="3">
        <v>222516.95</v>
      </c>
      <c r="F33">
        <f t="shared" si="0"/>
        <v>30.031878603972682</v>
      </c>
      <c r="G33" s="5">
        <f t="shared" si="1"/>
        <v>2.9013567469962188E-2</v>
      </c>
      <c r="H33" s="5">
        <f>Table1[[#This Row],[Growth]]-G34</f>
        <v>1.5914749567045389E-2</v>
      </c>
      <c r="I33">
        <v>71.31</v>
      </c>
      <c r="J33">
        <f t="shared" si="4"/>
        <v>74.093583333333328</v>
      </c>
      <c r="K33">
        <f>_xlfn.XLOOKUP(Table1[[#This Row],[Month]],Sheet2!$A$1:$A$12,Sheet2!$B$1:$B$12)</f>
        <v>2</v>
      </c>
    </row>
    <row r="34" spans="1:11" x14ac:dyDescent="0.3">
      <c r="A34" t="s">
        <v>9</v>
      </c>
      <c r="B34">
        <v>2020</v>
      </c>
      <c r="C34" s="2">
        <v>144</v>
      </c>
      <c r="D34" s="3">
        <v>1305.02</v>
      </c>
      <c r="E34" s="3">
        <v>216242.97</v>
      </c>
      <c r="F34">
        <f t="shared" ref="F34:F65" si="5">E34/(J34*100)</f>
        <v>29.185114320515837</v>
      </c>
      <c r="G34" s="5">
        <f t="shared" ref="G34:G65" si="6">(F34-F35)/F35</f>
        <v>1.3098817902916799E-2</v>
      </c>
      <c r="H34" s="5">
        <f>Table1[[#This Row],[Growth]]-G35</f>
        <v>-5.7142337936283372E-2</v>
      </c>
      <c r="I34">
        <v>71.33</v>
      </c>
      <c r="J34">
        <f t="shared" si="4"/>
        <v>74.093583333333328</v>
      </c>
      <c r="K34">
        <f>_xlfn.XLOOKUP(Table1[[#This Row],[Month]],Sheet2!$A$1:$A$12,Sheet2!$B$1:$B$12)</f>
        <v>1</v>
      </c>
    </row>
    <row r="35" spans="1:11" x14ac:dyDescent="0.3">
      <c r="A35" t="s">
        <v>10</v>
      </c>
      <c r="B35">
        <v>2019</v>
      </c>
      <c r="C35" s="2">
        <v>143</v>
      </c>
      <c r="D35" s="3">
        <v>1308.4000000000001</v>
      </c>
      <c r="E35" s="3">
        <v>202520.76</v>
      </c>
      <c r="F35">
        <f t="shared" si="5"/>
        <v>28.807766631223714</v>
      </c>
      <c r="G35" s="5">
        <f t="shared" si="6"/>
        <v>7.0241155839200167E-2</v>
      </c>
      <c r="H35" s="5">
        <f>Table1[[#This Row],[Growth]]-G36</f>
        <v>8.1376454063060516E-2</v>
      </c>
      <c r="I35">
        <v>71.671999999999997</v>
      </c>
      <c r="J35">
        <f>AVERAGE($I$35:$I$46)</f>
        <v>70.300749999999994</v>
      </c>
      <c r="K35">
        <f>_xlfn.XLOOKUP(Table1[[#This Row],[Month]],Sheet2!$A$1:$A$12,Sheet2!$B$1:$B$12)</f>
        <v>12</v>
      </c>
    </row>
    <row r="36" spans="1:11" x14ac:dyDescent="0.3">
      <c r="A36" t="s">
        <v>11</v>
      </c>
      <c r="B36">
        <v>2019</v>
      </c>
      <c r="C36" s="2">
        <v>143</v>
      </c>
      <c r="D36" s="3">
        <v>1218.77</v>
      </c>
      <c r="E36" s="3">
        <v>189229.09</v>
      </c>
      <c r="F36">
        <f t="shared" si="5"/>
        <v>26.917079832007484</v>
      </c>
      <c r="G36" s="5">
        <f t="shared" si="6"/>
        <v>-1.1135298223860347E-2</v>
      </c>
      <c r="H36" s="5">
        <f>Table1[[#This Row],[Growth]]-G37</f>
        <v>-0.19634536339556968</v>
      </c>
      <c r="I36">
        <v>70.760000000000005</v>
      </c>
      <c r="J36">
        <f t="shared" ref="J36:J46" si="7">AVERAGE($I$35:$I$46)</f>
        <v>70.300749999999994</v>
      </c>
      <c r="K36">
        <f>_xlfn.XLOOKUP(Table1[[#This Row],[Month]],Sheet2!$A$1:$A$12,Sheet2!$B$1:$B$12)</f>
        <v>11</v>
      </c>
    </row>
    <row r="37" spans="1:11" x14ac:dyDescent="0.3">
      <c r="A37" t="s">
        <v>12</v>
      </c>
      <c r="B37">
        <v>2019</v>
      </c>
      <c r="C37" s="2">
        <v>141</v>
      </c>
      <c r="D37" s="3">
        <v>1148.3599999999999</v>
      </c>
      <c r="E37" s="3">
        <v>191359.94</v>
      </c>
      <c r="F37">
        <f t="shared" si="5"/>
        <v>27.220184706422057</v>
      </c>
      <c r="G37" s="5">
        <f t="shared" si="6"/>
        <v>0.18521006517170935</v>
      </c>
      <c r="H37" s="5">
        <f>Table1[[#This Row],[Growth]]-G38</f>
        <v>0.14021686139673498</v>
      </c>
      <c r="I37">
        <v>71.13</v>
      </c>
      <c r="J37">
        <f t="shared" si="7"/>
        <v>70.300749999999994</v>
      </c>
      <c r="K37">
        <f>_xlfn.XLOOKUP(Table1[[#This Row],[Month]],Sheet2!$A$1:$A$12,Sheet2!$B$1:$B$12)</f>
        <v>10</v>
      </c>
    </row>
    <row r="38" spans="1:11" x14ac:dyDescent="0.3">
      <c r="A38" t="s">
        <v>1</v>
      </c>
      <c r="B38">
        <v>2019</v>
      </c>
      <c r="C38" s="2">
        <v>141</v>
      </c>
      <c r="D38" s="2">
        <v>955.02</v>
      </c>
      <c r="E38" s="3">
        <v>161456.56</v>
      </c>
      <c r="F38">
        <f t="shared" si="5"/>
        <v>22.966548721030719</v>
      </c>
      <c r="G38" s="5">
        <f t="shared" si="6"/>
        <v>4.4993203774974372E-2</v>
      </c>
      <c r="H38" s="5">
        <f>Table1[[#This Row],[Growth]]-G39</f>
        <v>-1.0464384431162405E-2</v>
      </c>
      <c r="I38">
        <v>71.947000000000003</v>
      </c>
      <c r="J38">
        <f t="shared" si="7"/>
        <v>70.300749999999994</v>
      </c>
      <c r="K38">
        <f>_xlfn.XLOOKUP(Table1[[#This Row],[Month]],Sheet2!$A$1:$A$12,Sheet2!$B$1:$B$12)</f>
        <v>9</v>
      </c>
    </row>
    <row r="39" spans="1:11" x14ac:dyDescent="0.3">
      <c r="A39" t="s">
        <v>2</v>
      </c>
      <c r="B39">
        <v>2019</v>
      </c>
      <c r="C39" s="2">
        <v>141</v>
      </c>
      <c r="D39" s="2">
        <v>918.35</v>
      </c>
      <c r="E39" s="3">
        <v>154504.89000000001</v>
      </c>
      <c r="F39">
        <f t="shared" si="5"/>
        <v>21.977701518120366</v>
      </c>
      <c r="G39" s="5">
        <f t="shared" si="6"/>
        <v>5.5457588206136776E-2</v>
      </c>
      <c r="H39" s="5">
        <f>Table1[[#This Row],[Growth]]-G40</f>
        <v>5.6683722308541504E-2</v>
      </c>
      <c r="I39">
        <v>69</v>
      </c>
      <c r="J39">
        <f t="shared" si="7"/>
        <v>70.300749999999994</v>
      </c>
      <c r="K39">
        <f>_xlfn.XLOOKUP(Table1[[#This Row],[Month]],Sheet2!$A$1:$A$12,Sheet2!$B$1:$B$12)</f>
        <v>8</v>
      </c>
    </row>
    <row r="40" spans="1:11" x14ac:dyDescent="0.3">
      <c r="A40" t="s">
        <v>3</v>
      </c>
      <c r="B40">
        <v>2019</v>
      </c>
      <c r="C40" s="2">
        <v>143</v>
      </c>
      <c r="D40" s="2">
        <v>822.29</v>
      </c>
      <c r="E40" s="3">
        <v>146386.64000000001</v>
      </c>
      <c r="F40">
        <f t="shared" si="5"/>
        <v>20.822912984569871</v>
      </c>
      <c r="G40" s="5">
        <f t="shared" si="6"/>
        <v>-1.2261341024047297E-3</v>
      </c>
      <c r="H40" s="5">
        <f>Table1[[#This Row],[Growth]]-G41</f>
        <v>3.7363353588879315E-2</v>
      </c>
      <c r="I40">
        <v>68.87</v>
      </c>
      <c r="J40">
        <f t="shared" si="7"/>
        <v>70.300749999999994</v>
      </c>
      <c r="K40">
        <f>_xlfn.XLOOKUP(Table1[[#This Row],[Month]],Sheet2!$A$1:$A$12,Sheet2!$B$1:$B$12)</f>
        <v>7</v>
      </c>
    </row>
    <row r="41" spans="1:11" x14ac:dyDescent="0.3">
      <c r="A41" t="s">
        <v>4</v>
      </c>
      <c r="B41">
        <v>2019</v>
      </c>
      <c r="C41" s="2">
        <v>142</v>
      </c>
      <c r="D41" s="2">
        <v>754.54</v>
      </c>
      <c r="E41" s="3">
        <v>146566.35</v>
      </c>
      <c r="F41">
        <f t="shared" si="5"/>
        <v>20.848476011991341</v>
      </c>
      <c r="G41" s="5">
        <f t="shared" si="6"/>
        <v>-3.8589487691284043E-2</v>
      </c>
      <c r="H41" s="5">
        <f>Table1[[#This Row],[Growth]]-G42</f>
        <v>-0.11191609542339731</v>
      </c>
      <c r="I41">
        <v>69.16</v>
      </c>
      <c r="J41">
        <f t="shared" si="7"/>
        <v>70.300749999999994</v>
      </c>
      <c r="K41">
        <f>_xlfn.XLOOKUP(Table1[[#This Row],[Month]],Sheet2!$A$1:$A$12,Sheet2!$B$1:$B$12)</f>
        <v>6</v>
      </c>
    </row>
    <row r="42" spans="1:11" x14ac:dyDescent="0.3">
      <c r="A42" t="s">
        <v>5</v>
      </c>
      <c r="B42">
        <v>2019</v>
      </c>
      <c r="C42" s="2">
        <v>143</v>
      </c>
      <c r="D42" s="2">
        <v>733.54</v>
      </c>
      <c r="E42" s="3">
        <v>152449.29</v>
      </c>
      <c r="F42">
        <f t="shared" si="5"/>
        <v>21.685300654687186</v>
      </c>
      <c r="G42" s="5">
        <f t="shared" si="6"/>
        <v>7.3326607732113261E-2</v>
      </c>
      <c r="H42" s="5">
        <f>Table1[[#This Row],[Growth]]-G43</f>
        <v>9.0854587258738517E-3</v>
      </c>
      <c r="I42">
        <v>69.55</v>
      </c>
      <c r="J42">
        <f t="shared" si="7"/>
        <v>70.300749999999994</v>
      </c>
      <c r="K42">
        <f>_xlfn.XLOOKUP(Table1[[#This Row],[Month]],Sheet2!$A$1:$A$12,Sheet2!$B$1:$B$12)</f>
        <v>5</v>
      </c>
    </row>
    <row r="43" spans="1:11" x14ac:dyDescent="0.3">
      <c r="A43" t="s">
        <v>6</v>
      </c>
      <c r="B43">
        <v>2019</v>
      </c>
      <c r="C43" s="2">
        <v>144</v>
      </c>
      <c r="D43" s="2">
        <v>781.79</v>
      </c>
      <c r="E43" s="3">
        <v>142034.39000000001</v>
      </c>
      <c r="F43">
        <f t="shared" si="5"/>
        <v>20.203822861064786</v>
      </c>
      <c r="G43" s="5">
        <f t="shared" si="6"/>
        <v>6.4241149006239409E-2</v>
      </c>
      <c r="H43" s="5">
        <f>Table1[[#This Row],[Growth]]-G44</f>
        <v>-0.18612723267765857</v>
      </c>
      <c r="I43">
        <v>69.19</v>
      </c>
      <c r="J43">
        <f t="shared" si="7"/>
        <v>70.300749999999994</v>
      </c>
      <c r="K43">
        <f>_xlfn.XLOOKUP(Table1[[#This Row],[Month]],Sheet2!$A$1:$A$12,Sheet2!$B$1:$B$12)</f>
        <v>4</v>
      </c>
    </row>
    <row r="44" spans="1:11" x14ac:dyDescent="0.3">
      <c r="A44" t="s">
        <v>7</v>
      </c>
      <c r="B44">
        <v>2019</v>
      </c>
      <c r="C44" s="2">
        <v>142</v>
      </c>
      <c r="D44" s="2">
        <v>799.54</v>
      </c>
      <c r="E44" s="3">
        <v>133460.72</v>
      </c>
      <c r="F44">
        <f t="shared" si="5"/>
        <v>18.984252657332963</v>
      </c>
      <c r="G44" s="5">
        <f t="shared" si="6"/>
        <v>0.25036838168389797</v>
      </c>
      <c r="H44" s="5">
        <f>Table1[[#This Row],[Growth]]-G45</f>
        <v>0.27943450894043176</v>
      </c>
      <c r="I44">
        <v>70.900000000000006</v>
      </c>
      <c r="J44">
        <f t="shared" si="7"/>
        <v>70.300749999999994</v>
      </c>
      <c r="K44">
        <f>_xlfn.XLOOKUP(Table1[[#This Row],[Month]],Sheet2!$A$1:$A$12,Sheet2!$B$1:$B$12)</f>
        <v>3</v>
      </c>
    </row>
    <row r="45" spans="1:11" x14ac:dyDescent="0.3">
      <c r="A45" t="s">
        <v>8</v>
      </c>
      <c r="B45">
        <v>2019</v>
      </c>
      <c r="C45" s="2">
        <v>139</v>
      </c>
      <c r="D45" s="2">
        <v>674.19</v>
      </c>
      <c r="E45" s="3">
        <v>106737.12</v>
      </c>
      <c r="F45">
        <f t="shared" si="5"/>
        <v>15.182927635907157</v>
      </c>
      <c r="G45" s="5">
        <f t="shared" si="6"/>
        <v>-2.9066127256533805E-2</v>
      </c>
      <c r="H45" s="5">
        <f>Table1[[#This Row],[Growth]]-G46</f>
        <v>-6.5924948057339158E-2</v>
      </c>
      <c r="I45">
        <v>71.44</v>
      </c>
      <c r="J45">
        <f t="shared" si="7"/>
        <v>70.300749999999994</v>
      </c>
      <c r="K45">
        <f>_xlfn.XLOOKUP(Table1[[#This Row],[Month]],Sheet2!$A$1:$A$12,Sheet2!$B$1:$B$12)</f>
        <v>2</v>
      </c>
    </row>
    <row r="46" spans="1:11" x14ac:dyDescent="0.3">
      <c r="A46" t="s">
        <v>9</v>
      </c>
      <c r="B46">
        <v>2019</v>
      </c>
      <c r="C46" s="2">
        <v>134</v>
      </c>
      <c r="D46" s="2">
        <v>672.75</v>
      </c>
      <c r="E46" s="3">
        <v>109932.43</v>
      </c>
      <c r="F46">
        <f t="shared" si="5"/>
        <v>15.637447680145661</v>
      </c>
      <c r="G46" s="5">
        <f t="shared" si="6"/>
        <v>3.6858820800805353E-2</v>
      </c>
      <c r="H46" s="5">
        <f>Table1[[#This Row],[Growth]]-G47</f>
        <v>-0.21076446452741335</v>
      </c>
      <c r="I46">
        <v>69.989999999999995</v>
      </c>
      <c r="J46">
        <f t="shared" si="7"/>
        <v>70.300749999999994</v>
      </c>
      <c r="K46">
        <f>_xlfn.XLOOKUP(Table1[[#This Row],[Month]],Sheet2!$A$1:$A$12,Sheet2!$B$1:$B$12)</f>
        <v>1</v>
      </c>
    </row>
    <row r="47" spans="1:11" x14ac:dyDescent="0.3">
      <c r="A47" t="s">
        <v>10</v>
      </c>
      <c r="B47">
        <v>2018</v>
      </c>
      <c r="C47" s="2">
        <v>129</v>
      </c>
      <c r="D47" s="2">
        <v>620.16999999999996</v>
      </c>
      <c r="E47" s="3">
        <v>102594.82</v>
      </c>
      <c r="F47">
        <f t="shared" si="5"/>
        <v>15.08155919247354</v>
      </c>
      <c r="G47" s="5">
        <f t="shared" si="6"/>
        <v>0.2476232853282187</v>
      </c>
      <c r="H47" s="5">
        <f>Table1[[#This Row],[Growth]]-G48</f>
        <v>0.15087605443051999</v>
      </c>
      <c r="I47">
        <v>70.400000000000006</v>
      </c>
      <c r="J47">
        <f>AVERAGE($I$47:$I$58)</f>
        <v>68.026666666666671</v>
      </c>
      <c r="K47">
        <f>_xlfn.XLOOKUP(Table1[[#This Row],[Month]],Sheet2!$A$1:$A$12,Sheet2!$B$1:$B$12)</f>
        <v>12</v>
      </c>
    </row>
    <row r="48" spans="1:11" x14ac:dyDescent="0.3">
      <c r="A48" t="s">
        <v>11</v>
      </c>
      <c r="B48">
        <v>2018</v>
      </c>
      <c r="C48" s="2">
        <v>128</v>
      </c>
      <c r="D48" s="2">
        <v>524.94000000000005</v>
      </c>
      <c r="E48" s="3">
        <v>82232.210000000006</v>
      </c>
      <c r="F48">
        <f t="shared" si="5"/>
        <v>12.088231575852607</v>
      </c>
      <c r="G48" s="5">
        <f t="shared" si="6"/>
        <v>9.6747230897698697E-2</v>
      </c>
      <c r="H48" s="5">
        <f>Table1[[#This Row],[Growth]]-G49</f>
        <v>-0.1563290437332221</v>
      </c>
      <c r="I48">
        <v>73.454999999999998</v>
      </c>
      <c r="J48">
        <f t="shared" ref="J48:J58" si="8">AVERAGE($I$47:$I$58)</f>
        <v>68.026666666666671</v>
      </c>
      <c r="K48">
        <f>_xlfn.XLOOKUP(Table1[[#This Row],[Month]],Sheet2!$A$1:$A$12,Sheet2!$B$1:$B$12)</f>
        <v>11</v>
      </c>
    </row>
    <row r="49" spans="1:11" x14ac:dyDescent="0.3">
      <c r="A49" t="s">
        <v>12</v>
      </c>
      <c r="B49">
        <v>2018</v>
      </c>
      <c r="C49" s="2">
        <v>128</v>
      </c>
      <c r="D49" s="2">
        <v>482.36</v>
      </c>
      <c r="E49" s="3">
        <v>74978.27</v>
      </c>
      <c r="F49">
        <f t="shared" si="5"/>
        <v>11.021893865150922</v>
      </c>
      <c r="G49" s="5">
        <f t="shared" si="6"/>
        <v>0.25307627463092081</v>
      </c>
      <c r="H49" s="5">
        <f>Table1[[#This Row],[Growth]]-G50</f>
        <v>0.14935250439887371</v>
      </c>
      <c r="I49">
        <v>72.924999999999997</v>
      </c>
      <c r="J49">
        <f t="shared" si="8"/>
        <v>68.026666666666671</v>
      </c>
      <c r="K49">
        <f>_xlfn.XLOOKUP(Table1[[#This Row],[Month]],Sheet2!$A$1:$A$12,Sheet2!$B$1:$B$12)</f>
        <v>10</v>
      </c>
    </row>
    <row r="50" spans="1:11" x14ac:dyDescent="0.3">
      <c r="A50" t="s">
        <v>1</v>
      </c>
      <c r="B50">
        <v>2018</v>
      </c>
      <c r="C50" s="2">
        <v>122</v>
      </c>
      <c r="D50" s="2">
        <v>405.87</v>
      </c>
      <c r="E50" s="3">
        <v>59835.360000000001</v>
      </c>
      <c r="F50">
        <f t="shared" si="5"/>
        <v>8.7958682869462947</v>
      </c>
      <c r="G50" s="5">
        <f t="shared" si="6"/>
        <v>0.10372377023204708</v>
      </c>
      <c r="H50" s="5">
        <f>Table1[[#This Row],[Growth]]-G51</f>
        <v>5.8025920911963423E-2</v>
      </c>
      <c r="I50">
        <v>71.215000000000003</v>
      </c>
      <c r="J50">
        <f t="shared" si="8"/>
        <v>68.026666666666671</v>
      </c>
      <c r="K50">
        <f>_xlfn.XLOOKUP(Table1[[#This Row],[Month]],Sheet2!$A$1:$A$12,Sheet2!$B$1:$B$12)</f>
        <v>9</v>
      </c>
    </row>
    <row r="51" spans="1:11" x14ac:dyDescent="0.3">
      <c r="A51" t="s">
        <v>2</v>
      </c>
      <c r="B51">
        <v>2018</v>
      </c>
      <c r="C51" s="2">
        <v>114</v>
      </c>
      <c r="D51" s="2">
        <v>312.02</v>
      </c>
      <c r="E51" s="3">
        <v>54212.26</v>
      </c>
      <c r="F51">
        <f t="shared" si="5"/>
        <v>7.9692659741277927</v>
      </c>
      <c r="G51" s="5">
        <f t="shared" si="6"/>
        <v>4.569784932008366E-2</v>
      </c>
      <c r="H51" s="5">
        <f>Table1[[#This Row],[Growth]]-G52</f>
        <v>-0.22390840800989334</v>
      </c>
      <c r="I51">
        <v>68.38</v>
      </c>
      <c r="J51">
        <f t="shared" si="8"/>
        <v>68.026666666666671</v>
      </c>
      <c r="K51">
        <f>_xlfn.XLOOKUP(Table1[[#This Row],[Month]],Sheet2!$A$1:$A$12,Sheet2!$B$1:$B$12)</f>
        <v>8</v>
      </c>
    </row>
    <row r="52" spans="1:11" x14ac:dyDescent="0.3">
      <c r="A52" t="s">
        <v>3</v>
      </c>
      <c r="B52">
        <v>2018</v>
      </c>
      <c r="C52" s="2">
        <v>114</v>
      </c>
      <c r="D52" s="2">
        <v>273.75</v>
      </c>
      <c r="E52" s="3">
        <v>51843.14</v>
      </c>
      <c r="F52">
        <f t="shared" si="5"/>
        <v>7.6210025480203836</v>
      </c>
      <c r="G52" s="5">
        <f t="shared" si="6"/>
        <v>0.26960625732997701</v>
      </c>
      <c r="H52" s="5">
        <f>Table1[[#This Row],[Growth]]-G53</f>
        <v>4.2935853638132765E-2</v>
      </c>
      <c r="I52">
        <v>68.745000000000005</v>
      </c>
      <c r="J52">
        <f t="shared" si="8"/>
        <v>68.026666666666671</v>
      </c>
      <c r="K52">
        <f>_xlfn.XLOOKUP(Table1[[#This Row],[Month]],Sheet2!$A$1:$A$12,Sheet2!$B$1:$B$12)</f>
        <v>7</v>
      </c>
    </row>
    <row r="53" spans="1:11" x14ac:dyDescent="0.3">
      <c r="A53" t="s">
        <v>4</v>
      </c>
      <c r="B53">
        <v>2018</v>
      </c>
      <c r="C53" s="2">
        <v>110</v>
      </c>
      <c r="D53" s="2">
        <v>246.37</v>
      </c>
      <c r="E53" s="3">
        <v>40834.03</v>
      </c>
      <c r="F53">
        <f t="shared" si="5"/>
        <v>6.002650431203449</v>
      </c>
      <c r="G53" s="5">
        <f t="shared" si="6"/>
        <v>0.22667040369184424</v>
      </c>
      <c r="H53" s="5">
        <f>Table1[[#This Row],[Growth]]-G54</f>
        <v>-5.2404388300409943E-3</v>
      </c>
      <c r="I53">
        <v>66.995000000000005</v>
      </c>
      <c r="J53">
        <f t="shared" si="8"/>
        <v>68.026666666666671</v>
      </c>
      <c r="K53">
        <f>_xlfn.XLOOKUP(Table1[[#This Row],[Month]],Sheet2!$A$1:$A$12,Sheet2!$B$1:$B$12)</f>
        <v>6</v>
      </c>
    </row>
    <row r="54" spans="1:11" x14ac:dyDescent="0.3">
      <c r="A54" t="s">
        <v>5</v>
      </c>
      <c r="B54">
        <v>2018</v>
      </c>
      <c r="C54" s="2">
        <v>101</v>
      </c>
      <c r="D54" s="2">
        <v>189.48</v>
      </c>
      <c r="E54" s="3">
        <v>33288.51</v>
      </c>
      <c r="F54">
        <f t="shared" si="5"/>
        <v>4.8934501176009411</v>
      </c>
      <c r="G54" s="5">
        <f t="shared" si="6"/>
        <v>0.23191084252188524</v>
      </c>
      <c r="H54" s="5">
        <f>Table1[[#This Row],[Growth]]-G55</f>
        <v>0.11403978189952763</v>
      </c>
      <c r="I54">
        <v>66.52</v>
      </c>
      <c r="J54">
        <f t="shared" si="8"/>
        <v>68.026666666666671</v>
      </c>
      <c r="K54">
        <f>_xlfn.XLOOKUP(Table1[[#This Row],[Month]],Sheet2!$A$1:$A$12,Sheet2!$B$1:$B$12)</f>
        <v>5</v>
      </c>
    </row>
    <row r="55" spans="1:11" x14ac:dyDescent="0.3">
      <c r="A55" t="s">
        <v>6</v>
      </c>
      <c r="B55">
        <v>2018</v>
      </c>
      <c r="C55" s="2">
        <v>97</v>
      </c>
      <c r="D55" s="2">
        <v>190.08</v>
      </c>
      <c r="E55" s="3">
        <v>27021.85</v>
      </c>
      <c r="F55">
        <f t="shared" si="5"/>
        <v>3.9722437279498233</v>
      </c>
      <c r="G55" s="5">
        <f t="shared" si="6"/>
        <v>0.11787106062235761</v>
      </c>
      <c r="H55" s="5">
        <f>Table1[[#This Row],[Growth]]-G56</f>
        <v>-0.14597643652814782</v>
      </c>
      <c r="I55">
        <v>65.010000000000005</v>
      </c>
      <c r="J55">
        <f t="shared" si="8"/>
        <v>68.026666666666671</v>
      </c>
      <c r="K55">
        <f>_xlfn.XLOOKUP(Table1[[#This Row],[Month]],Sheet2!$A$1:$A$12,Sheet2!$B$1:$B$12)</f>
        <v>4</v>
      </c>
    </row>
    <row r="56" spans="1:11" x14ac:dyDescent="0.3">
      <c r="A56" t="s">
        <v>7</v>
      </c>
      <c r="B56">
        <v>2018</v>
      </c>
      <c r="C56" s="2">
        <v>91</v>
      </c>
      <c r="D56" s="2">
        <v>178.05</v>
      </c>
      <c r="E56" s="3">
        <v>24172.6</v>
      </c>
      <c r="F56">
        <f t="shared" si="5"/>
        <v>3.5534006272050171</v>
      </c>
      <c r="G56" s="5">
        <f t="shared" si="6"/>
        <v>0.26384749715050543</v>
      </c>
      <c r="H56" s="5">
        <f>Table1[[#This Row],[Growth]]-G57</f>
        <v>3.554139357467323E-2</v>
      </c>
      <c r="I56">
        <v>65.209999999999994</v>
      </c>
      <c r="J56">
        <f t="shared" si="8"/>
        <v>68.026666666666671</v>
      </c>
      <c r="K56">
        <f>_xlfn.XLOOKUP(Table1[[#This Row],[Month]],Sheet2!$A$1:$A$12,Sheet2!$B$1:$B$12)</f>
        <v>3</v>
      </c>
    </row>
    <row r="57" spans="1:11" x14ac:dyDescent="0.3">
      <c r="A57" t="s">
        <v>8</v>
      </c>
      <c r="B57">
        <v>2018</v>
      </c>
      <c r="C57" s="2">
        <v>86</v>
      </c>
      <c r="D57" s="2">
        <v>171.4</v>
      </c>
      <c r="E57" s="3">
        <v>19126.2</v>
      </c>
      <c r="F57">
        <f t="shared" si="5"/>
        <v>2.8115738925911407</v>
      </c>
      <c r="G57" s="5">
        <f t="shared" si="6"/>
        <v>0.2283061035758322</v>
      </c>
      <c r="H57" s="5">
        <f>Table1[[#This Row],[Growth]]-G58</f>
        <v>9.3781613177647466E-2</v>
      </c>
      <c r="I57">
        <v>64</v>
      </c>
      <c r="J57">
        <f t="shared" si="8"/>
        <v>68.026666666666671</v>
      </c>
      <c r="K57">
        <f>_xlfn.XLOOKUP(Table1[[#This Row],[Month]],Sheet2!$A$1:$A$12,Sheet2!$B$1:$B$12)</f>
        <v>2</v>
      </c>
    </row>
    <row r="58" spans="1:11" x14ac:dyDescent="0.3">
      <c r="A58" t="s">
        <v>9</v>
      </c>
      <c r="B58">
        <v>2018</v>
      </c>
      <c r="C58" s="2">
        <v>71</v>
      </c>
      <c r="D58" s="2">
        <v>151.83000000000001</v>
      </c>
      <c r="E58" s="3">
        <v>15571.2</v>
      </c>
      <c r="F58">
        <f t="shared" si="5"/>
        <v>2.2889847118776951</v>
      </c>
      <c r="G58" s="5">
        <f t="shared" si="6"/>
        <v>0.13452449039818473</v>
      </c>
      <c r="H58" s="5">
        <f>Table1[[#This Row],[Growth]]-G59</f>
        <v>-0.22795253748275421</v>
      </c>
      <c r="I58">
        <v>63.465000000000003</v>
      </c>
      <c r="J58">
        <f t="shared" si="8"/>
        <v>68.026666666666671</v>
      </c>
      <c r="K58">
        <f>_xlfn.XLOOKUP(Table1[[#This Row],[Month]],Sheet2!$A$1:$A$12,Sheet2!$B$1:$B$12)</f>
        <v>1</v>
      </c>
    </row>
    <row r="59" spans="1:11" x14ac:dyDescent="0.3">
      <c r="A59" t="s">
        <v>10</v>
      </c>
      <c r="B59">
        <v>2017</v>
      </c>
      <c r="C59" s="2">
        <v>67</v>
      </c>
      <c r="D59" s="2">
        <v>145.63999999999999</v>
      </c>
      <c r="E59" s="3">
        <v>13174.24</v>
      </c>
      <c r="F59">
        <f t="shared" si="5"/>
        <v>2.0175718825376161</v>
      </c>
      <c r="G59" s="5">
        <f t="shared" si="6"/>
        <v>0.36247702788093894</v>
      </c>
      <c r="H59" s="5">
        <f>Table1[[#This Row],[Growth]]-G60</f>
        <v>-7.5472573758982864E-3</v>
      </c>
      <c r="I59">
        <v>64.489999999999995</v>
      </c>
      <c r="J59">
        <f>AVERAGE($I$59:$I$70)</f>
        <v>65.297499999999999</v>
      </c>
      <c r="K59">
        <f>_xlfn.XLOOKUP(Table1[[#This Row],[Month]],Sheet2!$A$1:$A$12,Sheet2!$B$1:$B$12)</f>
        <v>12</v>
      </c>
    </row>
    <row r="60" spans="1:11" x14ac:dyDescent="0.3">
      <c r="A60" t="s">
        <v>11</v>
      </c>
      <c r="B60">
        <v>2017</v>
      </c>
      <c r="C60" s="2">
        <v>61</v>
      </c>
      <c r="D60" s="2">
        <v>105.02</v>
      </c>
      <c r="E60" s="3">
        <v>9669.33</v>
      </c>
      <c r="F60">
        <f t="shared" si="5"/>
        <v>1.4808116696657605</v>
      </c>
      <c r="G60" s="5">
        <f t="shared" si="6"/>
        <v>0.37002428525683723</v>
      </c>
      <c r="H60" s="5">
        <f>Table1[[#This Row],[Growth]]-G61</f>
        <v>4.4821170613243366E-2</v>
      </c>
      <c r="I60">
        <v>64.564999999999998</v>
      </c>
      <c r="J60">
        <f t="shared" ref="J60:J69" si="9">AVERAGE($I$59:$I$70)</f>
        <v>65.297499999999999</v>
      </c>
      <c r="K60">
        <f>_xlfn.XLOOKUP(Table1[[#This Row],[Month]],Sheet2!$A$1:$A$12,Sheet2!$B$1:$B$12)</f>
        <v>11</v>
      </c>
    </row>
    <row r="61" spans="1:11" x14ac:dyDescent="0.3">
      <c r="A61" t="s">
        <v>12</v>
      </c>
      <c r="B61">
        <v>2017</v>
      </c>
      <c r="C61" s="2">
        <v>60</v>
      </c>
      <c r="D61" s="2">
        <v>76.959999999999994</v>
      </c>
      <c r="E61" s="2">
        <v>7057.78</v>
      </c>
      <c r="F61">
        <f t="shared" si="5"/>
        <v>1.0808652704927446</v>
      </c>
      <c r="G61" s="5">
        <f t="shared" si="6"/>
        <v>0.32520311464359386</v>
      </c>
      <c r="H61" s="5">
        <f>Table1[[#This Row],[Growth]]-G62</f>
        <v>4.391928306890075E-2</v>
      </c>
      <c r="I61">
        <v>65.31</v>
      </c>
      <c r="J61">
        <f t="shared" si="9"/>
        <v>65.297499999999999</v>
      </c>
      <c r="K61">
        <f>_xlfn.XLOOKUP(Table1[[#This Row],[Month]],Sheet2!$A$1:$A$12,Sheet2!$B$1:$B$12)</f>
        <v>10</v>
      </c>
    </row>
    <row r="62" spans="1:11" x14ac:dyDescent="0.3">
      <c r="A62" t="s">
        <v>1</v>
      </c>
      <c r="B62">
        <v>2017</v>
      </c>
      <c r="C62" s="2">
        <v>57</v>
      </c>
      <c r="D62" s="2">
        <v>30.98</v>
      </c>
      <c r="E62" s="3">
        <v>5325.81</v>
      </c>
      <c r="F62">
        <f t="shared" si="5"/>
        <v>0.81562234388759147</v>
      </c>
      <c r="G62" s="5">
        <f t="shared" si="6"/>
        <v>0.28128383157469311</v>
      </c>
      <c r="H62" s="5">
        <f>Table1[[#This Row],[Growth]]-G63</f>
        <v>6.2816069544998215E-2</v>
      </c>
      <c r="I62">
        <v>64.025000000000006</v>
      </c>
      <c r="J62">
        <f t="shared" si="9"/>
        <v>65.297499999999999</v>
      </c>
      <c r="K62">
        <f>_xlfn.XLOOKUP(Table1[[#This Row],[Month]],Sheet2!$A$1:$A$12,Sheet2!$B$1:$B$12)</f>
        <v>9</v>
      </c>
    </row>
    <row r="63" spans="1:11" x14ac:dyDescent="0.3">
      <c r="A63" t="s">
        <v>2</v>
      </c>
      <c r="B63">
        <v>2017</v>
      </c>
      <c r="C63" s="2">
        <v>55</v>
      </c>
      <c r="D63" s="2">
        <v>16.8</v>
      </c>
      <c r="E63" s="3">
        <v>4156.62</v>
      </c>
      <c r="F63">
        <f t="shared" si="5"/>
        <v>0.63656648416861283</v>
      </c>
      <c r="G63" s="5">
        <f t="shared" si="6"/>
        <v>0.2184677620296949</v>
      </c>
      <c r="H63" s="5">
        <f>Table1[[#This Row],[Growth]]-G64</f>
        <v>0.11744980414229646</v>
      </c>
      <c r="I63">
        <v>64.064999999999998</v>
      </c>
      <c r="J63">
        <f t="shared" si="9"/>
        <v>65.297499999999999</v>
      </c>
      <c r="K63">
        <f>_xlfn.XLOOKUP(Table1[[#This Row],[Month]],Sheet2!$A$1:$A$12,Sheet2!$B$1:$B$12)</f>
        <v>8</v>
      </c>
    </row>
    <row r="64" spans="1:11" x14ac:dyDescent="0.3">
      <c r="A64" t="s">
        <v>3</v>
      </c>
      <c r="B64">
        <v>2017</v>
      </c>
      <c r="C64" s="2">
        <v>53</v>
      </c>
      <c r="D64" s="2">
        <v>11.63</v>
      </c>
      <c r="E64" s="3">
        <v>3411.35</v>
      </c>
      <c r="F64">
        <f t="shared" si="5"/>
        <v>0.52243194609288257</v>
      </c>
      <c r="G64" s="5">
        <f t="shared" si="6"/>
        <v>0.10101795788739844</v>
      </c>
      <c r="H64" s="5">
        <f>Table1[[#This Row],[Growth]]-G65</f>
        <v>-6.6983309434138355E-3</v>
      </c>
      <c r="I64">
        <v>64.844999999999999</v>
      </c>
      <c r="J64">
        <f t="shared" si="9"/>
        <v>65.297499999999999</v>
      </c>
      <c r="K64">
        <f>_xlfn.XLOOKUP(Table1[[#This Row],[Month]],Sheet2!$A$1:$A$12,Sheet2!$B$1:$B$12)</f>
        <v>7</v>
      </c>
    </row>
    <row r="65" spans="1:11" x14ac:dyDescent="0.3">
      <c r="A65" t="s">
        <v>4</v>
      </c>
      <c r="B65">
        <v>2017</v>
      </c>
      <c r="C65" s="2">
        <v>52</v>
      </c>
      <c r="D65" s="2">
        <v>10.35</v>
      </c>
      <c r="E65" s="3">
        <v>3098.36</v>
      </c>
      <c r="F65">
        <f t="shared" si="5"/>
        <v>0.47449902369922281</v>
      </c>
      <c r="G65" s="5">
        <f t="shared" si="6"/>
        <v>0.10771628883081227</v>
      </c>
      <c r="H65" s="5">
        <f>Table1[[#This Row],[Growth]]-G66</f>
        <v>-0.12380041570063333</v>
      </c>
      <c r="I65">
        <v>64.415000000000006</v>
      </c>
      <c r="J65">
        <f t="shared" si="9"/>
        <v>65.297499999999999</v>
      </c>
      <c r="K65">
        <f>_xlfn.XLOOKUP(Table1[[#This Row],[Month]],Sheet2!$A$1:$A$12,Sheet2!$B$1:$B$12)</f>
        <v>6</v>
      </c>
    </row>
    <row r="66" spans="1:11" x14ac:dyDescent="0.3">
      <c r="A66" t="s">
        <v>5</v>
      </c>
      <c r="B66">
        <v>2017</v>
      </c>
      <c r="C66" s="2">
        <v>49</v>
      </c>
      <c r="D66" s="2">
        <v>9.36</v>
      </c>
      <c r="E66" s="3">
        <v>2797.07</v>
      </c>
      <c r="F66">
        <f t="shared" ref="F66:F79" si="10">E66/(J66*100)</f>
        <v>0.42835790037903443</v>
      </c>
      <c r="G66" s="5">
        <f t="shared" ref="G66:G75" si="11">(F66-F67)/F67</f>
        <v>0.2315167045314456</v>
      </c>
      <c r="H66" s="5">
        <f>Table1[[#This Row],[Growth]]-G67</f>
        <v>0.29497695837246102</v>
      </c>
      <c r="I66">
        <v>64.17</v>
      </c>
      <c r="J66">
        <f t="shared" si="9"/>
        <v>65.297499999999999</v>
      </c>
      <c r="K66">
        <f>_xlfn.XLOOKUP(Table1[[#This Row],[Month]],Sheet2!$A$1:$A$12,Sheet2!$B$1:$B$12)</f>
        <v>5</v>
      </c>
    </row>
    <row r="67" spans="1:11" x14ac:dyDescent="0.3">
      <c r="A67" t="s">
        <v>6</v>
      </c>
      <c r="B67">
        <v>2017</v>
      </c>
      <c r="C67" s="2">
        <v>48</v>
      </c>
      <c r="D67" s="2">
        <v>7.2</v>
      </c>
      <c r="E67" s="3">
        <v>2271.2399999999998</v>
      </c>
      <c r="F67">
        <f t="shared" si="10"/>
        <v>0.34782954937019023</v>
      </c>
      <c r="G67" s="5">
        <f t="shared" si="11"/>
        <v>-6.3460253841015404E-2</v>
      </c>
      <c r="H67" s="5">
        <f>Table1[[#This Row],[Growth]]-G68</f>
        <v>-0.31500976331353692</v>
      </c>
      <c r="I67">
        <v>64.965000000000003</v>
      </c>
      <c r="J67">
        <f t="shared" si="9"/>
        <v>65.297499999999999</v>
      </c>
      <c r="K67">
        <f>_xlfn.XLOOKUP(Table1[[#This Row],[Month]],Sheet2!$A$1:$A$12,Sheet2!$B$1:$B$12)</f>
        <v>4</v>
      </c>
    </row>
    <row r="68" spans="1:11" x14ac:dyDescent="0.3">
      <c r="A68" t="s">
        <v>7</v>
      </c>
      <c r="B68">
        <v>2017</v>
      </c>
      <c r="C68" s="2">
        <v>44</v>
      </c>
      <c r="D68" s="2">
        <v>6.37</v>
      </c>
      <c r="E68" s="3">
        <v>2425.14</v>
      </c>
      <c r="F68">
        <f t="shared" si="10"/>
        <v>0.37139859872123737</v>
      </c>
      <c r="G68" s="5">
        <f t="shared" si="11"/>
        <v>0.25154950947252153</v>
      </c>
      <c r="H68" s="5">
        <f>Table1[[#This Row],[Growth]]-G69</f>
        <v>0.10918000551666676</v>
      </c>
      <c r="I68">
        <v>66.849999999999994</v>
      </c>
      <c r="J68">
        <f t="shared" si="9"/>
        <v>65.297499999999999</v>
      </c>
      <c r="K68">
        <f>_xlfn.XLOOKUP(Table1[[#This Row],[Month]],Sheet2!$A$1:$A$12,Sheet2!$B$1:$B$12)</f>
        <v>3</v>
      </c>
    </row>
    <row r="69" spans="1:11" x14ac:dyDescent="0.3">
      <c r="A69" t="s">
        <v>8</v>
      </c>
      <c r="B69">
        <v>2017</v>
      </c>
      <c r="C69" s="2">
        <v>44</v>
      </c>
      <c r="D69" s="2">
        <v>4.38</v>
      </c>
      <c r="E69" s="3">
        <v>1937.71</v>
      </c>
      <c r="F69">
        <f t="shared" si="10"/>
        <v>0.29675102415865845</v>
      </c>
      <c r="G69" s="5">
        <f t="shared" si="11"/>
        <v>0.14236950395585476</v>
      </c>
      <c r="H69" s="5">
        <f>Table1[[#This Row],[Growth]]-G70</f>
        <v>-1.3151852559766835</v>
      </c>
      <c r="I69">
        <v>67.474999999999994</v>
      </c>
      <c r="J69">
        <f t="shared" si="9"/>
        <v>65.297499999999999</v>
      </c>
      <c r="K69">
        <f>_xlfn.XLOOKUP(Table1[[#This Row],[Month]],Sheet2!$A$1:$A$12,Sheet2!$B$1:$B$12)</f>
        <v>2</v>
      </c>
    </row>
    <row r="70" spans="1:11" x14ac:dyDescent="0.3">
      <c r="A70" t="s">
        <v>9</v>
      </c>
      <c r="B70">
        <v>2017</v>
      </c>
      <c r="C70" s="2">
        <v>36</v>
      </c>
      <c r="D70" s="2">
        <v>4.46</v>
      </c>
      <c r="E70" s="3">
        <v>1696.22</v>
      </c>
      <c r="F70">
        <f t="shared" si="10"/>
        <v>0.25976798499176845</v>
      </c>
      <c r="G70" s="5">
        <f t="shared" si="11"/>
        <v>1.4575547599325382</v>
      </c>
      <c r="H70" s="5">
        <f>Table1[[#This Row],[Growth]]-G71</f>
        <v>-4.5893295721399285</v>
      </c>
      <c r="I70">
        <v>68.394999999999996</v>
      </c>
      <c r="J70">
        <f>AVERAGE($I$59:$I$70)</f>
        <v>65.297499999999999</v>
      </c>
      <c r="K70">
        <f>_xlfn.XLOOKUP(Table1[[#This Row],[Month]],Sheet2!$A$1:$A$12,Sheet2!$B$1:$B$12)</f>
        <v>1</v>
      </c>
    </row>
    <row r="71" spans="1:11" x14ac:dyDescent="0.3">
      <c r="A71" t="s">
        <v>10</v>
      </c>
      <c r="B71">
        <v>2016</v>
      </c>
      <c r="C71" s="2">
        <v>35</v>
      </c>
      <c r="D71" s="2">
        <v>1.99</v>
      </c>
      <c r="E71" s="2">
        <v>707.93</v>
      </c>
      <c r="F71">
        <f t="shared" si="10"/>
        <v>0.10570180946808252</v>
      </c>
      <c r="G71" s="5">
        <f>(F71-F72)/F72</f>
        <v>6.0468843320724668</v>
      </c>
      <c r="H71" s="5">
        <f>Table1[[#This Row],[Growth]]-G72</f>
        <v>4.9785293804562425</v>
      </c>
      <c r="I71">
        <v>68.364999999999995</v>
      </c>
      <c r="J71">
        <f>AVERAGE($I$71:$I$79)</f>
        <v>66.974255555555544</v>
      </c>
      <c r="K71">
        <f>_xlfn.XLOOKUP(Table1[[#This Row],[Month]],Sheet2!$A$1:$A$12,Sheet2!$B$1:$B$12)</f>
        <v>12</v>
      </c>
    </row>
    <row r="72" spans="1:11" x14ac:dyDescent="0.3">
      <c r="A72" t="s">
        <v>11</v>
      </c>
      <c r="B72">
        <v>2016</v>
      </c>
      <c r="C72" s="2">
        <v>30</v>
      </c>
      <c r="D72" s="2">
        <v>0.28999999999999998</v>
      </c>
      <c r="E72" s="2">
        <v>100.46</v>
      </c>
      <c r="F72">
        <f t="shared" si="10"/>
        <v>1.4999793452973557E-2</v>
      </c>
      <c r="G72" s="5">
        <f t="shared" si="11"/>
        <v>1.0683549516162238</v>
      </c>
      <c r="H72" s="5">
        <f>Table1[[#This Row],[Growth]]-G73</f>
        <v>0.58030348102798857</v>
      </c>
      <c r="I72">
        <v>66.7</v>
      </c>
      <c r="J72">
        <f t="shared" ref="J72:J79" si="12">AVERAGE($I$71:$I$79)</f>
        <v>66.974255555555544</v>
      </c>
      <c r="K72">
        <f>_xlfn.XLOOKUP(Table1[[#This Row],[Month]],Sheet2!$A$1:$A$12,Sheet2!$B$1:$B$12)</f>
        <v>11</v>
      </c>
    </row>
    <row r="73" spans="1:11" x14ac:dyDescent="0.3">
      <c r="A73" t="s">
        <v>12</v>
      </c>
      <c r="B73">
        <v>2016</v>
      </c>
      <c r="C73" s="2">
        <v>26</v>
      </c>
      <c r="D73" s="2">
        <v>0.1</v>
      </c>
      <c r="E73" s="2">
        <v>48.57</v>
      </c>
      <c r="F73">
        <f t="shared" si="10"/>
        <v>7.2520402947533914E-3</v>
      </c>
      <c r="G73" s="5">
        <f t="shared" si="11"/>
        <v>0.48805147058823534</v>
      </c>
      <c r="H73" s="5">
        <f>Table1[[#This Row],[Growth]]-G74</f>
        <v>-9.07505532552827</v>
      </c>
      <c r="I73">
        <v>66.52</v>
      </c>
      <c r="J73">
        <f t="shared" si="12"/>
        <v>66.974255555555544</v>
      </c>
      <c r="K73">
        <f>_xlfn.XLOOKUP(Table1[[#This Row],[Month]],Sheet2!$A$1:$A$12,Sheet2!$B$1:$B$12)</f>
        <v>10</v>
      </c>
    </row>
    <row r="74" spans="1:11" x14ac:dyDescent="0.3">
      <c r="A74" t="s">
        <v>1</v>
      </c>
      <c r="B74">
        <v>2016</v>
      </c>
      <c r="C74" s="2">
        <v>25</v>
      </c>
      <c r="D74" s="2">
        <v>0.09</v>
      </c>
      <c r="E74" s="2">
        <v>32.64</v>
      </c>
      <c r="F74">
        <f t="shared" si="10"/>
        <v>4.8735144167335945E-3</v>
      </c>
      <c r="G74" s="5">
        <f t="shared" si="11"/>
        <v>9.5631067961165055</v>
      </c>
      <c r="H74" s="5">
        <f>Table1[[#This Row],[Growth]]-G75</f>
        <v>2.4315278487480851</v>
      </c>
      <c r="I74">
        <v>66.91</v>
      </c>
      <c r="J74">
        <f t="shared" si="12"/>
        <v>66.974255555555544</v>
      </c>
      <c r="K74">
        <f>_xlfn.XLOOKUP(Table1[[#This Row],[Month]],Sheet2!$A$1:$A$12,Sheet2!$B$1:$B$12)</f>
        <v>9</v>
      </c>
    </row>
    <row r="75" spans="1:11" x14ac:dyDescent="0.3">
      <c r="A75" t="s">
        <v>2</v>
      </c>
      <c r="B75">
        <v>2016</v>
      </c>
      <c r="C75" s="2">
        <v>21</v>
      </c>
      <c r="D75" s="2">
        <v>0.09</v>
      </c>
      <c r="E75" s="2">
        <v>3.09</v>
      </c>
      <c r="F75">
        <f t="shared" si="10"/>
        <v>4.6137130967238992E-4</v>
      </c>
      <c r="G75" s="5">
        <f t="shared" si="11"/>
        <v>7.1315789473684204</v>
      </c>
      <c r="H75" s="5">
        <f>Table1[[#This Row],[Growth]]-G76</f>
        <v>7.1315222091491082</v>
      </c>
      <c r="I75">
        <v>66.709999999999994</v>
      </c>
      <c r="J75">
        <f t="shared" si="12"/>
        <v>66.974255555555544</v>
      </c>
      <c r="K75">
        <f>_xlfn.XLOOKUP(Table1[[#This Row],[Month]],Sheet2!$A$1:$A$12,Sheet2!$B$1:$B$12)</f>
        <v>8</v>
      </c>
    </row>
    <row r="76" spans="1:11" x14ac:dyDescent="0.3">
      <c r="A76" t="s">
        <v>3</v>
      </c>
      <c r="B76">
        <v>2016</v>
      </c>
      <c r="C76" s="2">
        <v>21</v>
      </c>
      <c r="D76" s="2">
        <v>0.09</v>
      </c>
      <c r="E76" s="2">
        <v>0.38</v>
      </c>
      <c r="F76">
        <f t="shared" si="10"/>
        <v>5.6738219312462191E-5</v>
      </c>
      <c r="G76" s="5">
        <f t="shared" ref="G76:G78" si="13">F76</f>
        <v>5.6738219312462191E-5</v>
      </c>
      <c r="H76" s="5">
        <f>Table1[[#This Row],[Growth]]-G77</f>
        <v>5.6738219312462191E-5</v>
      </c>
      <c r="I76" s="2">
        <v>67.239999999999995</v>
      </c>
      <c r="J76">
        <f t="shared" si="12"/>
        <v>66.974255555555544</v>
      </c>
      <c r="K76">
        <f>_xlfn.XLOOKUP(Table1[[#This Row],[Month]],Sheet2!$A$1:$A$12,Sheet2!$B$1:$B$12)</f>
        <v>7</v>
      </c>
    </row>
    <row r="77" spans="1:11" x14ac:dyDescent="0.3">
      <c r="A77" t="s">
        <v>4</v>
      </c>
      <c r="B77">
        <v>2016</v>
      </c>
      <c r="C77" s="2">
        <v>21</v>
      </c>
      <c r="D77" s="2">
        <v>0</v>
      </c>
      <c r="E77" s="2">
        <v>0</v>
      </c>
      <c r="F77">
        <f t="shared" si="10"/>
        <v>0</v>
      </c>
      <c r="G77" s="5">
        <f t="shared" si="13"/>
        <v>0</v>
      </c>
      <c r="H77" s="5">
        <f>Table1[[#This Row],[Growth]]-G78</f>
        <v>0</v>
      </c>
      <c r="I77">
        <v>67.47</v>
      </c>
      <c r="J77">
        <f t="shared" si="12"/>
        <v>66.974255555555544</v>
      </c>
      <c r="K77">
        <f>_xlfn.XLOOKUP(Table1[[#This Row],[Month]],Sheet2!$A$1:$A$12,Sheet2!$B$1:$B$12)</f>
        <v>6</v>
      </c>
    </row>
    <row r="78" spans="1:11" x14ac:dyDescent="0.3">
      <c r="A78" t="s">
        <v>5</v>
      </c>
      <c r="B78">
        <v>2016</v>
      </c>
      <c r="C78" s="2">
        <v>21</v>
      </c>
      <c r="D78" s="2">
        <v>0</v>
      </c>
      <c r="E78" s="2">
        <v>0</v>
      </c>
      <c r="F78">
        <f t="shared" si="10"/>
        <v>0</v>
      </c>
      <c r="G78" s="5">
        <f t="shared" si="13"/>
        <v>0</v>
      </c>
      <c r="H78" s="5">
        <f>Table1[[#This Row],[Growth]]-G79</f>
        <v>0</v>
      </c>
      <c r="I78">
        <v>66.499300000000005</v>
      </c>
      <c r="J78">
        <f t="shared" si="12"/>
        <v>66.974255555555544</v>
      </c>
      <c r="K78">
        <f>_xlfn.XLOOKUP(Table1[[#This Row],[Month]],Sheet2!$A$1:$A$12,Sheet2!$B$1:$B$12)</f>
        <v>5</v>
      </c>
    </row>
    <row r="79" spans="1:11" x14ac:dyDescent="0.3">
      <c r="A79" t="s">
        <v>6</v>
      </c>
      <c r="B79">
        <v>2016</v>
      </c>
      <c r="C79" s="2">
        <v>21</v>
      </c>
      <c r="D79" s="2">
        <v>0</v>
      </c>
      <c r="E79" s="2">
        <v>0</v>
      </c>
      <c r="F79">
        <f t="shared" si="10"/>
        <v>0</v>
      </c>
      <c r="G79" s="5">
        <f>F79</f>
        <v>0</v>
      </c>
      <c r="H79" s="5">
        <v>0</v>
      </c>
      <c r="I79">
        <v>66.353999999999999</v>
      </c>
      <c r="J79">
        <f t="shared" si="12"/>
        <v>66.974255555555544</v>
      </c>
      <c r="K79">
        <f>_xlfn.XLOOKUP(Table1[[#This Row],[Month]],Sheet2!$A$1:$A$12,Sheet2!$B$1:$B$12)</f>
        <v>4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I2:J78 G2:G78 H2:H7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7DE1-72C3-47D5-9064-A0A75E7CF433}">
  <dimension ref="A1:B12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9</v>
      </c>
      <c r="B1">
        <v>1</v>
      </c>
    </row>
    <row r="2" spans="1:2" x14ac:dyDescent="0.3">
      <c r="A2" t="s">
        <v>8</v>
      </c>
      <c r="B2">
        <v>2</v>
      </c>
    </row>
    <row r="3" spans="1:2" x14ac:dyDescent="0.3">
      <c r="A3" t="s">
        <v>7</v>
      </c>
      <c r="B3">
        <v>3</v>
      </c>
    </row>
    <row r="4" spans="1:2" x14ac:dyDescent="0.3">
      <c r="A4" t="s">
        <v>6</v>
      </c>
      <c r="B4">
        <v>4</v>
      </c>
    </row>
    <row r="5" spans="1:2" x14ac:dyDescent="0.3">
      <c r="A5" t="s">
        <v>5</v>
      </c>
      <c r="B5">
        <v>5</v>
      </c>
    </row>
    <row r="6" spans="1:2" x14ac:dyDescent="0.3">
      <c r="A6" t="s">
        <v>4</v>
      </c>
      <c r="B6">
        <v>6</v>
      </c>
    </row>
    <row r="7" spans="1:2" x14ac:dyDescent="0.3">
      <c r="A7" t="s">
        <v>3</v>
      </c>
      <c r="B7">
        <v>7</v>
      </c>
    </row>
    <row r="8" spans="1:2" x14ac:dyDescent="0.3">
      <c r="A8" t="s">
        <v>2</v>
      </c>
      <c r="B8">
        <v>8</v>
      </c>
    </row>
    <row r="9" spans="1:2" x14ac:dyDescent="0.3">
      <c r="A9" t="s">
        <v>1</v>
      </c>
      <c r="B9">
        <v>9</v>
      </c>
    </row>
    <row r="10" spans="1:2" x14ac:dyDescent="0.3">
      <c r="A10" t="s">
        <v>12</v>
      </c>
      <c r="B10">
        <v>10</v>
      </c>
    </row>
    <row r="11" spans="1:2" x14ac:dyDescent="0.3">
      <c r="A11" t="s">
        <v>11</v>
      </c>
      <c r="B11">
        <v>11</v>
      </c>
    </row>
    <row r="12" spans="1:2" x14ac:dyDescent="0.3">
      <c r="A12" t="s">
        <v>10</v>
      </c>
      <c r="B12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J x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U n E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x J V S i K R 7 g O A A A A E Q A A A B M A H A B G b 3 J t d W x h c y 9 T Z W N 0 a W 9 u M S 5 t I K I Y A C i g F A A A A A A A A A A A A A A A A A A A A A A A A A A A A C t O T S 7 J z M 9 T C I b Q h t Y A U E s B A i 0 A F A A C A A g A 1 J x J V U j 6 C m 2 j A A A A 9 g A A A B I A A A A A A A A A A A A A A A A A A A A A A E N v b m Z p Z y 9 Q Y W N r Y W d l L n h t b F B L A Q I t A B Q A A g A I A N S c S V U P y u m r p A A A A O k A A A A T A A A A A A A A A A A A A A A A A O 8 A A A B b Q 2 9 u d G V u d F 9 U e X B l c 1 0 u e G 1 s U E s B A i 0 A F A A C A A g A 1 J x J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a a 5 L Z I m v J C k / v a v p V Q O 7 I A A A A A A g A A A A A A E G Y A A A A B A A A g A A A A x G M 6 1 o R 3 Z P + A I E + U i c N t q 4 L c X E L p J W A / p Z f 3 K m W 1 g b c A A A A A D o A A A A A C A A A g A A A A f d O m g S Z 2 r h 3 U 7 v u L S s D I X 4 v x N a N T O R X v m H I w 6 j E u N Y N Q A A A A 2 T C i Z N Y 5 b 1 B w R i F u 3 L U p M n z s N R C X S p i 6 n 1 J 2 4 M 2 j b d I 1 Y r D z g U 0 b s T f M T J 6 K c U a u Y F R n 2 Q J b o + C O R e E e 2 6 i M x n y 2 Z L F K w v i t d B R U B Z N N A K Z A A A A A v n R q L m d T I Y u 7 c T C Q d C o u M / Y 3 c T I b X L k 9 1 m t V T W t J 0 y 5 8 i h M R 0 V X R C Y q k c d D q p M s y s R K d A O B m e K W v O / w X c 1 e E 0 Q = = < / D a t a M a s h u p > 
</file>

<file path=customXml/itemProps1.xml><?xml version="1.0" encoding="utf-8"?>
<ds:datastoreItem xmlns:ds="http://schemas.openxmlformats.org/officeDocument/2006/customXml" ds:itemID="{D480CBAE-BDE6-440B-8FED-C6C8F0AEC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Anil</cp:lastModifiedBy>
  <dcterms:created xsi:type="dcterms:W3CDTF">2022-10-09T08:03:34Z</dcterms:created>
  <dcterms:modified xsi:type="dcterms:W3CDTF">2022-10-11T09:33:54Z</dcterms:modified>
</cp:coreProperties>
</file>