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kpolos\Downloads\"/>
    </mc:Choice>
  </mc:AlternateContent>
  <xr:revisionPtr revIDLastSave="0" documentId="13_ncr:1_{0E635453-EA11-4EA9-A2C8-D4AD6CF11CC9}" xr6:coauthVersionLast="47" xr6:coauthVersionMax="47" xr10:uidLastSave="{00000000-0000-0000-0000-000000000000}"/>
  <bookViews>
    <workbookView xWindow="-120" yWindow="-120" windowWidth="20730" windowHeight="11040" xr2:uid="{85EDC8C7-672B-4001-8DA4-46D913B19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D38" i="1" s="1"/>
  <c r="D44" i="1" s="1"/>
  <c r="B50" i="1" s="1"/>
  <c r="B29" i="1"/>
  <c r="C42" i="1" s="1"/>
  <c r="C48" i="1" s="1"/>
  <c r="B54" i="1" s="1"/>
  <c r="B23" i="1"/>
  <c r="B42" i="1" s="1"/>
  <c r="B48" i="1" s="1"/>
  <c r="C54" i="1" s="1"/>
  <c r="B58" i="1"/>
  <c r="B59" i="1"/>
  <c r="B60" i="1"/>
  <c r="D51" i="1"/>
  <c r="D52" i="1"/>
  <c r="D53" i="1"/>
  <c r="C51" i="1"/>
  <c r="C52" i="1"/>
  <c r="C53" i="1"/>
  <c r="C50" i="1"/>
  <c r="B51" i="1"/>
  <c r="B52" i="1"/>
  <c r="B53" i="1"/>
  <c r="G45" i="1"/>
  <c r="G46" i="1"/>
  <c r="G47" i="1"/>
  <c r="G48" i="1"/>
  <c r="G44" i="1"/>
  <c r="F45" i="1"/>
  <c r="F46" i="1"/>
  <c r="F47" i="1"/>
  <c r="F48" i="1"/>
  <c r="F44" i="1"/>
  <c r="E45" i="1"/>
  <c r="E46" i="1"/>
  <c r="E47" i="1"/>
  <c r="E48" i="1"/>
  <c r="E44" i="1"/>
  <c r="D45" i="1"/>
  <c r="D46" i="1"/>
  <c r="D47" i="1"/>
  <c r="D48" i="1"/>
  <c r="C45" i="1"/>
  <c r="C46" i="1"/>
  <c r="C47" i="1"/>
  <c r="C44" i="1"/>
  <c r="B45" i="1"/>
  <c r="B46" i="1"/>
  <c r="B47" i="1"/>
  <c r="B44" i="1"/>
  <c r="G39" i="1"/>
  <c r="G40" i="1"/>
  <c r="G41" i="1"/>
  <c r="G42" i="1"/>
  <c r="G38" i="1"/>
  <c r="F39" i="1"/>
  <c r="F40" i="1"/>
  <c r="F41" i="1"/>
  <c r="F42" i="1"/>
  <c r="F38" i="1"/>
  <c r="E39" i="1"/>
  <c r="E40" i="1"/>
  <c r="E41" i="1"/>
  <c r="E42" i="1"/>
  <c r="E38" i="1"/>
  <c r="D39" i="1"/>
  <c r="D40" i="1"/>
  <c r="D41" i="1"/>
  <c r="D42" i="1"/>
  <c r="C39" i="1"/>
  <c r="C40" i="1"/>
  <c r="C41" i="1"/>
  <c r="C38" i="1"/>
  <c r="B39" i="1"/>
  <c r="B40" i="1"/>
  <c r="B41" i="1"/>
  <c r="B38" i="1"/>
  <c r="B19" i="1"/>
  <c r="E35" i="1"/>
  <c r="E34" i="1"/>
  <c r="E33" i="1"/>
  <c r="E32" i="1"/>
  <c r="E31" i="1"/>
  <c r="E25" i="1"/>
  <c r="E29" i="1"/>
  <c r="E28" i="1"/>
  <c r="E27" i="1"/>
  <c r="E26" i="1"/>
  <c r="E23" i="1"/>
  <c r="E22" i="1"/>
  <c r="E21" i="1"/>
  <c r="E20" i="1"/>
  <c r="E19" i="1"/>
  <c r="B34" i="1"/>
  <c r="B35" i="1"/>
  <c r="B33" i="1"/>
  <c r="B32" i="1"/>
  <c r="B28" i="1"/>
  <c r="B27" i="1"/>
  <c r="B26" i="1"/>
  <c r="B25" i="1"/>
  <c r="B22" i="1"/>
  <c r="B21" i="1"/>
  <c r="B20" i="1"/>
  <c r="D54" i="1" l="1"/>
  <c r="B61" i="1" s="1"/>
  <c r="D50" i="1"/>
  <c r="B57" i="1" s="1"/>
</calcChain>
</file>

<file path=xl/sharedStrings.xml><?xml version="1.0" encoding="utf-8"?>
<sst xmlns="http://schemas.openxmlformats.org/spreadsheetml/2006/main" count="80" uniqueCount="65">
  <si>
    <t>Menginput Nilai Kriteria</t>
  </si>
  <si>
    <t>ALTERNATIF</t>
  </si>
  <si>
    <t>Kriteria</t>
  </si>
  <si>
    <t>C1</t>
  </si>
  <si>
    <t>C2</t>
  </si>
  <si>
    <t>A1</t>
  </si>
  <si>
    <t>A2</t>
  </si>
  <si>
    <t>A3</t>
  </si>
  <si>
    <t>A4</t>
  </si>
  <si>
    <t>Membuat Matriks Keputusan</t>
  </si>
  <si>
    <t>Xij =</t>
  </si>
  <si>
    <t>Matriks Normalisasi</t>
  </si>
  <si>
    <t xml:space="preserve">X11 = </t>
  </si>
  <si>
    <t>X21 =</t>
  </si>
  <si>
    <t>X31 =</t>
  </si>
  <si>
    <t xml:space="preserve">X41 = </t>
  </si>
  <si>
    <t>Kriteria 1 (C1)</t>
  </si>
  <si>
    <t>Kriteria 2 (C2)</t>
  </si>
  <si>
    <t>X12 =</t>
  </si>
  <si>
    <t>X22 =</t>
  </si>
  <si>
    <t>X32 =</t>
  </si>
  <si>
    <t xml:space="preserve">X42 = </t>
  </si>
  <si>
    <t>Kriteria 3 (C3)</t>
  </si>
  <si>
    <t>C3</t>
  </si>
  <si>
    <t>X13 =</t>
  </si>
  <si>
    <t>X23 =</t>
  </si>
  <si>
    <t>X33 =</t>
  </si>
  <si>
    <t>X43 =</t>
  </si>
  <si>
    <t>Matriks kinerja ternomalisasi</t>
  </si>
  <si>
    <t>Menghitung Nilai Optimasi</t>
  </si>
  <si>
    <t>Alternatif</t>
  </si>
  <si>
    <t>Maximum</t>
  </si>
  <si>
    <t>Minimum</t>
  </si>
  <si>
    <t>Y (Max - Min)</t>
  </si>
  <si>
    <t>Perankingan</t>
  </si>
  <si>
    <t>Ranking 1</t>
  </si>
  <si>
    <t>Ranking 3</t>
  </si>
  <si>
    <t>Ranking 4</t>
  </si>
  <si>
    <t>C4</t>
  </si>
  <si>
    <t>C5</t>
  </si>
  <si>
    <t>A5</t>
  </si>
  <si>
    <t>C6</t>
  </si>
  <si>
    <t xml:space="preserve">X51= </t>
  </si>
  <si>
    <t>X52</t>
  </si>
  <si>
    <t>X53</t>
  </si>
  <si>
    <t>Kriteria 4 (C4)</t>
  </si>
  <si>
    <t>X14 =</t>
  </si>
  <si>
    <t>X24 =</t>
  </si>
  <si>
    <t>X34 =</t>
  </si>
  <si>
    <t>X44 =</t>
  </si>
  <si>
    <t>X54 =</t>
  </si>
  <si>
    <t>Kriteria 5 (C5)</t>
  </si>
  <si>
    <t>X15 =</t>
  </si>
  <si>
    <t>X25 =</t>
  </si>
  <si>
    <t>X35 =</t>
  </si>
  <si>
    <t>X45 =</t>
  </si>
  <si>
    <t>X55 =</t>
  </si>
  <si>
    <t>Kriteria 6 (C6)</t>
  </si>
  <si>
    <t>X16 =</t>
  </si>
  <si>
    <t>X26 =</t>
  </si>
  <si>
    <t>X36 =</t>
  </si>
  <si>
    <t>X46 =</t>
  </si>
  <si>
    <t>X56 =</t>
  </si>
  <si>
    <t>Rangking 2</t>
  </si>
  <si>
    <t>Ranking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</si>
</sst>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E128-BD4C-471C-B76C-A0DC06F6B55C}">
  <dimension ref="A2:G61"/>
  <sheetViews>
    <sheetView tabSelected="1" topLeftCell="A33" zoomScale="102" zoomScaleNormal="102" workbookViewId="0">
      <selection activeCell="D8" sqref="D8"/>
    </sheetView>
  </sheetViews>
  <sheetFormatPr defaultRowHeight="15" x14ac:dyDescent="0.25"/>
  <cols>
    <col min="1" max="1" width="17.42578125" customWidth="1"/>
    <col min="2" max="2" width="14.28515625" customWidth="1"/>
    <col min="3" max="3" width="12.7109375" customWidth="1"/>
    <col min="4" max="4" width="16.28515625" customWidth="1"/>
    <col min="5" max="5" width="12.140625" customWidth="1"/>
    <col min="6" max="6" width="11.28515625" customWidth="1"/>
    <col min="7" max="7" width="11.7109375" customWidth="1"/>
  </cols>
  <sheetData>
    <row r="2" spans="1:7" x14ac:dyDescent="0.25">
      <c r="A2" s="14" t="s">
        <v>0</v>
      </c>
      <c r="B2" s="14"/>
    </row>
    <row r="3" spans="1:7" x14ac:dyDescent="0.25">
      <c r="A3" s="6"/>
      <c r="B3" s="6"/>
    </row>
    <row r="4" spans="1:7" x14ac:dyDescent="0.25">
      <c r="A4" s="11" t="s">
        <v>1</v>
      </c>
      <c r="B4" s="11" t="s">
        <v>2</v>
      </c>
      <c r="C4" s="11"/>
      <c r="D4" s="11"/>
      <c r="E4" s="11"/>
      <c r="F4" s="11"/>
      <c r="G4" s="11"/>
    </row>
    <row r="5" spans="1:7" x14ac:dyDescent="0.25">
      <c r="A5" s="11"/>
      <c r="B5" s="1" t="s">
        <v>3</v>
      </c>
      <c r="C5" s="1" t="s">
        <v>4</v>
      </c>
      <c r="D5" s="1" t="s">
        <v>23</v>
      </c>
      <c r="E5" s="1" t="s">
        <v>38</v>
      </c>
      <c r="F5" s="1" t="s">
        <v>39</v>
      </c>
      <c r="G5" s="1" t="s">
        <v>41</v>
      </c>
    </row>
    <row r="6" spans="1:7" x14ac:dyDescent="0.25">
      <c r="A6" s="2" t="s">
        <v>5</v>
      </c>
      <c r="B6" s="2">
        <v>2</v>
      </c>
      <c r="C6" s="2">
        <v>2</v>
      </c>
      <c r="D6" s="2">
        <v>3</v>
      </c>
      <c r="E6" s="2">
        <v>3</v>
      </c>
      <c r="F6" s="2">
        <v>3</v>
      </c>
      <c r="G6" s="2">
        <v>1</v>
      </c>
    </row>
    <row r="7" spans="1:7" x14ac:dyDescent="0.25">
      <c r="A7" s="2" t="s">
        <v>6</v>
      </c>
      <c r="B7" s="2">
        <v>5</v>
      </c>
      <c r="C7" s="2">
        <v>3</v>
      </c>
      <c r="D7" s="2">
        <v>2</v>
      </c>
      <c r="E7" s="2">
        <v>3</v>
      </c>
      <c r="F7" s="2">
        <v>1</v>
      </c>
      <c r="G7" s="2">
        <v>3</v>
      </c>
    </row>
    <row r="8" spans="1:7" x14ac:dyDescent="0.25">
      <c r="A8" s="2" t="s">
        <v>7</v>
      </c>
      <c r="B8" s="2">
        <v>2</v>
      </c>
      <c r="C8" s="2">
        <v>3</v>
      </c>
      <c r="D8" s="2">
        <v>4</v>
      </c>
      <c r="E8" s="2">
        <v>3</v>
      </c>
      <c r="F8" s="2">
        <v>1</v>
      </c>
      <c r="G8" s="2">
        <v>3</v>
      </c>
    </row>
    <row r="9" spans="1:7" x14ac:dyDescent="0.25">
      <c r="A9" s="2" t="s">
        <v>8</v>
      </c>
      <c r="B9" s="2">
        <v>4</v>
      </c>
      <c r="C9" s="2">
        <v>2</v>
      </c>
      <c r="D9" s="2">
        <v>4</v>
      </c>
      <c r="E9" s="2">
        <v>3</v>
      </c>
      <c r="F9" s="2">
        <v>1</v>
      </c>
      <c r="G9" s="2">
        <v>3</v>
      </c>
    </row>
    <row r="10" spans="1:7" x14ac:dyDescent="0.25">
      <c r="A10" s="2" t="s">
        <v>40</v>
      </c>
      <c r="B10" s="2">
        <v>2</v>
      </c>
      <c r="C10" s="2">
        <v>4</v>
      </c>
      <c r="D10" s="2">
        <v>3</v>
      </c>
      <c r="E10" s="2">
        <v>3</v>
      </c>
      <c r="F10" s="2">
        <v>1</v>
      </c>
      <c r="G10" s="2">
        <v>3</v>
      </c>
    </row>
    <row r="11" spans="1:7" x14ac:dyDescent="0.25">
      <c r="A11" s="12" t="s">
        <v>9</v>
      </c>
      <c r="B11" s="12"/>
    </row>
    <row r="12" spans="1:7" x14ac:dyDescent="0.25"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1</v>
      </c>
    </row>
    <row r="13" spans="1:7" x14ac:dyDescent="0.25">
      <c r="A13" s="3" t="s">
        <v>10</v>
      </c>
      <c r="B13" s="4">
        <v>5</v>
      </c>
      <c r="C13" s="4">
        <v>3</v>
      </c>
      <c r="D13" s="4">
        <v>2</v>
      </c>
      <c r="E13" s="4">
        <v>3</v>
      </c>
      <c r="F13" s="4">
        <v>1</v>
      </c>
      <c r="G13" s="4">
        <v>3</v>
      </c>
    </row>
    <row r="14" spans="1:7" x14ac:dyDescent="0.25">
      <c r="B14" s="4">
        <v>2</v>
      </c>
      <c r="C14" s="4">
        <v>3</v>
      </c>
      <c r="D14" s="4">
        <v>4</v>
      </c>
      <c r="E14" s="4">
        <v>3</v>
      </c>
      <c r="F14" s="4">
        <v>1</v>
      </c>
      <c r="G14" s="4">
        <v>3</v>
      </c>
    </row>
    <row r="15" spans="1:7" x14ac:dyDescent="0.25">
      <c r="B15" s="4">
        <v>4</v>
      </c>
      <c r="C15" s="4">
        <v>2</v>
      </c>
      <c r="D15" s="4">
        <v>4</v>
      </c>
      <c r="E15" s="4">
        <v>3</v>
      </c>
      <c r="F15" s="4">
        <v>1</v>
      </c>
      <c r="G15" s="4">
        <v>3</v>
      </c>
    </row>
    <row r="16" spans="1:7" x14ac:dyDescent="0.25">
      <c r="B16" s="4">
        <v>2</v>
      </c>
      <c r="C16" s="4">
        <v>4</v>
      </c>
      <c r="D16" s="4">
        <v>3</v>
      </c>
      <c r="E16" s="4">
        <v>3</v>
      </c>
      <c r="F16" s="4">
        <v>1</v>
      </c>
      <c r="G16" s="4">
        <v>3</v>
      </c>
    </row>
    <row r="17" spans="1:5" x14ac:dyDescent="0.25">
      <c r="A17" s="12" t="s">
        <v>11</v>
      </c>
      <c r="B17" s="12"/>
    </row>
    <row r="18" spans="1:5" x14ac:dyDescent="0.25">
      <c r="A18" s="5" t="s">
        <v>16</v>
      </c>
      <c r="D18" s="6" t="s">
        <v>45</v>
      </c>
    </row>
    <row r="19" spans="1:5" x14ac:dyDescent="0.25">
      <c r="A19" s="3" t="s">
        <v>12</v>
      </c>
      <c r="B19">
        <f>(B6/SQRT(B6^2 + B7^2 + B8^2 + B9^2+B10^2))</f>
        <v>0.27472112789737807</v>
      </c>
      <c r="D19" s="9" t="s">
        <v>46</v>
      </c>
      <c r="E19">
        <f>(E6/SQRT(E6^2 + E7^2 + E8^2 + E9^2+E10^2))</f>
        <v>0.44721359549995793</v>
      </c>
    </row>
    <row r="20" spans="1:5" x14ac:dyDescent="0.25">
      <c r="A20" s="3" t="s">
        <v>13</v>
      </c>
      <c r="B20">
        <f>(B7/SQRT(B6^2 + B7^2 + B8^2 + B9^2+B10^2))</f>
        <v>0.68680281974344515</v>
      </c>
      <c r="D20" s="9" t="s">
        <v>47</v>
      </c>
      <c r="E20">
        <f>(E7/SQRT(E6^2 + E7^2 + E8^2 + E9^2+E10^2))</f>
        <v>0.44721359549995793</v>
      </c>
    </row>
    <row r="21" spans="1:5" x14ac:dyDescent="0.25">
      <c r="A21" s="3" t="s">
        <v>14</v>
      </c>
      <c r="B21">
        <f>(B8/SQRT(B6^2 + B7^2 + B8^2 + B9^2+B10^2))</f>
        <v>0.27472112789737807</v>
      </c>
      <c r="D21" s="9" t="s">
        <v>48</v>
      </c>
      <c r="E21">
        <f>(E8/SQRT(E6^2 + E7^2 + E8^2 + E9^2+E10^2))</f>
        <v>0.44721359549995793</v>
      </c>
    </row>
    <row r="22" spans="1:5" x14ac:dyDescent="0.25">
      <c r="A22" s="3" t="s">
        <v>15</v>
      </c>
      <c r="B22">
        <f>(B9/SQRT(B6^2 + B7^2 + B8^2 + B9^2+B10^2))</f>
        <v>0.54944225579475614</v>
      </c>
      <c r="D22" s="9" t="s">
        <v>49</v>
      </c>
      <c r="E22">
        <f>(E9/SQRT(E6^2 + E7^2 + E8^2 + E9^2+E10^2))</f>
        <v>0.44721359549995793</v>
      </c>
    </row>
    <row r="23" spans="1:5" x14ac:dyDescent="0.25">
      <c r="A23" s="3" t="s">
        <v>42</v>
      </c>
      <c r="B23">
        <f>(B10/SQRT(B6^2 + B7^2 + B8^2 + B9^2+B10^2))</f>
        <v>0.27472112789737807</v>
      </c>
      <c r="D23" s="9" t="s">
        <v>50</v>
      </c>
      <c r="E23">
        <f>(E10/SQRT(E6^2 + E7^2 + E8^2 + E9^2+E10^2))</f>
        <v>0.44721359549995793</v>
      </c>
    </row>
    <row r="24" spans="1:5" x14ac:dyDescent="0.25">
      <c r="A24" s="7" t="s">
        <v>17</v>
      </c>
      <c r="D24" s="6" t="s">
        <v>51</v>
      </c>
    </row>
    <row r="25" spans="1:5" x14ac:dyDescent="0.25">
      <c r="A25" s="3" t="s">
        <v>18</v>
      </c>
      <c r="B25">
        <f>(C6/SQRT(C6^2 + C7^2 + C8^2 + C9^2+C10^2))</f>
        <v>0.30860669992418382</v>
      </c>
      <c r="D25" s="9" t="s">
        <v>52</v>
      </c>
      <c r="E25">
        <f>(F6/SQRT(F6^2 + F7^2 + F8^2 + F9^2+F10^2))</f>
        <v>0.83205029433784372</v>
      </c>
    </row>
    <row r="26" spans="1:5" x14ac:dyDescent="0.25">
      <c r="A26" s="3" t="s">
        <v>19</v>
      </c>
      <c r="B26">
        <f>(C7/SQRT(C6^2 + C7^2 + C8^2 + C9^2+C10^2))</f>
        <v>0.46291004988627571</v>
      </c>
      <c r="D26" s="9" t="s">
        <v>53</v>
      </c>
      <c r="E26">
        <f>(F7/SQRT(F6^2 + F7^2 + F8^2 + F9^2+F10^2))</f>
        <v>0.27735009811261457</v>
      </c>
    </row>
    <row r="27" spans="1:5" x14ac:dyDescent="0.25">
      <c r="A27" s="3" t="s">
        <v>20</v>
      </c>
      <c r="B27">
        <f>(C8/SQRT(C6^2 + C7^2 + C8^2 + C9^2++C10^2))</f>
        <v>0.46291004988627571</v>
      </c>
      <c r="D27" s="9" t="s">
        <v>54</v>
      </c>
      <c r="E27">
        <f>(F8/SQRT(F6^2 + F7^2 + F8^2 + F9^2+F10^2))</f>
        <v>0.27735009811261457</v>
      </c>
    </row>
    <row r="28" spans="1:5" x14ac:dyDescent="0.25">
      <c r="A28" s="3" t="s">
        <v>21</v>
      </c>
      <c r="B28">
        <f>(C9/SQRT(C6^2 + C7^2 + C8^2 + C9^2++C10^2))</f>
        <v>0.30860669992418382</v>
      </c>
      <c r="D28" s="9" t="s">
        <v>55</v>
      </c>
      <c r="E28">
        <f>(F9/SQRT(F6^2 + F7^2 + F8^2 + F9^2+F10^2))</f>
        <v>0.27735009811261457</v>
      </c>
    </row>
    <row r="29" spans="1:5" x14ac:dyDescent="0.25">
      <c r="A29" s="3" t="s">
        <v>43</v>
      </c>
      <c r="B29">
        <f>(C10/SQRT(C6^2 + C7^2 + C8^2 + C9^2++C10^2))</f>
        <v>0.61721339984836765</v>
      </c>
      <c r="D29" s="9" t="s">
        <v>56</v>
      </c>
      <c r="E29">
        <f>(F10/SQRT(F6^2 + F7^2 + F8^2 + F9^2+F10^2))</f>
        <v>0.27735009811261457</v>
      </c>
    </row>
    <row r="30" spans="1:5" x14ac:dyDescent="0.25">
      <c r="A30" s="5" t="s">
        <v>22</v>
      </c>
      <c r="D30" s="6" t="s">
        <v>57</v>
      </c>
    </row>
    <row r="31" spans="1:5" x14ac:dyDescent="0.25">
      <c r="A31" s="3" t="s">
        <v>24</v>
      </c>
      <c r="B31">
        <f>(D6/SQRT(D6^2 + D7^2 + D8^2 + D9^2 + D10^2))</f>
        <v>0.40824829046386302</v>
      </c>
      <c r="D31" s="9" t="s">
        <v>58</v>
      </c>
      <c r="E31">
        <f>(G6/SQRT(G6^2 + G7^2 + G8^2 + G9^2+G10^2))</f>
        <v>0.16439898730535729</v>
      </c>
    </row>
    <row r="32" spans="1:5" x14ac:dyDescent="0.25">
      <c r="A32" s="3" t="s">
        <v>25</v>
      </c>
      <c r="B32">
        <f>(D7/SQRT(D6^2 + D7^2 + D8^2 + D9^2+D10^2))</f>
        <v>0.27216552697590868</v>
      </c>
      <c r="D32" s="9" t="s">
        <v>59</v>
      </c>
      <c r="E32">
        <f>(G7/SQRT(G6^2 + G7^2 + G8^2 + G9^2+G10^2))</f>
        <v>0.49319696191607187</v>
      </c>
    </row>
    <row r="33" spans="1:7" x14ac:dyDescent="0.25">
      <c r="A33" s="3" t="s">
        <v>26</v>
      </c>
      <c r="B33">
        <f>(D8/SQRT(D6^2 + D7^2 + D8^2 + D9^2+D10^2))</f>
        <v>0.54433105395181736</v>
      </c>
      <c r="D33" s="9" t="s">
        <v>60</v>
      </c>
      <c r="E33">
        <f>(G8/SQRT(G6^2 + G7^2 + G8^2 + G9^2+G10^2))</f>
        <v>0.49319696191607187</v>
      </c>
    </row>
    <row r="34" spans="1:7" x14ac:dyDescent="0.25">
      <c r="A34" s="3" t="s">
        <v>27</v>
      </c>
      <c r="B34">
        <f>(D9/SQRT(D6^2 + D7^2 + D8^2 + D9^2+D10^2))</f>
        <v>0.54433105395181736</v>
      </c>
      <c r="D34" s="9" t="s">
        <v>61</v>
      </c>
      <c r="E34">
        <f>(G9/SQRT(G6^2 + G7^2 + G8^2 + G9^2+G10^2))</f>
        <v>0.49319696191607187</v>
      </c>
    </row>
    <row r="35" spans="1:7" x14ac:dyDescent="0.25">
      <c r="A35" s="3" t="s">
        <v>44</v>
      </c>
      <c r="B35">
        <f>(D10/SQRT(D6^2 + D7^2 + D8^2 + D9^2+D10^2))</f>
        <v>0.40824829046386302</v>
      </c>
      <c r="D35" s="9" t="s">
        <v>62</v>
      </c>
      <c r="E35">
        <f>(G10/SQRT(G6^2 + G7^2 + G8^2 + G9^2+G10^2))</f>
        <v>0.49319696191607187</v>
      </c>
    </row>
    <row r="36" spans="1:7" x14ac:dyDescent="0.25">
      <c r="A36" s="13" t="s">
        <v>28</v>
      </c>
      <c r="B36" s="13"/>
    </row>
    <row r="37" spans="1:7" x14ac:dyDescent="0.25">
      <c r="A37" s="3"/>
      <c r="B37" s="3"/>
    </row>
    <row r="38" spans="1:7" ht="16.149999999999999" customHeight="1" x14ac:dyDescent="0.25">
      <c r="A38" s="3"/>
      <c r="B38" s="3">
        <f>B19</f>
        <v>0.27472112789737807</v>
      </c>
      <c r="C38" s="3">
        <f>B25</f>
        <v>0.30860669992418382</v>
      </c>
      <c r="D38" s="3">
        <f>B31</f>
        <v>0.40824829046386302</v>
      </c>
      <c r="E38">
        <f>E19</f>
        <v>0.44721359549995793</v>
      </c>
      <c r="F38">
        <f>E25</f>
        <v>0.83205029433784372</v>
      </c>
      <c r="G38">
        <f>E31</f>
        <v>0.16439898730535729</v>
      </c>
    </row>
    <row r="39" spans="1:7" ht="16.149999999999999" customHeight="1" x14ac:dyDescent="0.25">
      <c r="A39" s="3" t="s">
        <v>10</v>
      </c>
      <c r="B39" s="3">
        <f t="shared" ref="B39:B42" si="0">B20</f>
        <v>0.68680281974344515</v>
      </c>
      <c r="C39" s="3">
        <f t="shared" ref="C39:C42" si="1">B26</f>
        <v>0.46291004988627571</v>
      </c>
      <c r="D39" s="3">
        <f t="shared" ref="D39:D42" si="2">B32</f>
        <v>0.27216552697590868</v>
      </c>
      <c r="E39">
        <f t="shared" ref="E39:E42" si="3">E20</f>
        <v>0.44721359549995793</v>
      </c>
      <c r="F39">
        <f t="shared" ref="F39:F42" si="4">E26</f>
        <v>0.27735009811261457</v>
      </c>
      <c r="G39">
        <f t="shared" ref="G39:G42" si="5">E32</f>
        <v>0.49319696191607187</v>
      </c>
    </row>
    <row r="40" spans="1:7" ht="16.149999999999999" customHeight="1" x14ac:dyDescent="0.25">
      <c r="B40" s="3">
        <f t="shared" si="0"/>
        <v>0.27472112789737807</v>
      </c>
      <c r="C40" s="3">
        <f t="shared" si="1"/>
        <v>0.46291004988627571</v>
      </c>
      <c r="D40" s="3">
        <f t="shared" si="2"/>
        <v>0.54433105395181736</v>
      </c>
      <c r="E40">
        <f t="shared" si="3"/>
        <v>0.44721359549995793</v>
      </c>
      <c r="F40">
        <f t="shared" si="4"/>
        <v>0.27735009811261457</v>
      </c>
      <c r="G40">
        <f t="shared" si="5"/>
        <v>0.49319696191607187</v>
      </c>
    </row>
    <row r="41" spans="1:7" ht="16.149999999999999" customHeight="1" x14ac:dyDescent="0.25">
      <c r="B41" s="3">
        <f t="shared" si="0"/>
        <v>0.54944225579475614</v>
      </c>
      <c r="C41" s="3">
        <f t="shared" si="1"/>
        <v>0.30860669992418382</v>
      </c>
      <c r="D41" s="3">
        <f t="shared" si="2"/>
        <v>0.54433105395181736</v>
      </c>
      <c r="E41">
        <f t="shared" si="3"/>
        <v>0.44721359549995793</v>
      </c>
      <c r="F41">
        <f t="shared" si="4"/>
        <v>0.27735009811261457</v>
      </c>
      <c r="G41">
        <f t="shared" si="5"/>
        <v>0.49319696191607187</v>
      </c>
    </row>
    <row r="42" spans="1:7" x14ac:dyDescent="0.25">
      <c r="B42" s="3">
        <f t="shared" si="0"/>
        <v>0.27472112789737807</v>
      </c>
      <c r="C42" s="3">
        <f t="shared" si="1"/>
        <v>0.61721339984836765</v>
      </c>
      <c r="D42" s="3">
        <f t="shared" si="2"/>
        <v>0.40824829046386302</v>
      </c>
      <c r="E42">
        <f t="shared" si="3"/>
        <v>0.44721359549995793</v>
      </c>
      <c r="F42">
        <f t="shared" si="4"/>
        <v>0.27735009811261457</v>
      </c>
      <c r="G42">
        <f t="shared" si="5"/>
        <v>0.49319696191607187</v>
      </c>
    </row>
    <row r="43" spans="1:7" x14ac:dyDescent="0.25">
      <c r="A43" s="12" t="s">
        <v>29</v>
      </c>
      <c r="B43" s="12"/>
    </row>
    <row r="44" spans="1:7" ht="16.149999999999999" customHeight="1" x14ac:dyDescent="0.25">
      <c r="B44" s="3">
        <f>B38 * 0.4</f>
        <v>0.10988845115895124</v>
      </c>
      <c r="C44" s="3">
        <f xml:space="preserve"> C38 * 0.2</f>
        <v>6.1721339984836768E-2</v>
      </c>
      <c r="D44" s="3">
        <f>D38 * 0.15</f>
        <v>6.123724356957945E-2</v>
      </c>
      <c r="E44">
        <f>E38 * 0.05</f>
        <v>2.2360679774997897E-2</v>
      </c>
      <c r="F44">
        <f xml:space="preserve"> F38 * 0.2</f>
        <v>0.16641005886756877</v>
      </c>
      <c r="G44">
        <f>G38 * 0.3</f>
        <v>4.9319696191607185E-2</v>
      </c>
    </row>
    <row r="45" spans="1:7" ht="16.149999999999999" customHeight="1" x14ac:dyDescent="0.25">
      <c r="A45" s="3" t="s">
        <v>10</v>
      </c>
      <c r="B45" s="3">
        <f t="shared" ref="B45:B48" si="6">B39 * 0.4</f>
        <v>0.27472112789737807</v>
      </c>
      <c r="C45" s="3">
        <f t="shared" ref="C45:C48" si="7" xml:space="preserve"> C39 * 0.2</f>
        <v>9.2582009977255145E-2</v>
      </c>
      <c r="D45" s="3">
        <f t="shared" ref="D45:D48" si="8">D39 * 0.15</f>
        <v>4.0824829046386298E-2</v>
      </c>
      <c r="E45">
        <f t="shared" ref="E45:E48" si="9">E39 * 0.05</f>
        <v>2.2360679774997897E-2</v>
      </c>
      <c r="F45">
        <f t="shared" ref="F45:F48" si="10" xml:space="preserve"> F39 * 0.2</f>
        <v>5.5470019622522918E-2</v>
      </c>
      <c r="G45">
        <f t="shared" ref="G45:G48" si="11">G39 * 0.3</f>
        <v>0.14795908857482157</v>
      </c>
    </row>
    <row r="46" spans="1:7" ht="16.149999999999999" customHeight="1" x14ac:dyDescent="0.25">
      <c r="B46" s="3">
        <f t="shared" si="6"/>
        <v>0.10988845115895124</v>
      </c>
      <c r="C46" s="3">
        <f t="shared" si="7"/>
        <v>9.2582009977255145E-2</v>
      </c>
      <c r="D46" s="3">
        <f t="shared" si="8"/>
        <v>8.1649658092772595E-2</v>
      </c>
      <c r="E46">
        <f t="shared" si="9"/>
        <v>2.2360679774997897E-2</v>
      </c>
      <c r="F46">
        <f t="shared" si="10"/>
        <v>5.5470019622522918E-2</v>
      </c>
      <c r="G46">
        <f t="shared" si="11"/>
        <v>0.14795908857482157</v>
      </c>
    </row>
    <row r="47" spans="1:7" ht="16.149999999999999" customHeight="1" x14ac:dyDescent="0.25">
      <c r="B47" s="3">
        <f t="shared" si="6"/>
        <v>0.21977690231790248</v>
      </c>
      <c r="C47" s="3">
        <f t="shared" si="7"/>
        <v>6.1721339984836768E-2</v>
      </c>
      <c r="D47" s="3">
        <f t="shared" si="8"/>
        <v>8.1649658092772595E-2</v>
      </c>
      <c r="E47">
        <f t="shared" si="9"/>
        <v>2.2360679774997897E-2</v>
      </c>
      <c r="F47">
        <f t="shared" si="10"/>
        <v>5.5470019622522918E-2</v>
      </c>
      <c r="G47">
        <f t="shared" si="11"/>
        <v>0.14795908857482157</v>
      </c>
    </row>
    <row r="48" spans="1:7" x14ac:dyDescent="0.25">
      <c r="B48" s="3">
        <f t="shared" si="6"/>
        <v>0.10988845115895124</v>
      </c>
      <c r="C48" s="3">
        <f t="shared" si="7"/>
        <v>0.12344267996967354</v>
      </c>
      <c r="D48" s="3">
        <f t="shared" si="8"/>
        <v>6.123724356957945E-2</v>
      </c>
      <c r="E48">
        <f t="shared" si="9"/>
        <v>2.2360679774997897E-2</v>
      </c>
      <c r="F48">
        <f t="shared" si="10"/>
        <v>5.5470019622522918E-2</v>
      </c>
      <c r="G48">
        <f t="shared" si="11"/>
        <v>0.14795908857482157</v>
      </c>
    </row>
    <row r="49" spans="1:4" ht="21.6" customHeight="1" x14ac:dyDescent="0.25">
      <c r="A49" s="8" t="s">
        <v>30</v>
      </c>
      <c r="B49" s="8" t="s">
        <v>31</v>
      </c>
      <c r="C49" s="8" t="s">
        <v>32</v>
      </c>
      <c r="D49" s="8" t="s">
        <v>33</v>
      </c>
    </row>
    <row r="50" spans="1:4" ht="21.6" customHeight="1" x14ac:dyDescent="0.25">
      <c r="A50" s="8" t="s">
        <v>5</v>
      </c>
      <c r="B50" s="8">
        <f>C44 + D44 + E44 + F44</f>
        <v>0.31172932219698291</v>
      </c>
      <c r="C50" s="8">
        <f>B44 + G44</f>
        <v>0.15920814735055844</v>
      </c>
      <c r="D50" s="8">
        <f>(B50 - C50)</f>
        <v>0.15252117484642447</v>
      </c>
    </row>
    <row r="51" spans="1:4" ht="21.6" customHeight="1" x14ac:dyDescent="0.25">
      <c r="A51" s="8" t="s">
        <v>6</v>
      </c>
      <c r="B51" s="8">
        <f t="shared" ref="B51:B54" si="12">C45 + D45 + E45 + F45</f>
        <v>0.21123753842116227</v>
      </c>
      <c r="C51" s="8">
        <f t="shared" ref="C51:C54" si="13">B45 + G45</f>
        <v>0.42268021647219967</v>
      </c>
      <c r="D51" s="8">
        <f t="shared" ref="D51:D54" si="14">(B51 - C51)</f>
        <v>-0.21144267805103739</v>
      </c>
    </row>
    <row r="52" spans="1:4" ht="21.6" customHeight="1" x14ac:dyDescent="0.25">
      <c r="A52" s="8" t="s">
        <v>7</v>
      </c>
      <c r="B52" s="8">
        <f t="shared" si="12"/>
        <v>0.25206236746754856</v>
      </c>
      <c r="C52" s="8">
        <f t="shared" si="13"/>
        <v>0.25784753973377283</v>
      </c>
      <c r="D52" s="8">
        <f t="shared" si="14"/>
        <v>-5.7851722662242699E-3</v>
      </c>
    </row>
    <row r="53" spans="1:4" ht="21.6" customHeight="1" x14ac:dyDescent="0.25">
      <c r="A53" s="8" t="s">
        <v>8</v>
      </c>
      <c r="B53" s="8">
        <f t="shared" si="12"/>
        <v>0.22120169747513019</v>
      </c>
      <c r="C53" s="8">
        <f t="shared" si="13"/>
        <v>0.36773599089272402</v>
      </c>
      <c r="D53" s="8">
        <f t="shared" si="14"/>
        <v>-0.14653429341759383</v>
      </c>
    </row>
    <row r="54" spans="1:4" ht="19.5" customHeight="1" x14ac:dyDescent="0.25">
      <c r="A54" s="10" t="s">
        <v>40</v>
      </c>
      <c r="B54" s="8">
        <f t="shared" si="12"/>
        <v>0.2625106229367738</v>
      </c>
      <c r="C54" s="8">
        <f t="shared" si="13"/>
        <v>0.25784753973377283</v>
      </c>
      <c r="D54" s="8">
        <f t="shared" si="14"/>
        <v>4.6630832030009617E-3</v>
      </c>
    </row>
    <row r="55" spans="1:4" x14ac:dyDescent="0.25">
      <c r="A55" s="13" t="s">
        <v>34</v>
      </c>
      <c r="B55" s="13"/>
    </row>
    <row r="56" spans="1:4" x14ac:dyDescent="0.25">
      <c r="A56" s="3" t="s">
        <v>30</v>
      </c>
      <c r="B56" s="3" t="s">
        <v>33</v>
      </c>
      <c r="C56" s="3" t="s">
        <v>34</v>
      </c>
    </row>
    <row r="57" spans="1:4" x14ac:dyDescent="0.25">
      <c r="A57" s="3" t="s">
        <v>5</v>
      </c>
      <c r="B57" s="3">
        <f>D50</f>
        <v>0.15252117484642447</v>
      </c>
      <c r="C57" s="3" t="s">
        <v>35</v>
      </c>
    </row>
    <row r="58" spans="1:4" x14ac:dyDescent="0.25">
      <c r="A58" s="3" t="s">
        <v>6</v>
      </c>
      <c r="B58" s="3">
        <f t="shared" ref="B58:B61" si="15">D51</f>
        <v>-0.21144267805103739</v>
      </c>
      <c r="C58" s="3" t="s">
        <v>64</v>
      </c>
    </row>
    <row r="59" spans="1:4" x14ac:dyDescent="0.25">
      <c r="A59" s="3" t="s">
        <v>7</v>
      </c>
      <c r="B59" s="3">
        <f t="shared" si="15"/>
        <v>-5.7851722662242699E-3</v>
      </c>
      <c r="C59" s="3" t="s">
        <v>36</v>
      </c>
    </row>
    <row r="60" spans="1:4" x14ac:dyDescent="0.25">
      <c r="A60" s="3" t="s">
        <v>8</v>
      </c>
      <c r="B60" s="3">
        <f t="shared" si="15"/>
        <v>-0.14653429341759383</v>
      </c>
      <c r="C60" s="3" t="s">
        <v>37</v>
      </c>
    </row>
    <row r="61" spans="1:4" x14ac:dyDescent="0.25">
      <c r="A61" s="3" t="s">
        <v>40</v>
      </c>
      <c r="B61" s="3">
        <f t="shared" si="15"/>
        <v>4.6630832030009617E-3</v>
      </c>
      <c r="C61" s="3" t="s">
        <v>63</v>
      </c>
    </row>
  </sheetData>
  <mergeCells count="8">
    <mergeCell ref="B4:G4"/>
    <mergeCell ref="A43:B43"/>
    <mergeCell ref="A55:B55"/>
    <mergeCell ref="A4:A5"/>
    <mergeCell ref="A2:B2"/>
    <mergeCell ref="A11:B11"/>
    <mergeCell ref="A17:B17"/>
    <mergeCell ref="A36:B3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farros shaffira</dc:creator>
  <cp:lastModifiedBy>anakpolos</cp:lastModifiedBy>
  <dcterms:created xsi:type="dcterms:W3CDTF">2023-11-09T05:56:14Z</dcterms:created>
  <dcterms:modified xsi:type="dcterms:W3CDTF">2023-12-03T14:58:42Z</dcterms:modified>
</cp:coreProperties>
</file>