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BF0302-F1ED-47C4-A6EC-E655D34AE8DB}" xr6:coauthVersionLast="47" xr6:coauthVersionMax="47" xr10:uidLastSave="{00000000-0000-0000-0000-000000000000}"/>
  <bookViews>
    <workbookView xWindow="10140" yWindow="0" windowWidth="10455" windowHeight="11625" firstSheet="3" activeTab="9" xr2:uid="{00000000-000D-0000-FFFF-FFFF00000000}"/>
  </bookViews>
  <sheets>
    <sheet name="NO 1" sheetId="1" r:id="rId1"/>
    <sheet name="NO 2" sheetId="2" r:id="rId2"/>
    <sheet name="NO 3" sheetId="3" r:id="rId3"/>
    <sheet name="NO 4" sheetId="4" r:id="rId4"/>
    <sheet name="NO 5" sheetId="5" r:id="rId5"/>
    <sheet name="NO 6" sheetId="6" r:id="rId6"/>
    <sheet name="NO 7" sheetId="7" r:id="rId7"/>
    <sheet name="NO 8" sheetId="8" r:id="rId8"/>
    <sheet name="NO 9" sheetId="9" r:id="rId9"/>
    <sheet name="NO 10" sheetId="10" r:id="rId10"/>
  </sheets>
  <calcPr calcId="191029"/>
</workbook>
</file>

<file path=xl/calcChain.xml><?xml version="1.0" encoding="utf-8"?>
<calcChain xmlns="http://schemas.openxmlformats.org/spreadsheetml/2006/main">
  <c r="G16" i="10" l="1"/>
  <c r="F7" i="10"/>
  <c r="L4" i="10" s="1"/>
  <c r="F6" i="10"/>
  <c r="F5" i="10"/>
  <c r="J4" i="10" s="1"/>
  <c r="K4" i="10"/>
  <c r="F4" i="10"/>
  <c r="I4" i="10" s="1"/>
  <c r="F3" i="10"/>
  <c r="H4" i="10" s="1"/>
  <c r="F7" i="9"/>
  <c r="F6" i="9"/>
  <c r="K4" i="9" s="1"/>
  <c r="F5" i="9"/>
  <c r="J4" i="9" s="1"/>
  <c r="L4" i="9"/>
  <c r="F4" i="9"/>
  <c r="I4" i="9" s="1"/>
  <c r="F3" i="9"/>
  <c r="H4" i="9" s="1"/>
  <c r="F7" i="8"/>
  <c r="F6" i="8"/>
  <c r="F5" i="8"/>
  <c r="L4" i="8"/>
  <c r="K4" i="8"/>
  <c r="J4" i="8"/>
  <c r="I4" i="8"/>
  <c r="H4" i="8"/>
  <c r="F4" i="8"/>
  <c r="F3" i="8"/>
  <c r="F7" i="7"/>
  <c r="L4" i="7" s="1"/>
  <c r="F6" i="7"/>
  <c r="F5" i="7"/>
  <c r="J4" i="7" s="1"/>
  <c r="K4" i="7"/>
  <c r="F4" i="7"/>
  <c r="I4" i="7" s="1"/>
  <c r="F3" i="7"/>
  <c r="H4" i="7" s="1"/>
  <c r="E46" i="6"/>
  <c r="C50" i="6" s="1"/>
  <c r="D26" i="6"/>
  <c r="B26" i="6"/>
  <c r="D25" i="6"/>
  <c r="B25" i="6"/>
  <c r="B27" i="6" s="1"/>
  <c r="B24" i="6"/>
  <c r="B23" i="6"/>
  <c r="B22" i="6"/>
  <c r="G18" i="6"/>
  <c r="G17" i="6" a="1"/>
  <c r="G17" i="6"/>
  <c r="D17" i="6"/>
  <c r="B18" i="6"/>
  <c r="B17" i="6"/>
  <c r="A17" i="6" a="1"/>
  <c r="A18" i="6" s="1"/>
  <c r="D17" i="6" s="1" a="1"/>
  <c r="A17" i="6"/>
  <c r="B7" i="6"/>
  <c r="B28" i="6" s="1"/>
  <c r="A7" i="6"/>
  <c r="B29" i="6" s="1"/>
  <c r="F6" i="5"/>
  <c r="K4" i="5" s="1"/>
  <c r="F5" i="5"/>
  <c r="J4" i="5" s="1"/>
  <c r="F4" i="5"/>
  <c r="I4" i="5" s="1"/>
  <c r="H9" i="5" s="1" a="1"/>
  <c r="F3" i="5"/>
  <c r="H4" i="5" s="1"/>
  <c r="F6" i="4"/>
  <c r="K4" i="4" s="1"/>
  <c r="F5" i="4"/>
  <c r="J4" i="4" s="1"/>
  <c r="F4" i="4"/>
  <c r="I4" i="4" s="1"/>
  <c r="F3" i="4"/>
  <c r="H4" i="4" s="1"/>
  <c r="B9" i="4" s="1" a="1"/>
  <c r="F6" i="3"/>
  <c r="K4" i="3" s="1"/>
  <c r="H9" i="3" s="1" a="1"/>
  <c r="F5" i="3"/>
  <c r="J4" i="3" s="1"/>
  <c r="F4" i="3"/>
  <c r="I4" i="3" s="1"/>
  <c r="F3" i="3"/>
  <c r="H4" i="3" s="1"/>
  <c r="F6" i="2"/>
  <c r="K4" i="2" s="1"/>
  <c r="F5" i="2"/>
  <c r="J4" i="2" s="1"/>
  <c r="F4" i="2"/>
  <c r="I4" i="2" s="1"/>
  <c r="F3" i="2"/>
  <c r="H4" i="2" s="1"/>
  <c r="B9" i="2" s="1" a="1"/>
  <c r="J26" i="1" a="1"/>
  <c r="J26" i="1"/>
  <c r="D30" i="1" s="1"/>
  <c r="G14" i="1" a="1"/>
  <c r="G15" i="1" s="1"/>
  <c r="G14" i="1"/>
  <c r="A18" i="1" s="1" a="1"/>
  <c r="H9" i="3" l="1"/>
  <c r="H10" i="3"/>
  <c r="H9" i="5"/>
  <c r="H10" i="5"/>
  <c r="B9" i="2"/>
  <c r="C10" i="2"/>
  <c r="C9" i="2"/>
  <c r="B10" i="2"/>
  <c r="C10" i="4"/>
  <c r="C9" i="4"/>
  <c r="B10" i="4"/>
  <c r="B9" i="4"/>
  <c r="B9" i="5" a="1"/>
  <c r="B10" i="9" a="1"/>
  <c r="H10" i="9" a="1"/>
  <c r="H10" i="10" a="1"/>
  <c r="B10" i="10" a="1"/>
  <c r="H9" i="2" a="1"/>
  <c r="F26" i="6"/>
  <c r="F25" i="6"/>
  <c r="D28" i="6" s="1"/>
  <c r="F28" i="6" s="1"/>
  <c r="B10" i="7" a="1"/>
  <c r="A18" i="1"/>
  <c r="A19" i="1"/>
  <c r="H9" i="4" a="1"/>
  <c r="H10" i="7" a="1"/>
  <c r="H10" i="8" a="1"/>
  <c r="B10" i="8" a="1"/>
  <c r="D18" i="6"/>
  <c r="E17" i="6"/>
  <c r="A33" i="6" s="1" a="1"/>
  <c r="E18" i="6"/>
  <c r="B9" i="3" a="1"/>
  <c r="D29" i="6"/>
  <c r="A33" i="6" l="1"/>
  <c r="A34" i="6"/>
  <c r="B10" i="3"/>
  <c r="C9" i="3"/>
  <c r="C10" i="3"/>
  <c r="B9" i="3"/>
  <c r="E9" i="3" s="1" a="1"/>
  <c r="B11" i="10"/>
  <c r="B10" i="10"/>
  <c r="C11" i="10"/>
  <c r="C10" i="10"/>
  <c r="E9" i="2" a="1"/>
  <c r="G18" i="1" a="1"/>
  <c r="A37" i="1"/>
  <c r="B37" i="1" s="1"/>
  <c r="A34" i="1"/>
  <c r="B34" i="1" s="1"/>
  <c r="D34" i="1" s="1"/>
  <c r="A35" i="1"/>
  <c r="B35" i="1" s="1"/>
  <c r="A36" i="1"/>
  <c r="B36" i="1" s="1"/>
  <c r="H11" i="10"/>
  <c r="H10" i="10"/>
  <c r="H11" i="8"/>
  <c r="H10" i="8"/>
  <c r="H11" i="9"/>
  <c r="H10" i="9"/>
  <c r="C11" i="9"/>
  <c r="K9" i="9" s="1"/>
  <c r="C10" i="9"/>
  <c r="B11" i="9"/>
  <c r="B10" i="9"/>
  <c r="H9" i="2"/>
  <c r="H10" i="2"/>
  <c r="B10" i="5"/>
  <c r="C9" i="5"/>
  <c r="C10" i="5"/>
  <c r="B9" i="5"/>
  <c r="E9" i="5" s="1" a="1"/>
  <c r="B10" i="7"/>
  <c r="C11" i="7"/>
  <c r="B11" i="7"/>
  <c r="C10" i="7"/>
  <c r="B10" i="8"/>
  <c r="C11" i="8"/>
  <c r="C10" i="8"/>
  <c r="B11" i="8"/>
  <c r="H10" i="7"/>
  <c r="H11" i="7"/>
  <c r="H9" i="4"/>
  <c r="H10" i="4"/>
  <c r="E9" i="4" a="1"/>
  <c r="E10" i="10" l="1" a="1"/>
  <c r="G18" i="1"/>
  <c r="I18" i="1" s="1"/>
  <c r="G20" i="1"/>
  <c r="I20" i="1" s="1"/>
  <c r="G19" i="1"/>
  <c r="I19" i="1" s="1"/>
  <c r="G21" i="1"/>
  <c r="I21" i="1" s="1"/>
  <c r="E10" i="3"/>
  <c r="F9" i="3"/>
  <c r="E9" i="3"/>
  <c r="F10" i="3"/>
  <c r="E10" i="5"/>
  <c r="F9" i="5"/>
  <c r="E9" i="5"/>
  <c r="K9" i="5" s="1" a="1"/>
  <c r="F10" i="5"/>
  <c r="K10" i="7"/>
  <c r="K10" i="10"/>
  <c r="E10" i="4"/>
  <c r="F9" i="4"/>
  <c r="E9" i="4"/>
  <c r="F10" i="4"/>
  <c r="K10" i="9"/>
  <c r="K10" i="8"/>
  <c r="B14" i="9" a="1"/>
  <c r="E10" i="2"/>
  <c r="F9" i="2"/>
  <c r="E9" i="2"/>
  <c r="F10" i="2"/>
  <c r="K9" i="7"/>
  <c r="B14" i="7" s="1" a="1"/>
  <c r="E10" i="7" a="1"/>
  <c r="K9" i="10"/>
  <c r="B14" i="10" s="1" a="1"/>
  <c r="K9" i="8"/>
  <c r="E10" i="9" a="1"/>
  <c r="E10" i="8" a="1"/>
  <c r="C36" i="6"/>
  <c r="D36" i="6" s="1"/>
  <c r="C35" i="6"/>
  <c r="D35" i="6" s="1"/>
  <c r="C34" i="6"/>
  <c r="D34" i="6" s="1"/>
  <c r="C37" i="6"/>
  <c r="D37" i="6" s="1"/>
  <c r="C33" i="6"/>
  <c r="D33" i="6" s="1"/>
  <c r="K9" i="3" l="1" a="1"/>
  <c r="E11" i="9"/>
  <c r="F10" i="9"/>
  <c r="F11" i="9"/>
  <c r="E10" i="9"/>
  <c r="K9" i="4" a="1"/>
  <c r="K10" i="5"/>
  <c r="K9" i="5"/>
  <c r="B18" i="10"/>
  <c r="D18" i="10" s="1"/>
  <c r="J14" i="10" s="1"/>
  <c r="B17" i="10"/>
  <c r="D17" i="10" s="1"/>
  <c r="I14" i="10" s="1"/>
  <c r="B16" i="10"/>
  <c r="D16" i="10" s="1"/>
  <c r="H14" i="10" s="1"/>
  <c r="B15" i="10"/>
  <c r="D15" i="10" s="1"/>
  <c r="G14" i="10" s="1"/>
  <c r="B14" i="10"/>
  <c r="D14" i="10" s="1"/>
  <c r="F14" i="10" s="1"/>
  <c r="B15" i="9"/>
  <c r="D15" i="9" s="1"/>
  <c r="G14" i="9" s="1"/>
  <c r="B18" i="9"/>
  <c r="D18" i="9" s="1"/>
  <c r="J14" i="9" s="1"/>
  <c r="B17" i="9"/>
  <c r="D17" i="9" s="1"/>
  <c r="I14" i="9" s="1"/>
  <c r="B16" i="9"/>
  <c r="D16" i="9" s="1"/>
  <c r="H14" i="9" s="1"/>
  <c r="B14" i="9"/>
  <c r="D14" i="9" s="1"/>
  <c r="F14" i="9" s="1"/>
  <c r="G16" i="9" s="1" a="1"/>
  <c r="G16" i="9" s="1"/>
  <c r="G17" i="9" s="1"/>
  <c r="E11" i="7"/>
  <c r="F10" i="7"/>
  <c r="E10" i="7"/>
  <c r="F11" i="7"/>
  <c r="B17" i="7"/>
  <c r="D17" i="7" s="1"/>
  <c r="I14" i="7" s="1"/>
  <c r="B18" i="7"/>
  <c r="D18" i="7" s="1"/>
  <c r="J14" i="7" s="1"/>
  <c r="B16" i="7"/>
  <c r="D16" i="7" s="1"/>
  <c r="H14" i="7" s="1"/>
  <c r="B15" i="7"/>
  <c r="D15" i="7" s="1"/>
  <c r="G14" i="7" s="1"/>
  <c r="B14" i="7"/>
  <c r="D14" i="7" s="1"/>
  <c r="F14" i="7" s="1"/>
  <c r="B14" i="8" a="1"/>
  <c r="F11" i="8"/>
  <c r="E11" i="8"/>
  <c r="F10" i="8"/>
  <c r="E10" i="8"/>
  <c r="K9" i="2" a="1"/>
  <c r="E11" i="10"/>
  <c r="F10" i="10"/>
  <c r="E10" i="10"/>
  <c r="F11" i="10"/>
  <c r="C19" i="5" l="1"/>
  <c r="E19" i="5" s="1"/>
  <c r="B13" i="5" a="1"/>
  <c r="C21" i="5"/>
  <c r="E21" i="5" s="1"/>
  <c r="C20" i="5"/>
  <c r="E20" i="5" s="1"/>
  <c r="C22" i="5"/>
  <c r="E22" i="5" s="1"/>
  <c r="K10" i="2"/>
  <c r="K9" i="2"/>
  <c r="K10" i="4"/>
  <c r="K9" i="4"/>
  <c r="B16" i="8"/>
  <c r="D16" i="8" s="1"/>
  <c r="H14" i="8" s="1"/>
  <c r="B15" i="8"/>
  <c r="D15" i="8" s="1"/>
  <c r="G14" i="8" s="1"/>
  <c r="B14" i="8"/>
  <c r="D14" i="8" s="1"/>
  <c r="F14" i="8" s="1"/>
  <c r="B18" i="8"/>
  <c r="D18" i="8" s="1"/>
  <c r="J14" i="8" s="1"/>
  <c r="B17" i="8"/>
  <c r="D17" i="8" s="1"/>
  <c r="I14" i="8" s="1"/>
  <c r="G16" i="7" a="1"/>
  <c r="G16" i="7" s="1"/>
  <c r="G17" i="7" s="1"/>
  <c r="G17" i="10"/>
  <c r="K10" i="3"/>
  <c r="K9" i="3"/>
  <c r="C19" i="4" l="1"/>
  <c r="E19" i="4" s="1"/>
  <c r="B13" i="4" a="1"/>
  <c r="C21" i="4"/>
  <c r="E21" i="4" s="1"/>
  <c r="C20" i="4"/>
  <c r="E20" i="4" s="1"/>
  <c r="C22" i="4"/>
  <c r="E22" i="4" s="1"/>
  <c r="C21" i="2"/>
  <c r="E21" i="2" s="1"/>
  <c r="C19" i="2"/>
  <c r="E19" i="2" s="1"/>
  <c r="B13" i="2" a="1"/>
  <c r="C20" i="2"/>
  <c r="E20" i="2" s="1"/>
  <c r="C22" i="2"/>
  <c r="E22" i="2" s="1"/>
  <c r="C19" i="3"/>
  <c r="E19" i="3" s="1"/>
  <c r="G19" i="3" s="1"/>
  <c r="C22" i="3"/>
  <c r="E22" i="3" s="1"/>
  <c r="B13" i="3" a="1"/>
  <c r="C20" i="3"/>
  <c r="E20" i="3" s="1"/>
  <c r="C21" i="3"/>
  <c r="E21" i="3" s="1"/>
  <c r="B16" i="5"/>
  <c r="D16" i="5" s="1"/>
  <c r="I13" i="5" s="1"/>
  <c r="B15" i="5"/>
  <c r="D15" i="5" s="1"/>
  <c r="H13" i="5" s="1"/>
  <c r="B13" i="5"/>
  <c r="D13" i="5" s="1"/>
  <c r="F13" i="5" s="1"/>
  <c r="B14" i="5"/>
  <c r="D14" i="5" s="1"/>
  <c r="G13" i="5" s="1"/>
  <c r="G16" i="8" a="1"/>
  <c r="G16" i="8" s="1"/>
  <c r="G17" i="8" s="1"/>
  <c r="G19" i="5"/>
  <c r="G19" i="2" l="1"/>
  <c r="K13" i="5" a="1"/>
  <c r="K13" i="5" s="1"/>
  <c r="B16" i="4"/>
  <c r="D16" i="4" s="1"/>
  <c r="I13" i="4" s="1"/>
  <c r="B15" i="4"/>
  <c r="D15" i="4" s="1"/>
  <c r="H13" i="4" s="1"/>
  <c r="B14" i="4"/>
  <c r="D14" i="4" s="1"/>
  <c r="G13" i="4" s="1"/>
  <c r="B13" i="4"/>
  <c r="D13" i="4" s="1"/>
  <c r="F13" i="4" s="1"/>
  <c r="K13" i="4" s="1" a="1"/>
  <c r="K13" i="4" s="1"/>
  <c r="B16" i="2"/>
  <c r="D16" i="2" s="1"/>
  <c r="I13" i="2" s="1"/>
  <c r="B15" i="2"/>
  <c r="D15" i="2" s="1"/>
  <c r="H13" i="2" s="1"/>
  <c r="B13" i="2"/>
  <c r="D13" i="2" s="1"/>
  <c r="F13" i="2" s="1"/>
  <c r="B14" i="2"/>
  <c r="D14" i="2" s="1"/>
  <c r="G13" i="2" s="1"/>
  <c r="B16" i="3"/>
  <c r="D16" i="3" s="1"/>
  <c r="I13" i="3" s="1"/>
  <c r="B15" i="3"/>
  <c r="D15" i="3" s="1"/>
  <c r="H13" i="3" s="1"/>
  <c r="B14" i="3"/>
  <c r="D14" i="3" s="1"/>
  <c r="G13" i="3" s="1"/>
  <c r="B13" i="3"/>
  <c r="D13" i="3" s="1"/>
  <c r="F13" i="3" s="1"/>
  <c r="G19" i="4"/>
  <c r="K13" i="2" l="1" a="1"/>
  <c r="K13" i="2" s="1"/>
  <c r="K13" i="3" a="1"/>
  <c r="K13" i="3" s="1"/>
</calcChain>
</file>

<file path=xl/sharedStrings.xml><?xml version="1.0" encoding="utf-8"?>
<sst xmlns="http://schemas.openxmlformats.org/spreadsheetml/2006/main" count="160" uniqueCount="39">
  <si>
    <t>y</t>
  </si>
  <si>
    <t>x</t>
  </si>
  <si>
    <t>X'X</t>
  </si>
  <si>
    <t>a) Matriks X</t>
  </si>
  <si>
    <t>X'y</t>
  </si>
  <si>
    <t>Inverse(X'X)</t>
  </si>
  <si>
    <t>b) Beta Duga</t>
  </si>
  <si>
    <t>c) Penduga Ragam</t>
  </si>
  <si>
    <t>Y - Xb</t>
  </si>
  <si>
    <t>-</t>
  </si>
  <si>
    <t>Ragam Duga</t>
  </si>
  <si>
    <t>d)</t>
  </si>
  <si>
    <t>E(yi)</t>
  </si>
  <si>
    <t>Y-E(yi)</t>
  </si>
  <si>
    <t>X</t>
  </si>
  <si>
    <t>Y</t>
  </si>
  <si>
    <t>X'</t>
  </si>
  <si>
    <t>(X'X)^-1</t>
  </si>
  <si>
    <t>X'Y</t>
  </si>
  <si>
    <t>Beta Duga</t>
  </si>
  <si>
    <t>Xb</t>
  </si>
  <si>
    <t>Y-Xb</t>
  </si>
  <si>
    <t>(Y-Xb)^-1</t>
  </si>
  <si>
    <t>sigma^2</t>
  </si>
  <si>
    <t>d.)</t>
  </si>
  <si>
    <t>b)</t>
  </si>
  <si>
    <t>c) Estimator b1</t>
  </si>
  <si>
    <t>xiyi</t>
  </si>
  <si>
    <t>sum</t>
  </si>
  <si>
    <t>sumxi</t>
  </si>
  <si>
    <t>sumyi</t>
  </si>
  <si>
    <t>d) S^2</t>
  </si>
  <si>
    <t>XB</t>
  </si>
  <si>
    <t>Y-XB</t>
  </si>
  <si>
    <t>S^2</t>
  </si>
  <si>
    <t>e) Estimator Var(b1)</t>
  </si>
  <si>
    <t>Beta 0</t>
  </si>
  <si>
    <t>Beta 1</t>
  </si>
  <si>
    <t>Var(b1)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</si>
</sst>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DEDED"/>
        <bgColor rgb="FFEDEDE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rgb="FFB6D7A8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4" fillId="0" borderId="0" xfId="0" applyFont="1"/>
    <xf numFmtId="0" fontId="4" fillId="5" borderId="8" xfId="0" applyFont="1" applyFill="1" applyBorder="1"/>
    <xf numFmtId="0" fontId="1" fillId="7" borderId="0" xfId="0" applyFont="1" applyFill="1" applyAlignment="1">
      <alignment horizontal="center"/>
    </xf>
    <xf numFmtId="0" fontId="4" fillId="5" borderId="9" xfId="0" applyFont="1" applyFill="1" applyBorder="1"/>
    <xf numFmtId="0" fontId="4" fillId="7" borderId="0" xfId="0" applyFont="1" applyFill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6" borderId="0" xfId="0" applyFont="1" applyFill="1"/>
    <xf numFmtId="2" fontId="1" fillId="5" borderId="1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10" borderId="0" xfId="0" applyFont="1" applyFill="1"/>
    <xf numFmtId="2" fontId="4" fillId="5" borderId="0" xfId="0" applyNumberFormat="1" applyFont="1" applyFill="1"/>
    <xf numFmtId="1" fontId="4" fillId="0" borderId="0" xfId="0" applyNumberFormat="1" applyFont="1"/>
    <xf numFmtId="1" fontId="4" fillId="0" borderId="7" xfId="0" applyNumberFormat="1" applyFont="1" applyBorder="1"/>
    <xf numFmtId="0" fontId="4" fillId="0" borderId="0" xfId="0" applyFont="1" applyAlignment="1">
      <alignment horizontal="right"/>
    </xf>
    <xf numFmtId="0" fontId="2" fillId="0" borderId="10" xfId="0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1" fillId="0" borderId="0" xfId="0" applyFont="1" applyAlignment="1">
      <alignment horizontal="center" vertical="center"/>
    </xf>
    <xf numFmtId="0" fontId="4" fillId="9" borderId="12" xfId="0" applyFont="1" applyFill="1" applyBorder="1" applyAlignment="1">
      <alignment horizontal="center"/>
    </xf>
    <xf numFmtId="0" fontId="3" fillId="0" borderId="11" xfId="0" applyFont="1" applyBorder="1"/>
    <xf numFmtId="0" fontId="4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3" fillId="0" borderId="13" xfId="0" applyFont="1" applyBorder="1"/>
    <xf numFmtId="164" fontId="4" fillId="0" borderId="1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3" fillId="12" borderId="11" xfId="0" applyFont="1" applyFill="1" applyBorder="1"/>
    <xf numFmtId="0" fontId="3" fillId="12" borderId="13" xfId="0" applyFont="1" applyFill="1" applyBorder="1"/>
    <xf numFmtId="0" fontId="4" fillId="11" borderId="10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</xdr:row>
      <xdr:rowOff>0</xdr:rowOff>
    </xdr:from>
    <xdr:ext cx="1714500" cy="6096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962025" cy="5429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workbookViewId="0">
      <selection activeCell="C42" sqref="C42:D45"/>
    </sheetView>
  </sheetViews>
  <sheetFormatPr defaultColWidth="12.5703125" defaultRowHeight="15.75" customHeight="1" x14ac:dyDescent="0.2"/>
  <cols>
    <col min="1" max="1" width="5.140625" customWidth="1"/>
    <col min="2" max="2" width="6.5703125" customWidth="1"/>
    <col min="3" max="4" width="5.140625" customWidth="1"/>
    <col min="5" max="5" width="5.85546875" customWidth="1"/>
    <col min="6" max="6" width="5.140625" customWidth="1"/>
    <col min="7" max="7" width="5.7109375" customWidth="1"/>
    <col min="8" max="10" width="5.140625" customWidth="1"/>
  </cols>
  <sheetData>
    <row r="1" spans="1:11" ht="15.75" customHeight="1" x14ac:dyDescent="0.25">
      <c r="A1" s="1" t="s">
        <v>0</v>
      </c>
      <c r="B1" s="2" t="s">
        <v>1</v>
      </c>
      <c r="C1" s="3"/>
      <c r="D1" s="3" t="s">
        <v>2</v>
      </c>
      <c r="E1" s="3"/>
      <c r="F1" s="3"/>
      <c r="G1" s="3"/>
      <c r="H1" s="3"/>
      <c r="I1" s="3"/>
      <c r="J1" s="3"/>
      <c r="K1" s="4"/>
    </row>
    <row r="2" spans="1:11" ht="15.75" customHeight="1" x14ac:dyDescent="0.25">
      <c r="A2" s="5">
        <v>7</v>
      </c>
      <c r="B2" s="6">
        <v>4</v>
      </c>
      <c r="C2" s="3"/>
      <c r="D2" s="7">
        <v>1</v>
      </c>
      <c r="E2" s="7">
        <v>1</v>
      </c>
      <c r="F2" s="7">
        <v>1</v>
      </c>
      <c r="G2" s="7">
        <v>1</v>
      </c>
      <c r="H2" s="3"/>
      <c r="I2" s="7">
        <v>1</v>
      </c>
      <c r="J2" s="7">
        <v>4</v>
      </c>
    </row>
    <row r="3" spans="1:11" ht="15.75" customHeight="1" x14ac:dyDescent="0.25">
      <c r="A3" s="5">
        <v>5</v>
      </c>
      <c r="B3" s="6">
        <v>3</v>
      </c>
      <c r="C3" s="3"/>
      <c r="D3" s="7">
        <v>4</v>
      </c>
      <c r="E3" s="7">
        <v>3</v>
      </c>
      <c r="F3" s="7">
        <v>6</v>
      </c>
      <c r="G3" s="7">
        <v>7</v>
      </c>
      <c r="H3" s="3"/>
      <c r="I3" s="7">
        <v>1</v>
      </c>
      <c r="J3" s="7">
        <v>3</v>
      </c>
      <c r="K3" s="4"/>
    </row>
    <row r="4" spans="1:11" ht="15.75" customHeight="1" x14ac:dyDescent="0.25">
      <c r="A4" s="5">
        <v>8</v>
      </c>
      <c r="B4" s="6">
        <v>6</v>
      </c>
      <c r="C4" s="3"/>
      <c r="F4" s="3"/>
      <c r="G4" s="3"/>
      <c r="H4" s="3"/>
      <c r="I4" s="7">
        <v>1</v>
      </c>
      <c r="J4" s="7">
        <v>6</v>
      </c>
      <c r="K4" s="4"/>
    </row>
    <row r="5" spans="1:11" ht="15.75" customHeight="1" x14ac:dyDescent="0.25">
      <c r="A5" s="9">
        <v>9</v>
      </c>
      <c r="B5" s="10">
        <v>7</v>
      </c>
      <c r="C5" s="3"/>
      <c r="F5" s="3"/>
      <c r="G5" s="3"/>
      <c r="H5" s="3"/>
      <c r="I5" s="7">
        <v>1</v>
      </c>
      <c r="J5" s="7">
        <v>7</v>
      </c>
      <c r="K5" s="4"/>
    </row>
    <row r="6" spans="1:11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ht="15.75" customHeight="1" x14ac:dyDescent="0.25">
      <c r="A7" s="64" t="s">
        <v>3</v>
      </c>
      <c r="B7" s="63"/>
      <c r="C7" s="3"/>
      <c r="D7" s="3" t="s">
        <v>4</v>
      </c>
      <c r="E7" s="3"/>
      <c r="F7" s="3"/>
      <c r="G7" s="3"/>
    </row>
    <row r="8" spans="1:11" ht="15.75" customHeight="1" x14ac:dyDescent="0.25">
      <c r="A8" s="11">
        <v>1</v>
      </c>
      <c r="B8" s="12">
        <v>4</v>
      </c>
      <c r="C8" s="3"/>
      <c r="D8" s="7">
        <v>1</v>
      </c>
      <c r="E8" s="7">
        <v>1</v>
      </c>
      <c r="F8" s="7">
        <v>1</v>
      </c>
      <c r="G8" s="7">
        <v>1</v>
      </c>
      <c r="I8" s="13">
        <v>7</v>
      </c>
    </row>
    <row r="9" spans="1:11" ht="15.75" customHeight="1" x14ac:dyDescent="0.25">
      <c r="A9" s="14">
        <v>1</v>
      </c>
      <c r="B9" s="15">
        <v>3</v>
      </c>
      <c r="C9" s="3"/>
      <c r="D9" s="7">
        <v>4</v>
      </c>
      <c r="E9" s="7">
        <v>3</v>
      </c>
      <c r="F9" s="7">
        <v>6</v>
      </c>
      <c r="G9" s="7">
        <v>7</v>
      </c>
      <c r="I9" s="13">
        <v>5</v>
      </c>
    </row>
    <row r="10" spans="1:11" ht="15.75" customHeight="1" x14ac:dyDescent="0.25">
      <c r="A10" s="14">
        <v>1</v>
      </c>
      <c r="B10" s="15">
        <v>6</v>
      </c>
      <c r="C10" s="3"/>
      <c r="I10" s="13">
        <v>8</v>
      </c>
    </row>
    <row r="11" spans="1:11" ht="15.75" customHeight="1" x14ac:dyDescent="0.25">
      <c r="A11" s="16">
        <v>1</v>
      </c>
      <c r="B11" s="17">
        <v>7</v>
      </c>
      <c r="C11" s="3"/>
      <c r="I11" s="13">
        <v>9</v>
      </c>
    </row>
    <row r="12" spans="1:11" ht="15.75" customHeight="1" x14ac:dyDescent="0.25">
      <c r="A12" s="3"/>
      <c r="B12" s="3"/>
      <c r="C12" s="3"/>
      <c r="F12" s="3"/>
      <c r="G12" s="3"/>
      <c r="H12" s="3"/>
      <c r="I12" s="3"/>
      <c r="J12" s="3"/>
    </row>
    <row r="13" spans="1:11" ht="15.75" customHeight="1" x14ac:dyDescent="0.25">
      <c r="A13" s="65" t="s">
        <v>2</v>
      </c>
      <c r="B13" s="66"/>
      <c r="C13" s="3"/>
      <c r="D13" s="64" t="s">
        <v>5</v>
      </c>
      <c r="E13" s="63"/>
      <c r="F13" s="3"/>
      <c r="G13" s="3" t="s">
        <v>4</v>
      </c>
      <c r="H13" s="3"/>
      <c r="I13" s="3"/>
      <c r="J13" s="3"/>
    </row>
    <row r="14" spans="1:11" ht="15.75" customHeight="1" x14ac:dyDescent="0.25">
      <c r="A14" s="14">
        <v>4</v>
      </c>
      <c r="B14" s="15">
        <v>20</v>
      </c>
      <c r="C14" s="3"/>
      <c r="D14" s="11">
        <v>2.75</v>
      </c>
      <c r="E14" s="12">
        <v>-0.5</v>
      </c>
      <c r="F14" s="3"/>
      <c r="G14" s="18">
        <f t="array" ref="G14:G15">MMULT(D8:G9,I8:I11)</f>
        <v>29</v>
      </c>
      <c r="H14" s="19"/>
      <c r="I14" s="3"/>
      <c r="J14" s="3"/>
    </row>
    <row r="15" spans="1:11" ht="15.75" customHeight="1" x14ac:dyDescent="0.25">
      <c r="A15" s="16">
        <v>20</v>
      </c>
      <c r="B15" s="17">
        <v>110</v>
      </c>
      <c r="C15" s="3"/>
      <c r="D15" s="16">
        <v>-0.5</v>
      </c>
      <c r="E15" s="17">
        <v>0.1</v>
      </c>
      <c r="F15" s="3"/>
      <c r="G15" s="20">
        <v>154</v>
      </c>
      <c r="H15" s="19"/>
      <c r="I15" s="3"/>
      <c r="J15" s="3"/>
    </row>
    <row r="16" spans="1:11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5">
      <c r="A17" s="21" t="s">
        <v>6</v>
      </c>
      <c r="D17" s="3"/>
      <c r="E17" s="3" t="s">
        <v>7</v>
      </c>
      <c r="F17" s="3"/>
      <c r="G17" s="3"/>
      <c r="H17" s="3"/>
      <c r="I17" s="3"/>
      <c r="J17" s="3"/>
    </row>
    <row r="18" spans="1:10" ht="15.75" customHeight="1" x14ac:dyDescent="0.25">
      <c r="A18" s="22">
        <f t="array" ref="A18:A19">MMULT(D14:E15,G14:G15)</f>
        <v>2.75</v>
      </c>
      <c r="C18" s="3"/>
      <c r="D18" s="3" t="s">
        <v>8</v>
      </c>
      <c r="E18" s="13">
        <v>7</v>
      </c>
      <c r="F18" s="67" t="s">
        <v>9</v>
      </c>
      <c r="G18" s="23">
        <f t="array" ref="G18:G21">MMULT(A8:B11,A18:A19)</f>
        <v>6.3500000000000014</v>
      </c>
      <c r="H18" s="64"/>
      <c r="I18" s="7">
        <f t="shared" ref="I18:I21" si="0">E18-G18</f>
        <v>0.64999999999999858</v>
      </c>
      <c r="J18" s="3"/>
    </row>
    <row r="19" spans="1:10" ht="15.75" customHeight="1" x14ac:dyDescent="0.25">
      <c r="A19" s="24">
        <v>0.90000000000000036</v>
      </c>
      <c r="C19" s="3"/>
      <c r="D19" s="3"/>
      <c r="E19" s="13">
        <v>5</v>
      </c>
      <c r="F19" s="63"/>
      <c r="G19" s="23">
        <v>5.4500000000000011</v>
      </c>
      <c r="H19" s="63"/>
      <c r="I19" s="7">
        <f t="shared" si="0"/>
        <v>-0.45000000000000107</v>
      </c>
      <c r="J19" s="3"/>
    </row>
    <row r="20" spans="1:10" ht="15.75" customHeight="1" x14ac:dyDescent="0.25">
      <c r="E20" s="13">
        <v>8</v>
      </c>
      <c r="F20" s="63"/>
      <c r="G20" s="25">
        <v>8.1500000000000021</v>
      </c>
      <c r="H20" s="63"/>
      <c r="I20" s="7">
        <f t="shared" si="0"/>
        <v>-0.15000000000000213</v>
      </c>
    </row>
    <row r="21" spans="1:10" ht="15.75" customHeight="1" x14ac:dyDescent="0.25">
      <c r="E21" s="13">
        <v>9</v>
      </c>
      <c r="F21" s="63"/>
      <c r="G21" s="25">
        <v>9.0500000000000025</v>
      </c>
      <c r="H21" s="63"/>
      <c r="I21" s="7">
        <f t="shared" si="0"/>
        <v>-5.0000000000002487E-2</v>
      </c>
    </row>
    <row r="23" spans="1:10" ht="12.75" x14ac:dyDescent="0.2">
      <c r="D23" s="21">
        <v>0.64999999999999858</v>
      </c>
      <c r="E23" s="21">
        <v>-0.45000000000000107</v>
      </c>
      <c r="F23" s="21">
        <v>-0.15000000000000213</v>
      </c>
      <c r="G23" s="21">
        <v>-5.0000000000002487E-2</v>
      </c>
      <c r="H23" s="21">
        <v>0.64999999999999858</v>
      </c>
    </row>
    <row r="24" spans="1:10" ht="12.75" x14ac:dyDescent="0.2">
      <c r="H24" s="21">
        <v>-0.45000000000000107</v>
      </c>
    </row>
    <row r="25" spans="1:10" ht="12.75" x14ac:dyDescent="0.2">
      <c r="H25" s="21">
        <v>-0.15000000000000213</v>
      </c>
    </row>
    <row r="26" spans="1:10" ht="12.75" x14ac:dyDescent="0.2">
      <c r="D26" s="26"/>
      <c r="E26" s="26"/>
      <c r="F26" s="26"/>
      <c r="G26" s="26"/>
      <c r="H26" s="26">
        <v>-5.0000000000002487E-2</v>
      </c>
      <c r="J26" s="26">
        <f t="array" ref="J26">MMULT(D23:G23,H23:H26)</f>
        <v>0.65</v>
      </c>
    </row>
    <row r="27" spans="1:10" ht="12.75" x14ac:dyDescent="0.2">
      <c r="E27" s="27">
        <v>4</v>
      </c>
      <c r="F27" s="27" t="s">
        <v>9</v>
      </c>
      <c r="G27" s="27">
        <v>2</v>
      </c>
      <c r="J27" s="27">
        <v>2</v>
      </c>
    </row>
    <row r="29" spans="1:10" ht="12.75" x14ac:dyDescent="0.2">
      <c r="D29" s="62" t="s">
        <v>10</v>
      </c>
      <c r="E29" s="63"/>
    </row>
    <row r="30" spans="1:10" ht="12.75" x14ac:dyDescent="0.2">
      <c r="D30" s="28">
        <f>J26/J27</f>
        <v>0.32500000000000001</v>
      </c>
    </row>
    <row r="32" spans="1:10" ht="12.75" x14ac:dyDescent="0.2">
      <c r="A32" s="29" t="s">
        <v>11</v>
      </c>
      <c r="B32" s="29"/>
      <c r="D32" s="21"/>
    </row>
    <row r="33" spans="1:4" ht="12.75" x14ac:dyDescent="0.2">
      <c r="A33" s="30" t="s">
        <v>12</v>
      </c>
      <c r="B33" s="30" t="s">
        <v>13</v>
      </c>
      <c r="D33" s="21" t="s">
        <v>10</v>
      </c>
    </row>
    <row r="34" spans="1:4" ht="12.75" x14ac:dyDescent="0.2">
      <c r="A34" s="31">
        <f t="shared" ref="A34:A37" si="1">$A$18+$A$19*B2</f>
        <v>6.3500000000000014</v>
      </c>
      <c r="B34" s="31">
        <f t="shared" ref="B34:B37" si="2">A2-A34</f>
        <v>0.64999999999999858</v>
      </c>
      <c r="D34" s="28">
        <f>SUMSQ(B34:B37)/2</f>
        <v>0.32500000000000001</v>
      </c>
    </row>
    <row r="35" spans="1:4" ht="12.75" x14ac:dyDescent="0.2">
      <c r="A35" s="31">
        <f t="shared" si="1"/>
        <v>5.4500000000000011</v>
      </c>
      <c r="B35" s="31">
        <f t="shared" si="2"/>
        <v>-0.45000000000000107</v>
      </c>
    </row>
    <row r="36" spans="1:4" ht="12.75" x14ac:dyDescent="0.2">
      <c r="A36" s="31">
        <f t="shared" si="1"/>
        <v>8.1500000000000021</v>
      </c>
      <c r="B36" s="31">
        <f t="shared" si="2"/>
        <v>-0.15000000000000213</v>
      </c>
    </row>
    <row r="37" spans="1:4" ht="12.75" x14ac:dyDescent="0.2">
      <c r="A37" s="31">
        <f t="shared" si="1"/>
        <v>9.0500000000000025</v>
      </c>
      <c r="B37" s="31">
        <f t="shared" si="2"/>
        <v>-5.0000000000002487E-2</v>
      </c>
    </row>
  </sheetData>
  <mergeCells count="6">
    <mergeCell ref="H18:H21"/>
    <mergeCell ref="D29:E29"/>
    <mergeCell ref="A7:B7"/>
    <mergeCell ref="A13:B13"/>
    <mergeCell ref="D13:E13"/>
    <mergeCell ref="F18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4" width="5.140625" customWidth="1"/>
    <col min="5" max="5" width="5.7109375" customWidth="1"/>
    <col min="6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32" t="s">
        <v>14</v>
      </c>
      <c r="C2" s="33" t="s">
        <v>15</v>
      </c>
      <c r="D2" s="4"/>
      <c r="E2" s="71" t="s">
        <v>14</v>
      </c>
      <c r="F2" s="69"/>
      <c r="G2" s="4"/>
      <c r="H2" s="71" t="s">
        <v>16</v>
      </c>
      <c r="I2" s="72"/>
      <c r="J2" s="72"/>
      <c r="K2" s="6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2</v>
      </c>
      <c r="C3" s="8">
        <v>3</v>
      </c>
      <c r="D3" s="4"/>
      <c r="E3" s="34">
        <v>1</v>
      </c>
      <c r="F3" s="8">
        <f t="shared" ref="F3:F6" si="0">B3</f>
        <v>2</v>
      </c>
      <c r="G3" s="4"/>
      <c r="H3" s="34">
        <v>1</v>
      </c>
      <c r="I3" s="8">
        <v>1</v>
      </c>
      <c r="J3" s="8">
        <v>1</v>
      </c>
      <c r="K3" s="8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3</v>
      </c>
      <c r="C4" s="8">
        <v>4</v>
      </c>
      <c r="D4" s="4"/>
      <c r="E4" s="34">
        <v>1</v>
      </c>
      <c r="F4" s="8">
        <f t="shared" si="0"/>
        <v>3</v>
      </c>
      <c r="G4" s="4"/>
      <c r="H4" s="34">
        <f>F3</f>
        <v>2</v>
      </c>
      <c r="I4" s="8">
        <f>F4</f>
        <v>3</v>
      </c>
      <c r="J4" s="8">
        <f>F5</f>
        <v>4</v>
      </c>
      <c r="K4" s="8">
        <f>F6</f>
        <v>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34">
        <v>4</v>
      </c>
      <c r="C5" s="8">
        <v>5</v>
      </c>
      <c r="D5" s="4"/>
      <c r="E5" s="34">
        <v>1</v>
      </c>
      <c r="F5" s="8">
        <f t="shared" si="0"/>
        <v>4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34">
        <v>5</v>
      </c>
      <c r="C6" s="8">
        <v>6</v>
      </c>
      <c r="D6" s="4"/>
      <c r="E6" s="34">
        <v>1</v>
      </c>
      <c r="F6" s="8">
        <f t="shared" si="0"/>
        <v>5</v>
      </c>
      <c r="G6" s="4"/>
      <c r="H6" s="4"/>
      <c r="I6" s="35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27"/>
      <c r="C7" s="27"/>
      <c r="D7" s="27"/>
      <c r="E7" s="27"/>
      <c r="F7" s="27"/>
      <c r="G7" s="27"/>
      <c r="H7" s="27"/>
      <c r="I7" s="3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68" t="s">
        <v>2</v>
      </c>
      <c r="C8" s="69"/>
      <c r="D8" s="27"/>
      <c r="E8" s="68" t="s">
        <v>17</v>
      </c>
      <c r="F8" s="69"/>
      <c r="G8" s="27"/>
      <c r="H8" s="37" t="s">
        <v>18</v>
      </c>
      <c r="I8" s="36"/>
      <c r="J8" s="38"/>
      <c r="K8" s="37" t="s">
        <v>19</v>
      </c>
      <c r="L8" s="3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39">
        <f t="array" ref="B9:C10">MMULT(H3:K4,E3:F6)</f>
        <v>4</v>
      </c>
      <c r="C9" s="39">
        <v>14</v>
      </c>
      <c r="D9" s="27"/>
      <c r="E9" s="39">
        <f t="array" ref="E9:F10">MINVERSE(B9:C10)</f>
        <v>2.7000000000000028</v>
      </c>
      <c r="F9" s="39">
        <v>-0.70000000000000084</v>
      </c>
      <c r="G9" s="27"/>
      <c r="H9" s="39">
        <f t="array" ref="H9:H10">MMULT(H3:K4,C3:C6)</f>
        <v>18</v>
      </c>
      <c r="I9" s="36"/>
      <c r="J9" s="40"/>
      <c r="K9" s="41">
        <f t="array" ref="K9:K10">MMULT(E9:F10,H9:H10)</f>
        <v>0.99999999999999289</v>
      </c>
      <c r="L9" s="42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v>14</v>
      </c>
      <c r="C10" s="39">
        <v>54</v>
      </c>
      <c r="D10" s="27"/>
      <c r="E10" s="39">
        <v>-0.70000000000000073</v>
      </c>
      <c r="F10" s="39">
        <v>0.20000000000000021</v>
      </c>
      <c r="G10" s="27"/>
      <c r="H10" s="39">
        <v>68</v>
      </c>
      <c r="I10" s="36"/>
      <c r="J10" s="43"/>
      <c r="K10" s="41">
        <v>1</v>
      </c>
      <c r="L10" s="42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B12" s="37" t="s">
        <v>20</v>
      </c>
      <c r="C12" s="27"/>
      <c r="D12" s="37" t="s">
        <v>21</v>
      </c>
      <c r="E12" s="27"/>
      <c r="F12" s="68" t="s">
        <v>22</v>
      </c>
      <c r="G12" s="72"/>
      <c r="H12" s="72"/>
      <c r="I12" s="69"/>
      <c r="J12" s="27"/>
      <c r="K12" s="68" t="s">
        <v>23</v>
      </c>
      <c r="L12" s="6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39">
        <f t="array" ref="B13:B16">MMULT(E3:F6,K9:K10)</f>
        <v>2.9999999999999929</v>
      </c>
      <c r="C13" s="27"/>
      <c r="D13" s="39">
        <f t="shared" ref="D13:D16" si="1">C3-B13</f>
        <v>7.1054273576010019E-15</v>
      </c>
      <c r="E13" s="27"/>
      <c r="F13" s="39">
        <f>D13</f>
        <v>7.1054273576010019E-15</v>
      </c>
      <c r="G13" s="39">
        <f>D14</f>
        <v>7.1054273576010019E-15</v>
      </c>
      <c r="H13" s="39">
        <f>D15</f>
        <v>7.1054273576010019E-15</v>
      </c>
      <c r="I13" s="39">
        <f>D16</f>
        <v>7.1054273576010019E-15</v>
      </c>
      <c r="J13" s="27"/>
      <c r="K13" s="70">
        <f t="array" ref="K13">MMULT(F13:I13,D13:D16)/(4-2)</f>
        <v>1.0097419586828951E-28</v>
      </c>
      <c r="L13" s="6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39">
        <v>3.9999999999999929</v>
      </c>
      <c r="C14" s="27"/>
      <c r="D14" s="39">
        <f t="shared" si="1"/>
        <v>7.1054273576010019E-15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39">
        <v>4.9999999999999929</v>
      </c>
      <c r="C15" s="27"/>
      <c r="D15" s="39">
        <f t="shared" si="1"/>
        <v>7.1054273576010019E-15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39">
        <v>5.9999999999999929</v>
      </c>
      <c r="C16" s="27"/>
      <c r="D16" s="39">
        <f t="shared" si="1"/>
        <v>7.1054273576010019E-15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27" t="s">
        <v>24</v>
      </c>
      <c r="C18" s="37" t="s">
        <v>12</v>
      </c>
      <c r="D18" s="27"/>
      <c r="E18" s="37" t="s">
        <v>13</v>
      </c>
      <c r="F18" s="27"/>
      <c r="G18" s="68" t="s">
        <v>23</v>
      </c>
      <c r="H18" s="6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39">
        <f t="shared" ref="C19:C22" si="2">$K$9+$K$10*(F3)</f>
        <v>2.9999999999999929</v>
      </c>
      <c r="D19" s="27"/>
      <c r="E19" s="39">
        <f t="shared" ref="E19:E22" si="3">C3-C19</f>
        <v>7.1054273576010019E-15</v>
      </c>
      <c r="F19" s="27"/>
      <c r="G19" s="70">
        <f>SUMSQ(E19:E22)/2</f>
        <v>1.0097419586828951E-28</v>
      </c>
      <c r="H19" s="6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39">
        <f t="shared" si="2"/>
        <v>3.9999999999999929</v>
      </c>
      <c r="D20" s="27"/>
      <c r="E20" s="39">
        <f t="shared" si="3"/>
        <v>7.1054273576010019E-15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39">
        <f t="shared" si="2"/>
        <v>4.9999999999999929</v>
      </c>
      <c r="D21" s="27"/>
      <c r="E21" s="39">
        <f t="shared" si="3"/>
        <v>7.1054273576010019E-15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39">
        <f t="shared" si="2"/>
        <v>5.9999999999999929</v>
      </c>
      <c r="D22" s="27"/>
      <c r="E22" s="39">
        <f t="shared" si="3"/>
        <v>7.1054273576010019E-15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9">
    <mergeCell ref="G18:H18"/>
    <mergeCell ref="G19:H19"/>
    <mergeCell ref="E2:F2"/>
    <mergeCell ref="H2:K2"/>
    <mergeCell ref="B8:C8"/>
    <mergeCell ref="E8:F8"/>
    <mergeCell ref="F12:I12"/>
    <mergeCell ref="K12:L12"/>
    <mergeCell ref="K13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4" width="5.140625" customWidth="1"/>
    <col min="5" max="5" width="5.7109375" customWidth="1"/>
    <col min="6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32" t="s">
        <v>14</v>
      </c>
      <c r="C2" s="33" t="s">
        <v>15</v>
      </c>
      <c r="D2" s="4"/>
      <c r="E2" s="71" t="s">
        <v>14</v>
      </c>
      <c r="F2" s="69"/>
      <c r="G2" s="4"/>
      <c r="H2" s="71" t="s">
        <v>16</v>
      </c>
      <c r="I2" s="72"/>
      <c r="J2" s="72"/>
      <c r="K2" s="6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1</v>
      </c>
      <c r="C3" s="8">
        <v>10</v>
      </c>
      <c r="D3" s="4"/>
      <c r="E3" s="34">
        <v>1</v>
      </c>
      <c r="F3" s="8">
        <f t="shared" ref="F3:F6" si="0">B3</f>
        <v>1</v>
      </c>
      <c r="G3" s="4"/>
      <c r="H3" s="34">
        <v>1</v>
      </c>
      <c r="I3" s="8">
        <v>1</v>
      </c>
      <c r="J3" s="8">
        <v>1</v>
      </c>
      <c r="K3" s="8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2</v>
      </c>
      <c r="C4" s="8">
        <v>12</v>
      </c>
      <c r="D4" s="4"/>
      <c r="E4" s="34">
        <v>1</v>
      </c>
      <c r="F4" s="8">
        <f t="shared" si="0"/>
        <v>2</v>
      </c>
      <c r="G4" s="4"/>
      <c r="H4" s="34">
        <f>F3</f>
        <v>1</v>
      </c>
      <c r="I4" s="8">
        <f>F4</f>
        <v>2</v>
      </c>
      <c r="J4" s="8">
        <f>F5</f>
        <v>3</v>
      </c>
      <c r="K4" s="8">
        <f>F6</f>
        <v>4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34">
        <v>3</v>
      </c>
      <c r="C5" s="8">
        <v>14</v>
      </c>
      <c r="D5" s="4"/>
      <c r="E5" s="34">
        <v>1</v>
      </c>
      <c r="F5" s="8">
        <f t="shared" si="0"/>
        <v>3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34">
        <v>4</v>
      </c>
      <c r="C6" s="8">
        <v>16</v>
      </c>
      <c r="D6" s="4"/>
      <c r="E6" s="34">
        <v>1</v>
      </c>
      <c r="F6" s="8">
        <f t="shared" si="0"/>
        <v>4</v>
      </c>
      <c r="G6" s="4"/>
      <c r="H6" s="4"/>
      <c r="I6" s="35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27"/>
      <c r="C7" s="27"/>
      <c r="D7" s="27"/>
      <c r="E7" s="27"/>
      <c r="F7" s="27"/>
      <c r="G7" s="27"/>
      <c r="H7" s="27"/>
      <c r="I7" s="3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68" t="s">
        <v>2</v>
      </c>
      <c r="C8" s="69"/>
      <c r="D8" s="27"/>
      <c r="E8" s="68" t="s">
        <v>17</v>
      </c>
      <c r="F8" s="69"/>
      <c r="G8" s="27"/>
      <c r="H8" s="37" t="s">
        <v>18</v>
      </c>
      <c r="I8" s="36"/>
      <c r="J8" s="38"/>
      <c r="K8" s="37" t="s">
        <v>19</v>
      </c>
      <c r="L8" s="3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39">
        <f t="array" ref="B9:C10">MMULT(H3:K4,E3:F6)</f>
        <v>4</v>
      </c>
      <c r="C9" s="39">
        <v>10</v>
      </c>
      <c r="D9" s="27"/>
      <c r="E9" s="39">
        <f t="array" ref="E9:F10">MINVERSE(B9:C10)</f>
        <v>1.5</v>
      </c>
      <c r="F9" s="39">
        <v>-0.5</v>
      </c>
      <c r="G9" s="27"/>
      <c r="H9" s="39">
        <f t="array" ref="H9:H10">MMULT(H3:K4,C3:C6)</f>
        <v>52</v>
      </c>
      <c r="I9" s="36"/>
      <c r="J9" s="40"/>
      <c r="K9" s="41">
        <f t="array" ref="K9:K10">MMULT(E9:F10,H9:H10)</f>
        <v>8</v>
      </c>
      <c r="L9" s="42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v>10</v>
      </c>
      <c r="C10" s="39">
        <v>30</v>
      </c>
      <c r="D10" s="27"/>
      <c r="E10" s="39">
        <v>-0.5</v>
      </c>
      <c r="F10" s="39">
        <v>0.2</v>
      </c>
      <c r="G10" s="27"/>
      <c r="H10" s="39">
        <v>140</v>
      </c>
      <c r="I10" s="36"/>
      <c r="J10" s="43"/>
      <c r="K10" s="41">
        <v>2</v>
      </c>
      <c r="L10" s="42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B12" s="37" t="s">
        <v>20</v>
      </c>
      <c r="C12" s="27"/>
      <c r="D12" s="37" t="s">
        <v>21</v>
      </c>
      <c r="E12" s="27"/>
      <c r="F12" s="68" t="s">
        <v>22</v>
      </c>
      <c r="G12" s="72"/>
      <c r="H12" s="72"/>
      <c r="I12" s="69"/>
      <c r="J12" s="27"/>
      <c r="K12" s="68" t="s">
        <v>23</v>
      </c>
      <c r="L12" s="6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39">
        <f t="array" ref="B13:B16">MMULT(E3:F6,K9:K10)</f>
        <v>10</v>
      </c>
      <c r="C13" s="27"/>
      <c r="D13" s="39">
        <f t="shared" ref="D13:D16" si="1">C3-B13</f>
        <v>0</v>
      </c>
      <c r="E13" s="27"/>
      <c r="F13" s="39">
        <f>D13</f>
        <v>0</v>
      </c>
      <c r="G13" s="39">
        <f>D14</f>
        <v>0</v>
      </c>
      <c r="H13" s="39">
        <f>D15</f>
        <v>0</v>
      </c>
      <c r="I13" s="39">
        <f>D16</f>
        <v>0</v>
      </c>
      <c r="J13" s="27"/>
      <c r="K13" s="70">
        <f t="array" ref="K13">MMULT(F13:I13,D13:D16)/(4-2)</f>
        <v>0</v>
      </c>
      <c r="L13" s="6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39">
        <v>12</v>
      </c>
      <c r="C14" s="27"/>
      <c r="D14" s="39">
        <f t="shared" si="1"/>
        <v>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39">
        <v>14</v>
      </c>
      <c r="C15" s="27"/>
      <c r="D15" s="39">
        <f t="shared" si="1"/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39">
        <v>16</v>
      </c>
      <c r="C16" s="27"/>
      <c r="D16" s="39">
        <f t="shared" si="1"/>
        <v>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27" t="s">
        <v>24</v>
      </c>
      <c r="C18" s="37" t="s">
        <v>12</v>
      </c>
      <c r="D18" s="27"/>
      <c r="E18" s="37" t="s">
        <v>13</v>
      </c>
      <c r="F18" s="27"/>
      <c r="G18" s="68" t="s">
        <v>23</v>
      </c>
      <c r="H18" s="6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39">
        <f t="shared" ref="C19:C22" si="2">$K$9+$K$10*(F3)</f>
        <v>10</v>
      </c>
      <c r="D19" s="27"/>
      <c r="E19" s="39">
        <f t="shared" ref="E19:E22" si="3">C3-C19</f>
        <v>0</v>
      </c>
      <c r="F19" s="27"/>
      <c r="G19" s="70">
        <f>SUMSQ(E19:E22)/2</f>
        <v>0</v>
      </c>
      <c r="H19" s="6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39">
        <f t="shared" si="2"/>
        <v>12</v>
      </c>
      <c r="D20" s="27"/>
      <c r="E20" s="39">
        <f t="shared" si="3"/>
        <v>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39">
        <f t="shared" si="2"/>
        <v>14</v>
      </c>
      <c r="D21" s="27"/>
      <c r="E21" s="39">
        <f t="shared" si="3"/>
        <v>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39">
        <f t="shared" si="2"/>
        <v>16</v>
      </c>
      <c r="D22" s="27"/>
      <c r="E22" s="39">
        <f t="shared" si="3"/>
        <v>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9">
    <mergeCell ref="G18:H18"/>
    <mergeCell ref="G19:H19"/>
    <mergeCell ref="E2:F2"/>
    <mergeCell ref="H2:K2"/>
    <mergeCell ref="B8:C8"/>
    <mergeCell ref="E8:F8"/>
    <mergeCell ref="F12:I12"/>
    <mergeCell ref="K12:L12"/>
    <mergeCell ref="K13:L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4" width="5.140625" customWidth="1"/>
    <col min="5" max="5" width="6.5703125" customWidth="1"/>
    <col min="6" max="6" width="6.7109375" customWidth="1"/>
    <col min="7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32" t="s">
        <v>14</v>
      </c>
      <c r="C2" s="33" t="s">
        <v>15</v>
      </c>
      <c r="D2" s="4"/>
      <c r="E2" s="71" t="s">
        <v>14</v>
      </c>
      <c r="F2" s="69"/>
      <c r="G2" s="4"/>
      <c r="H2" s="71" t="s">
        <v>16</v>
      </c>
      <c r="I2" s="72"/>
      <c r="J2" s="72"/>
      <c r="K2" s="6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1</v>
      </c>
      <c r="C3" s="8">
        <v>2</v>
      </c>
      <c r="D3" s="4"/>
      <c r="E3" s="34">
        <v>1</v>
      </c>
      <c r="F3" s="8">
        <f t="shared" ref="F3:F6" si="0">B3</f>
        <v>1</v>
      </c>
      <c r="G3" s="4"/>
      <c r="H3" s="34">
        <v>1</v>
      </c>
      <c r="I3" s="8">
        <v>1</v>
      </c>
      <c r="J3" s="8">
        <v>1</v>
      </c>
      <c r="K3" s="8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2</v>
      </c>
      <c r="C4" s="8">
        <v>3</v>
      </c>
      <c r="D4" s="4"/>
      <c r="E4" s="34">
        <v>1</v>
      </c>
      <c r="F4" s="8">
        <f t="shared" si="0"/>
        <v>2</v>
      </c>
      <c r="G4" s="4"/>
      <c r="H4" s="34">
        <f>F3</f>
        <v>1</v>
      </c>
      <c r="I4" s="8">
        <f>F4</f>
        <v>2</v>
      </c>
      <c r="J4" s="8">
        <f>F5</f>
        <v>4</v>
      </c>
      <c r="K4" s="8">
        <f>F6</f>
        <v>6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34">
        <v>4</v>
      </c>
      <c r="C5" s="8">
        <v>5</v>
      </c>
      <c r="D5" s="4"/>
      <c r="E5" s="34">
        <v>1</v>
      </c>
      <c r="F5" s="8">
        <f t="shared" si="0"/>
        <v>4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34">
        <v>6</v>
      </c>
      <c r="C6" s="8">
        <v>7</v>
      </c>
      <c r="D6" s="4"/>
      <c r="E6" s="34">
        <v>1</v>
      </c>
      <c r="F6" s="8">
        <f t="shared" si="0"/>
        <v>6</v>
      </c>
      <c r="G6" s="4"/>
      <c r="H6" s="4"/>
      <c r="I6" s="35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27"/>
      <c r="C7" s="27"/>
      <c r="D7" s="27"/>
      <c r="E7" s="27"/>
      <c r="F7" s="27"/>
      <c r="G7" s="27"/>
      <c r="H7" s="27"/>
      <c r="I7" s="3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68" t="s">
        <v>2</v>
      </c>
      <c r="C8" s="69"/>
      <c r="D8" s="27"/>
      <c r="E8" s="68" t="s">
        <v>17</v>
      </c>
      <c r="F8" s="69"/>
      <c r="G8" s="27"/>
      <c r="H8" s="37" t="s">
        <v>18</v>
      </c>
      <c r="I8" s="36"/>
      <c r="J8" s="38"/>
      <c r="K8" s="37" t="s">
        <v>19</v>
      </c>
      <c r="L8" s="3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39">
        <f t="array" ref="B9:C10">MMULT(H3:K4,E3:F6)</f>
        <v>4</v>
      </c>
      <c r="C9" s="39">
        <v>13</v>
      </c>
      <c r="D9" s="27"/>
      <c r="E9" s="44">
        <f t="array" ref="E9:F10">MINVERSE(B9:C10)</f>
        <v>0.96610169491525388</v>
      </c>
      <c r="F9" s="44">
        <v>-0.22033898305084737</v>
      </c>
      <c r="G9" s="27"/>
      <c r="H9" s="39">
        <f t="array" ref="H9:H10">MMULT(H3:K4,C3:C6)</f>
        <v>17</v>
      </c>
      <c r="I9" s="36"/>
      <c r="J9" s="40"/>
      <c r="K9" s="41">
        <f t="array" ref="K9:K10">MMULT(E9:F10,H9:H10)</f>
        <v>0.99999999999999822</v>
      </c>
      <c r="L9" s="42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v>13</v>
      </c>
      <c r="C10" s="39">
        <v>57</v>
      </c>
      <c r="D10" s="27"/>
      <c r="E10" s="44">
        <v>-0.22033898305084737</v>
      </c>
      <c r="F10" s="44">
        <v>6.7796610169491511E-2</v>
      </c>
      <c r="G10" s="27"/>
      <c r="H10" s="39">
        <v>70</v>
      </c>
      <c r="I10" s="36"/>
      <c r="J10" s="43"/>
      <c r="K10" s="41">
        <v>1.0000000000000004</v>
      </c>
      <c r="L10" s="42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B12" s="37" t="s">
        <v>20</v>
      </c>
      <c r="C12" s="27"/>
      <c r="D12" s="37" t="s">
        <v>21</v>
      </c>
      <c r="E12" s="27"/>
      <c r="F12" s="68" t="s">
        <v>22</v>
      </c>
      <c r="G12" s="72"/>
      <c r="H12" s="72"/>
      <c r="I12" s="69"/>
      <c r="J12" s="27"/>
      <c r="K12" s="68" t="s">
        <v>23</v>
      </c>
      <c r="L12" s="6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39">
        <f t="array" ref="B13:B16">MMULT(E3:F6,K9:K10)</f>
        <v>1.9999999999999987</v>
      </c>
      <c r="C13" s="27"/>
      <c r="D13" s="39">
        <f t="shared" ref="D13:D16" si="1">C3-B13</f>
        <v>0</v>
      </c>
      <c r="E13" s="27"/>
      <c r="F13" s="39">
        <f>D13</f>
        <v>0</v>
      </c>
      <c r="G13" s="39">
        <f>D14</f>
        <v>0</v>
      </c>
      <c r="H13" s="39">
        <f>D15</f>
        <v>0</v>
      </c>
      <c r="I13" s="39">
        <f>D16</f>
        <v>0</v>
      </c>
      <c r="J13" s="27"/>
      <c r="K13" s="70">
        <f t="array" ref="K13">MMULT(F13:I13,D13:D16)/(4-2)</f>
        <v>0</v>
      </c>
      <c r="L13" s="6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39">
        <v>2.9999999999999991</v>
      </c>
      <c r="C14" s="27"/>
      <c r="D14" s="39">
        <f t="shared" si="1"/>
        <v>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39">
        <v>5</v>
      </c>
      <c r="C15" s="27"/>
      <c r="D15" s="39">
        <f t="shared" si="1"/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39">
        <v>7.0000000000000009</v>
      </c>
      <c r="C16" s="27"/>
      <c r="D16" s="39">
        <f t="shared" si="1"/>
        <v>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27" t="s">
        <v>24</v>
      </c>
      <c r="C18" s="37" t="s">
        <v>12</v>
      </c>
      <c r="D18" s="27"/>
      <c r="E18" s="37" t="s">
        <v>13</v>
      </c>
      <c r="F18" s="27"/>
      <c r="G18" s="68" t="s">
        <v>23</v>
      </c>
      <c r="H18" s="6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39">
        <f t="shared" ref="C19:C22" si="2">$K$9+$K$10*(F3)</f>
        <v>1.9999999999999987</v>
      </c>
      <c r="D19" s="27"/>
      <c r="E19" s="39">
        <f t="shared" ref="E19:E22" si="3">C3-C19</f>
        <v>0</v>
      </c>
      <c r="F19" s="27"/>
      <c r="G19" s="70">
        <f>SUMSQ(E19:E22)/2</f>
        <v>0</v>
      </c>
      <c r="H19" s="6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39">
        <f t="shared" si="2"/>
        <v>2.9999999999999991</v>
      </c>
      <c r="D20" s="27"/>
      <c r="E20" s="39">
        <f t="shared" si="3"/>
        <v>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39">
        <f t="shared" si="2"/>
        <v>5</v>
      </c>
      <c r="D21" s="27"/>
      <c r="E21" s="39">
        <f t="shared" si="3"/>
        <v>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39">
        <f t="shared" si="2"/>
        <v>7.0000000000000009</v>
      </c>
      <c r="D22" s="27"/>
      <c r="E22" s="39">
        <f t="shared" si="3"/>
        <v>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9">
    <mergeCell ref="K13:L13"/>
    <mergeCell ref="G18:H18"/>
    <mergeCell ref="G19:H19"/>
    <mergeCell ref="E2:F2"/>
    <mergeCell ref="H2:K2"/>
    <mergeCell ref="B8:C8"/>
    <mergeCell ref="E8:F8"/>
    <mergeCell ref="K12:L12"/>
    <mergeCell ref="F12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4" workbookViewId="0">
      <selection activeCell="K1" sqref="K1:K1048576"/>
    </sheetView>
  </sheetViews>
  <sheetFormatPr defaultColWidth="12.5703125" defaultRowHeight="15.75" customHeight="1" x14ac:dyDescent="0.2"/>
  <cols>
    <col min="1" max="1" width="5.140625" customWidth="1"/>
    <col min="2" max="2" width="6.140625" customWidth="1"/>
    <col min="3" max="3" width="6.85546875" customWidth="1"/>
    <col min="4" max="4" width="5.140625" customWidth="1"/>
    <col min="5" max="5" width="6" customWidth="1"/>
    <col min="6" max="6" width="7.5703125" customWidth="1"/>
    <col min="7" max="10" width="5.140625" customWidth="1"/>
    <col min="11" max="11" width="6.42578125" customWidth="1"/>
    <col min="12" max="12" width="5.85546875" customWidth="1"/>
    <col min="13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32" t="s">
        <v>14</v>
      </c>
      <c r="C2" s="33" t="s">
        <v>15</v>
      </c>
      <c r="D2" s="4"/>
      <c r="E2" s="71" t="s">
        <v>14</v>
      </c>
      <c r="F2" s="69"/>
      <c r="G2" s="4"/>
      <c r="H2" s="71" t="s">
        <v>16</v>
      </c>
      <c r="I2" s="72"/>
      <c r="J2" s="72"/>
      <c r="K2" s="6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5</v>
      </c>
      <c r="C3" s="8">
        <v>15</v>
      </c>
      <c r="D3" s="4"/>
      <c r="E3" s="34">
        <v>1</v>
      </c>
      <c r="F3" s="8">
        <f t="shared" ref="F3:F6" si="0">B3</f>
        <v>5</v>
      </c>
      <c r="G3" s="4"/>
      <c r="H3" s="34">
        <v>1</v>
      </c>
      <c r="I3" s="8">
        <v>1</v>
      </c>
      <c r="J3" s="8">
        <v>1</v>
      </c>
      <c r="K3" s="8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3</v>
      </c>
      <c r="C4" s="8">
        <v>10</v>
      </c>
      <c r="D4" s="4"/>
      <c r="E4" s="34">
        <v>1</v>
      </c>
      <c r="F4" s="8">
        <f t="shared" si="0"/>
        <v>3</v>
      </c>
      <c r="G4" s="4"/>
      <c r="H4" s="34">
        <f>F3</f>
        <v>5</v>
      </c>
      <c r="I4" s="8">
        <f>F4</f>
        <v>3</v>
      </c>
      <c r="J4" s="8">
        <f>F5</f>
        <v>6</v>
      </c>
      <c r="K4" s="8">
        <f>F6</f>
        <v>8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34">
        <v>6</v>
      </c>
      <c r="C5" s="8">
        <v>20</v>
      </c>
      <c r="D5" s="4"/>
      <c r="E5" s="34">
        <v>1</v>
      </c>
      <c r="F5" s="8">
        <f t="shared" si="0"/>
        <v>6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34">
        <v>8</v>
      </c>
      <c r="C6" s="8">
        <v>25</v>
      </c>
      <c r="D6" s="4"/>
      <c r="E6" s="34">
        <v>1</v>
      </c>
      <c r="F6" s="8">
        <f t="shared" si="0"/>
        <v>8</v>
      </c>
      <c r="G6" s="4"/>
      <c r="H6" s="4"/>
      <c r="I6" s="35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27"/>
      <c r="C7" s="27"/>
      <c r="D7" s="27"/>
      <c r="E7" s="27"/>
      <c r="F7" s="27"/>
      <c r="G7" s="27"/>
      <c r="H7" s="27"/>
      <c r="I7" s="3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68" t="s">
        <v>2</v>
      </c>
      <c r="C8" s="69"/>
      <c r="D8" s="27"/>
      <c r="E8" s="68" t="s">
        <v>17</v>
      </c>
      <c r="F8" s="69"/>
      <c r="G8" s="27"/>
      <c r="H8" s="37" t="s">
        <v>18</v>
      </c>
      <c r="I8" s="36"/>
      <c r="J8" s="38"/>
      <c r="K8" s="37" t="s">
        <v>19</v>
      </c>
      <c r="L8" s="3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39">
        <f t="array" ref="B9:C10">MMULT(H3:K4,E3:F6)</f>
        <v>4</v>
      </c>
      <c r="C9" s="39">
        <v>22</v>
      </c>
      <c r="D9" s="27"/>
      <c r="E9" s="44">
        <f t="array" ref="E9:F10">MINVERSE(B9:C10)</f>
        <v>2.5769230769230771</v>
      </c>
      <c r="F9" s="44">
        <v>-0.42307692307692318</v>
      </c>
      <c r="G9" s="27"/>
      <c r="H9" s="39">
        <f t="array" ref="H9:H10">MMULT(H3:K4,C3:C6)</f>
        <v>70</v>
      </c>
      <c r="I9" s="36"/>
      <c r="J9" s="40"/>
      <c r="K9" s="45">
        <f t="array" ref="K9:K10">MMULT(E9:F10,H9:H10)</f>
        <v>0.57692307692303757</v>
      </c>
      <c r="L9" s="42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v>22</v>
      </c>
      <c r="C10" s="39">
        <v>134</v>
      </c>
      <c r="D10" s="27"/>
      <c r="E10" s="44">
        <v>-0.42307692307692313</v>
      </c>
      <c r="F10" s="44">
        <v>7.6923076923076941E-2</v>
      </c>
      <c r="G10" s="27"/>
      <c r="H10" s="39">
        <v>425</v>
      </c>
      <c r="I10" s="36"/>
      <c r="J10" s="43"/>
      <c r="K10" s="45">
        <v>3.0769230769230802</v>
      </c>
      <c r="L10" s="42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B12" s="37" t="s">
        <v>20</v>
      </c>
      <c r="C12" s="27"/>
      <c r="D12" s="37" t="s">
        <v>21</v>
      </c>
      <c r="E12" s="27"/>
      <c r="F12" s="68" t="s">
        <v>22</v>
      </c>
      <c r="G12" s="72"/>
      <c r="H12" s="72"/>
      <c r="I12" s="69"/>
      <c r="J12" s="27"/>
      <c r="K12" s="68" t="s">
        <v>23</v>
      </c>
      <c r="L12" s="6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46">
        <f t="array" ref="B13:B16">MMULT(E3:F6,K9:K10)</f>
        <v>15.961538461538439</v>
      </c>
      <c r="C13" s="27"/>
      <c r="D13" s="46">
        <f t="shared" ref="D13:D16" si="1">C3-B13</f>
        <v>-0.96153846153843858</v>
      </c>
      <c r="E13" s="27"/>
      <c r="F13" s="46">
        <f>D13</f>
        <v>-0.96153846153843858</v>
      </c>
      <c r="G13" s="46">
        <f>D14</f>
        <v>0.19230769230772182</v>
      </c>
      <c r="H13" s="46">
        <f>D15</f>
        <v>0.96153846153848122</v>
      </c>
      <c r="I13" s="46">
        <f>D16</f>
        <v>-0.19230769230767919</v>
      </c>
      <c r="J13" s="27"/>
      <c r="K13" s="73">
        <f t="array" ref="K13">MMULT(F13:I13,D13:D16)/(4-2)</f>
        <v>0.96153846153846145</v>
      </c>
      <c r="L13" s="6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46">
        <v>9.8076923076922782</v>
      </c>
      <c r="C14" s="27"/>
      <c r="D14" s="46">
        <f t="shared" si="1"/>
        <v>0.19230769230772182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46">
        <v>19.038461538461519</v>
      </c>
      <c r="C15" s="27"/>
      <c r="D15" s="46">
        <f t="shared" si="1"/>
        <v>0.96153846153848122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46">
        <v>25.192307692307679</v>
      </c>
      <c r="C16" s="27"/>
      <c r="D16" s="46">
        <f t="shared" si="1"/>
        <v>-0.19230769230767919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27" t="s">
        <v>24</v>
      </c>
      <c r="C18" s="37" t="s">
        <v>12</v>
      </c>
      <c r="D18" s="27"/>
      <c r="E18" s="37" t="s">
        <v>13</v>
      </c>
      <c r="F18" s="27"/>
      <c r="G18" s="68" t="s">
        <v>23</v>
      </c>
      <c r="H18" s="6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46">
        <f t="shared" ref="C19:C22" si="2">$K$9+$K$10*(F3)</f>
        <v>15.961538461538439</v>
      </c>
      <c r="D19" s="27"/>
      <c r="E19" s="46">
        <f t="shared" ref="E19:E22" si="3">C3-C19</f>
        <v>-0.96153846153843858</v>
      </c>
      <c r="F19" s="27"/>
      <c r="G19" s="73">
        <f>SUMSQ(E19:E22)/2</f>
        <v>0.96153846153846145</v>
      </c>
      <c r="H19" s="6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46">
        <f t="shared" si="2"/>
        <v>9.8076923076922782</v>
      </c>
      <c r="D20" s="27"/>
      <c r="E20" s="46">
        <f t="shared" si="3"/>
        <v>0.19230769230772182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46">
        <f t="shared" si="2"/>
        <v>19.038461538461519</v>
      </c>
      <c r="D21" s="27"/>
      <c r="E21" s="46">
        <f t="shared" si="3"/>
        <v>0.96153846153848122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46">
        <f t="shared" si="2"/>
        <v>25.192307692307679</v>
      </c>
      <c r="D22" s="27"/>
      <c r="E22" s="46">
        <f t="shared" si="3"/>
        <v>-0.19230769230767919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9">
    <mergeCell ref="G18:H18"/>
    <mergeCell ref="G19:H19"/>
    <mergeCell ref="E2:F2"/>
    <mergeCell ref="H2:K2"/>
    <mergeCell ref="B8:C8"/>
    <mergeCell ref="E8:F8"/>
    <mergeCell ref="K12:L12"/>
    <mergeCell ref="F12:I12"/>
    <mergeCell ref="K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50"/>
  <sheetViews>
    <sheetView workbookViewId="0"/>
  </sheetViews>
  <sheetFormatPr defaultColWidth="12.5703125" defaultRowHeight="15.75" customHeight="1" x14ac:dyDescent="0.2"/>
  <cols>
    <col min="1" max="1" width="7.7109375" customWidth="1"/>
    <col min="2" max="2" width="8.42578125" customWidth="1"/>
    <col min="3" max="3" width="5.140625" customWidth="1"/>
    <col min="4" max="4" width="9.140625" customWidth="1"/>
    <col min="5" max="5" width="7.140625" customWidth="1"/>
    <col min="6" max="6" width="5.140625" customWidth="1"/>
    <col min="7" max="7" width="5.7109375" customWidth="1"/>
    <col min="8" max="11" width="5.140625" customWidth="1"/>
  </cols>
  <sheetData>
    <row r="1" spans="1:12" ht="15.75" customHeight="1" x14ac:dyDescent="0.25">
      <c r="A1" s="1" t="s">
        <v>0</v>
      </c>
      <c r="B1" s="2" t="s">
        <v>1</v>
      </c>
      <c r="C1" s="3"/>
      <c r="D1" s="3" t="s">
        <v>2</v>
      </c>
      <c r="E1" s="3"/>
      <c r="F1" s="3"/>
      <c r="G1" s="3"/>
      <c r="H1" s="3"/>
      <c r="I1" s="3"/>
      <c r="J1" s="3"/>
      <c r="K1" s="3"/>
      <c r="L1" s="4"/>
    </row>
    <row r="2" spans="1:12" ht="15.75" customHeight="1" x14ac:dyDescent="0.25">
      <c r="A2" s="5">
        <v>60</v>
      </c>
      <c r="B2" s="6">
        <v>2000</v>
      </c>
      <c r="C2" s="3"/>
      <c r="D2" s="23">
        <v>1</v>
      </c>
      <c r="E2" s="23">
        <v>1</v>
      </c>
      <c r="F2" s="23">
        <v>1</v>
      </c>
      <c r="G2" s="23">
        <v>1</v>
      </c>
      <c r="H2" s="23">
        <v>1</v>
      </c>
      <c r="I2" s="19"/>
      <c r="J2" s="7">
        <v>1</v>
      </c>
      <c r="K2" s="7">
        <v>2000</v>
      </c>
    </row>
    <row r="3" spans="1:12" ht="15.75" customHeight="1" x14ac:dyDescent="0.25">
      <c r="A3" s="5">
        <v>65</v>
      </c>
      <c r="B3" s="6">
        <v>2500</v>
      </c>
      <c r="C3" s="3"/>
      <c r="D3" s="23">
        <v>2000</v>
      </c>
      <c r="E3" s="23">
        <v>2500</v>
      </c>
      <c r="F3" s="23">
        <v>1800</v>
      </c>
      <c r="G3" s="23">
        <v>2200</v>
      </c>
      <c r="H3" s="23">
        <v>2400</v>
      </c>
      <c r="I3" s="19"/>
      <c r="J3" s="7">
        <v>1</v>
      </c>
      <c r="K3" s="7">
        <v>2500</v>
      </c>
      <c r="L3" s="4"/>
    </row>
    <row r="4" spans="1:12" ht="15.75" customHeight="1" x14ac:dyDescent="0.25">
      <c r="A4" s="5">
        <v>58</v>
      </c>
      <c r="B4" s="6">
        <v>1800</v>
      </c>
      <c r="C4" s="3"/>
      <c r="F4" s="3"/>
      <c r="G4" s="3"/>
      <c r="H4" s="3"/>
      <c r="I4" s="19"/>
      <c r="J4" s="7">
        <v>1</v>
      </c>
      <c r="K4" s="7">
        <v>1800</v>
      </c>
      <c r="L4" s="4"/>
    </row>
    <row r="5" spans="1:12" ht="15.75" customHeight="1" x14ac:dyDescent="0.25">
      <c r="A5" s="5">
        <v>62</v>
      </c>
      <c r="B5" s="6">
        <v>2200</v>
      </c>
      <c r="C5" s="3"/>
      <c r="F5" s="3"/>
      <c r="G5" s="3"/>
      <c r="H5" s="3"/>
      <c r="I5" s="19"/>
      <c r="J5" s="7">
        <v>1</v>
      </c>
      <c r="K5" s="7">
        <v>2200</v>
      </c>
      <c r="L5" s="4"/>
    </row>
    <row r="6" spans="1:12" ht="15.75" customHeight="1" x14ac:dyDescent="0.25">
      <c r="A6" s="9">
        <v>64</v>
      </c>
      <c r="B6" s="10">
        <v>2400</v>
      </c>
      <c r="C6" s="3"/>
      <c r="F6" s="3"/>
      <c r="G6" s="3"/>
      <c r="H6" s="3"/>
      <c r="I6" s="19"/>
      <c r="J6" s="7">
        <v>1</v>
      </c>
      <c r="K6" s="7">
        <v>2400</v>
      </c>
      <c r="L6" s="4"/>
    </row>
    <row r="7" spans="1:12" ht="15.75" customHeight="1" x14ac:dyDescent="0.25">
      <c r="A7" s="3">
        <f t="shared" ref="A7:B7" si="0">SUM(A2:A6)</f>
        <v>309</v>
      </c>
      <c r="B7" s="3">
        <f t="shared" si="0"/>
        <v>10900</v>
      </c>
      <c r="C7" s="3"/>
      <c r="D7" s="3"/>
      <c r="E7" s="3"/>
      <c r="F7" s="3"/>
      <c r="G7" s="3"/>
      <c r="H7" s="3"/>
      <c r="I7" s="19"/>
      <c r="J7" s="3"/>
      <c r="K7" s="3"/>
      <c r="L7" s="4"/>
    </row>
    <row r="8" spans="1:12" ht="15.75" customHeight="1" x14ac:dyDescent="0.25">
      <c r="A8" s="64" t="s">
        <v>3</v>
      </c>
      <c r="B8" s="63"/>
      <c r="C8" s="3"/>
      <c r="D8" s="3" t="s">
        <v>4</v>
      </c>
      <c r="E8" s="3"/>
      <c r="F8" s="3"/>
      <c r="G8" s="3"/>
      <c r="I8" s="47"/>
    </row>
    <row r="9" spans="1:12" ht="15.75" customHeight="1" x14ac:dyDescent="0.25">
      <c r="A9" s="11">
        <v>1</v>
      </c>
      <c r="B9" s="12">
        <v>2000</v>
      </c>
      <c r="C9" s="3"/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19"/>
      <c r="J9" s="13">
        <v>60</v>
      </c>
    </row>
    <row r="10" spans="1:12" ht="15.75" customHeight="1" x14ac:dyDescent="0.25">
      <c r="A10" s="14">
        <v>1</v>
      </c>
      <c r="B10" s="15">
        <v>2500</v>
      </c>
      <c r="C10" s="3"/>
      <c r="D10" s="23">
        <v>2000</v>
      </c>
      <c r="E10" s="23">
        <v>2500</v>
      </c>
      <c r="F10" s="23">
        <v>1800</v>
      </c>
      <c r="G10" s="23">
        <v>2200</v>
      </c>
      <c r="H10" s="23">
        <v>2400</v>
      </c>
      <c r="I10" s="19"/>
      <c r="J10" s="13">
        <v>65</v>
      </c>
    </row>
    <row r="11" spans="1:12" ht="15.75" customHeight="1" x14ac:dyDescent="0.25">
      <c r="A11" s="14">
        <v>1</v>
      </c>
      <c r="B11" s="15">
        <v>1800</v>
      </c>
      <c r="C11" s="3"/>
      <c r="I11" s="19"/>
      <c r="J11" s="13">
        <v>58</v>
      </c>
    </row>
    <row r="12" spans="1:12" ht="15.75" customHeight="1" x14ac:dyDescent="0.25">
      <c r="A12" s="14">
        <v>1</v>
      </c>
      <c r="B12" s="15">
        <v>2200</v>
      </c>
      <c r="C12" s="3"/>
      <c r="I12" s="19"/>
      <c r="J12" s="13">
        <v>62</v>
      </c>
    </row>
    <row r="13" spans="1:12" ht="15.75" customHeight="1" x14ac:dyDescent="0.25">
      <c r="A13" s="16">
        <v>1</v>
      </c>
      <c r="B13" s="17">
        <v>2400</v>
      </c>
      <c r="C13" s="3"/>
      <c r="I13" s="19"/>
      <c r="J13" s="13">
        <v>64</v>
      </c>
    </row>
    <row r="14" spans="1:12" ht="15.75" customHeight="1" x14ac:dyDescent="0.25">
      <c r="A14" s="3"/>
      <c r="B14" s="3"/>
      <c r="C14" s="3"/>
      <c r="F14" s="3"/>
      <c r="G14" s="3"/>
      <c r="H14" s="3"/>
      <c r="I14" s="3"/>
      <c r="J14" s="3"/>
      <c r="K14" s="3"/>
    </row>
    <row r="15" spans="1:12" ht="15.75" customHeight="1" x14ac:dyDescent="0.25">
      <c r="A15" s="3" t="s">
        <v>25</v>
      </c>
      <c r="B15" s="3"/>
      <c r="C15" s="3"/>
      <c r="F15" s="3"/>
      <c r="G15" s="3"/>
      <c r="H15" s="3"/>
      <c r="I15" s="3"/>
      <c r="J15" s="3"/>
      <c r="K15" s="3"/>
    </row>
    <row r="16" spans="1:12" ht="15.75" customHeight="1" x14ac:dyDescent="0.25">
      <c r="A16" s="65" t="s">
        <v>2</v>
      </c>
      <c r="B16" s="66"/>
      <c r="C16" s="3"/>
      <c r="D16" s="64" t="s">
        <v>5</v>
      </c>
      <c r="E16" s="63"/>
      <c r="F16" s="3"/>
      <c r="G16" s="3" t="s">
        <v>4</v>
      </c>
      <c r="H16" s="3"/>
      <c r="I16" s="3"/>
      <c r="J16" s="3"/>
      <c r="K16" s="3"/>
    </row>
    <row r="17" spans="1:11" ht="15.75" customHeight="1" x14ac:dyDescent="0.25">
      <c r="A17" s="14">
        <f t="array" ref="A17:B18">MMULT(D2:H3,J2:K6)</f>
        <v>5</v>
      </c>
      <c r="B17" s="15">
        <v>10900</v>
      </c>
      <c r="C17" s="3"/>
      <c r="D17" s="48">
        <f t="array" ref="D17:E18">MINVERSE(A17:B18)</f>
        <v>14.689024390243846</v>
      </c>
      <c r="E17" s="49">
        <v>-6.6463414634146071E-3</v>
      </c>
      <c r="F17" s="3"/>
      <c r="G17" s="18">
        <f t="array" ref="G17:G18">MMULT(D9:H10,J9:J13)</f>
        <v>309</v>
      </c>
      <c r="H17" s="19"/>
      <c r="I17" s="3"/>
      <c r="J17" s="3"/>
      <c r="K17" s="3"/>
    </row>
    <row r="18" spans="1:11" ht="15.75" customHeight="1" x14ac:dyDescent="0.25">
      <c r="A18" s="16">
        <v>10900</v>
      </c>
      <c r="B18" s="17">
        <v>24090000</v>
      </c>
      <c r="C18" s="3"/>
      <c r="D18" s="50">
        <v>-6.646341463414608E-3</v>
      </c>
      <c r="E18" s="51">
        <v>3.0487804878048659E-6</v>
      </c>
      <c r="F18" s="3"/>
      <c r="G18" s="20">
        <v>676900</v>
      </c>
      <c r="H18" s="19"/>
      <c r="I18" s="3"/>
      <c r="J18" s="3"/>
      <c r="K18" s="3"/>
    </row>
    <row r="19" spans="1:1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customHeight="1" x14ac:dyDescent="0.25">
      <c r="A20" s="21" t="s">
        <v>26</v>
      </c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B21" s="30" t="s">
        <v>27</v>
      </c>
      <c r="C21" s="3"/>
      <c r="D21" s="3"/>
      <c r="E21" s="3"/>
      <c r="F21" s="67"/>
      <c r="G21" s="3"/>
      <c r="H21" s="64"/>
      <c r="I21" s="3"/>
      <c r="J21" s="3"/>
      <c r="K21" s="3"/>
    </row>
    <row r="22" spans="1:11" ht="15" x14ac:dyDescent="0.25">
      <c r="B22" s="21">
        <f t="shared" ref="B22:B26" si="1">A2*B2</f>
        <v>120000</v>
      </c>
      <c r="C22" s="3"/>
      <c r="D22" s="3"/>
      <c r="E22" s="3"/>
      <c r="F22" s="63"/>
      <c r="G22" s="3"/>
      <c r="H22" s="63"/>
      <c r="I22" s="3"/>
      <c r="J22" s="3"/>
      <c r="K22" s="3"/>
    </row>
    <row r="23" spans="1:11" ht="15" x14ac:dyDescent="0.25">
      <c r="B23" s="21">
        <f t="shared" si="1"/>
        <v>162500</v>
      </c>
      <c r="E23" s="3"/>
      <c r="F23" s="63"/>
      <c r="H23" s="63"/>
      <c r="I23" s="3"/>
      <c r="J23" s="3"/>
    </row>
    <row r="24" spans="1:11" ht="15" x14ac:dyDescent="0.25">
      <c r="B24" s="21">
        <f t="shared" si="1"/>
        <v>104400</v>
      </c>
      <c r="E24" s="3"/>
      <c r="F24" s="63"/>
      <c r="H24" s="63"/>
      <c r="I24" s="3"/>
      <c r="J24" s="3"/>
    </row>
    <row r="25" spans="1:11" ht="12.75" x14ac:dyDescent="0.2">
      <c r="B25" s="21">
        <f t="shared" si="1"/>
        <v>136400</v>
      </c>
      <c r="D25" s="26">
        <f>5*B27</f>
        <v>3384500</v>
      </c>
      <c r="E25" s="52" t="s">
        <v>9</v>
      </c>
      <c r="F25" s="26">
        <f>B28*B29</f>
        <v>3368100</v>
      </c>
    </row>
    <row r="26" spans="1:11" ht="12.75" x14ac:dyDescent="0.2">
      <c r="B26" s="21">
        <f t="shared" si="1"/>
        <v>153600</v>
      </c>
      <c r="D26" s="21">
        <f>5*(SUMSQ(B2:B6))</f>
        <v>120450000</v>
      </c>
      <c r="E26" s="27" t="s">
        <v>9</v>
      </c>
      <c r="F26" s="21">
        <f>B28^2</f>
        <v>118810000</v>
      </c>
    </row>
    <row r="27" spans="1:11" ht="12.75" x14ac:dyDescent="0.2">
      <c r="A27" s="21" t="s">
        <v>28</v>
      </c>
      <c r="B27" s="53">
        <f>SUM(B22:B26)</f>
        <v>676900</v>
      </c>
    </row>
    <row r="28" spans="1:11" ht="12.75" x14ac:dyDescent="0.2">
      <c r="A28" s="21" t="s">
        <v>29</v>
      </c>
      <c r="B28" s="21">
        <f>B7</f>
        <v>10900</v>
      </c>
      <c r="D28" s="26">
        <f t="shared" ref="D28:D29" si="2">D25-F25</f>
        <v>16400</v>
      </c>
      <c r="F28" s="54">
        <f>D28/D29</f>
        <v>0.01</v>
      </c>
    </row>
    <row r="29" spans="1:11" ht="12.75" x14ac:dyDescent="0.2">
      <c r="A29" s="21" t="s">
        <v>30</v>
      </c>
      <c r="B29" s="21">
        <f>A7</f>
        <v>309</v>
      </c>
      <c r="D29" s="21">
        <f t="shared" si="2"/>
        <v>1640000</v>
      </c>
    </row>
    <row r="30" spans="1:11" ht="12.75" x14ac:dyDescent="0.2">
      <c r="E30" s="27"/>
      <c r="F30" s="27"/>
      <c r="G30" s="27"/>
      <c r="K30" s="27"/>
    </row>
    <row r="31" spans="1:11" ht="12.75" x14ac:dyDescent="0.2">
      <c r="A31" s="21" t="s">
        <v>31</v>
      </c>
    </row>
    <row r="32" spans="1:11" ht="12.75" x14ac:dyDescent="0.2">
      <c r="A32" s="21" t="s">
        <v>19</v>
      </c>
      <c r="C32" s="21" t="s">
        <v>32</v>
      </c>
      <c r="D32" s="62" t="s">
        <v>33</v>
      </c>
      <c r="E32" s="63"/>
    </row>
    <row r="33" spans="1:7" ht="12.75" x14ac:dyDescent="0.2">
      <c r="A33" s="21">
        <f t="array" ref="A33:A34">MMULT(D17:E18,G17:G18)</f>
        <v>40</v>
      </c>
      <c r="C33" s="21">
        <f>$A$33+($A$34*B2)</f>
        <v>59.999999999999574</v>
      </c>
      <c r="D33" s="55">
        <f t="shared" ref="D33:D37" si="3">A2-C33</f>
        <v>4.2632564145606011E-13</v>
      </c>
    </row>
    <row r="34" spans="1:7" ht="12.75" x14ac:dyDescent="0.2">
      <c r="A34" s="21">
        <v>9.9999999999997868E-3</v>
      </c>
      <c r="C34" s="21">
        <f t="shared" ref="C34:C37" si="4">$A$33+$A$34*B3</f>
        <v>64.99999999999946</v>
      </c>
      <c r="D34" s="55">
        <f t="shared" si="3"/>
        <v>5.4001247917767614E-13</v>
      </c>
    </row>
    <row r="35" spans="1:7" ht="12.75" x14ac:dyDescent="0.2">
      <c r="A35" s="29"/>
      <c r="B35" s="29"/>
      <c r="C35" s="21">
        <f t="shared" si="4"/>
        <v>57.999999999999616</v>
      </c>
      <c r="D35" s="55">
        <f t="shared" si="3"/>
        <v>3.836930773104541E-13</v>
      </c>
    </row>
    <row r="36" spans="1:7" ht="12.75" x14ac:dyDescent="0.2">
      <c r="A36" s="29"/>
      <c r="B36" s="29"/>
      <c r="C36" s="21">
        <f t="shared" si="4"/>
        <v>61.999999999999531</v>
      </c>
      <c r="D36" s="55">
        <f t="shared" si="3"/>
        <v>4.6895820560166612E-13</v>
      </c>
    </row>
    <row r="37" spans="1:7" ht="12.75" x14ac:dyDescent="0.2">
      <c r="A37" s="29"/>
      <c r="B37" s="29"/>
      <c r="C37" s="21">
        <f t="shared" si="4"/>
        <v>63.999999999999488</v>
      </c>
      <c r="D37" s="55">
        <f t="shared" si="3"/>
        <v>5.1159076974727213E-13</v>
      </c>
    </row>
    <row r="38" spans="1:7" ht="12.75" x14ac:dyDescent="0.2">
      <c r="A38" s="29"/>
      <c r="B38" s="29"/>
    </row>
    <row r="39" spans="1:7" ht="12.75" x14ac:dyDescent="0.2">
      <c r="A39" s="29"/>
      <c r="B39" s="29"/>
      <c r="C39" s="55">
        <v>4.2632564145606011E-13</v>
      </c>
      <c r="D39" s="55">
        <v>5.4001247917767614E-13</v>
      </c>
      <c r="E39" s="55">
        <v>3.836930773104541E-13</v>
      </c>
      <c r="F39" s="55">
        <v>4.6895820560166612E-13</v>
      </c>
      <c r="G39" s="55">
        <v>5.1159076974727213E-13</v>
      </c>
    </row>
    <row r="40" spans="1:7" ht="12.75" x14ac:dyDescent="0.2">
      <c r="A40" s="29"/>
      <c r="B40" s="29"/>
      <c r="G40" s="55">
        <v>5.4001247917767614E-13</v>
      </c>
    </row>
    <row r="41" spans="1:7" ht="12.75" x14ac:dyDescent="0.2">
      <c r="G41" s="55">
        <v>3.836930773104541E-13</v>
      </c>
    </row>
    <row r="42" spans="1:7" ht="12.75" x14ac:dyDescent="0.2">
      <c r="G42" s="55">
        <v>4.6895820560166612E-13</v>
      </c>
    </row>
    <row r="43" spans="1:7" ht="12.75" x14ac:dyDescent="0.2">
      <c r="C43" s="26"/>
      <c r="D43" s="26"/>
      <c r="E43" s="26"/>
      <c r="F43" s="26"/>
      <c r="G43" s="56">
        <v>5.1159076974727213E-13</v>
      </c>
    </row>
    <row r="44" spans="1:7" ht="12.75" x14ac:dyDescent="0.2">
      <c r="E44" s="21">
        <v>3</v>
      </c>
    </row>
    <row r="46" spans="1:7" ht="12.75" x14ac:dyDescent="0.2">
      <c r="C46" s="26">
        <v>0</v>
      </c>
      <c r="D46" s="57" t="s">
        <v>34</v>
      </c>
      <c r="E46" s="28">
        <f>0</f>
        <v>0</v>
      </c>
    </row>
    <row r="47" spans="1:7" ht="12.75" x14ac:dyDescent="0.2">
      <c r="C47" s="21">
        <v>3</v>
      </c>
    </row>
    <row r="49" spans="1:3" ht="12.75" x14ac:dyDescent="0.2">
      <c r="A49" s="21" t="s">
        <v>35</v>
      </c>
    </row>
    <row r="50" spans="1:3" ht="12.75" x14ac:dyDescent="0.2">
      <c r="C50" s="28">
        <f>E46/(SUMSQ(B2:B6))</f>
        <v>0</v>
      </c>
    </row>
  </sheetData>
  <mergeCells count="6">
    <mergeCell ref="H21:H24"/>
    <mergeCell ref="D32:E32"/>
    <mergeCell ref="A8:B8"/>
    <mergeCell ref="A16:B16"/>
    <mergeCell ref="D16:E16"/>
    <mergeCell ref="F21:F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/>
  </sheetViews>
  <sheetFormatPr defaultColWidth="12.5703125" defaultRowHeight="15.75" customHeight="1" x14ac:dyDescent="0.2"/>
  <cols>
    <col min="1" max="2" width="5.140625" customWidth="1"/>
    <col min="3" max="3" width="8.42578125" customWidth="1"/>
    <col min="4" max="4" width="5.140625" customWidth="1"/>
    <col min="5" max="5" width="5.7109375" customWidth="1"/>
    <col min="6" max="6" width="6.28515625" customWidth="1"/>
    <col min="7" max="7" width="6" customWidth="1"/>
    <col min="8" max="8" width="6.42578125" customWidth="1"/>
    <col min="9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32" t="s">
        <v>14</v>
      </c>
      <c r="C2" s="33" t="s">
        <v>15</v>
      </c>
      <c r="D2" s="4"/>
      <c r="E2" s="71" t="s">
        <v>14</v>
      </c>
      <c r="F2" s="69"/>
      <c r="G2" s="4"/>
      <c r="H2" s="71" t="s">
        <v>16</v>
      </c>
      <c r="I2" s="72"/>
      <c r="J2" s="72"/>
      <c r="K2" s="72"/>
      <c r="L2" s="6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1</v>
      </c>
      <c r="C3" s="8">
        <v>55</v>
      </c>
      <c r="D3" s="4"/>
      <c r="E3" s="34">
        <v>1</v>
      </c>
      <c r="F3" s="8">
        <f t="shared" ref="F3:F7" si="0">B3</f>
        <v>1</v>
      </c>
      <c r="G3" s="4"/>
      <c r="H3" s="34">
        <v>1</v>
      </c>
      <c r="I3" s="8">
        <v>1</v>
      </c>
      <c r="J3" s="8">
        <v>1</v>
      </c>
      <c r="K3" s="8">
        <v>1</v>
      </c>
      <c r="L3" s="39"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2</v>
      </c>
      <c r="C4" s="8">
        <v>60</v>
      </c>
      <c r="D4" s="4"/>
      <c r="E4" s="34">
        <v>1</v>
      </c>
      <c r="F4" s="8">
        <f t="shared" si="0"/>
        <v>2</v>
      </c>
      <c r="G4" s="4"/>
      <c r="H4" s="34">
        <f>F3</f>
        <v>1</v>
      </c>
      <c r="I4" s="8">
        <f>F4</f>
        <v>2</v>
      </c>
      <c r="J4" s="8">
        <f>F5</f>
        <v>3</v>
      </c>
      <c r="K4" s="8">
        <f>F6</f>
        <v>4</v>
      </c>
      <c r="L4" s="39">
        <f>F7</f>
        <v>5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58">
        <v>3</v>
      </c>
      <c r="C5" s="8">
        <v>70</v>
      </c>
      <c r="D5" s="4"/>
      <c r="E5" s="58">
        <v>1</v>
      </c>
      <c r="F5" s="58">
        <f t="shared" si="0"/>
        <v>3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58">
        <v>4</v>
      </c>
      <c r="C6" s="58">
        <v>75</v>
      </c>
      <c r="D6" s="4"/>
      <c r="E6" s="58">
        <v>1</v>
      </c>
      <c r="F6" s="58">
        <f t="shared" si="0"/>
        <v>4</v>
      </c>
      <c r="G6" s="4"/>
      <c r="H6" s="4"/>
      <c r="I6" s="4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39">
        <v>5</v>
      </c>
      <c r="C7" s="39">
        <v>80</v>
      </c>
      <c r="D7" s="27"/>
      <c r="E7" s="39">
        <v>1</v>
      </c>
      <c r="F7" s="39">
        <f t="shared" si="0"/>
        <v>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27"/>
      <c r="C8" s="27"/>
      <c r="D8" s="27"/>
      <c r="E8" s="27"/>
      <c r="F8" s="27"/>
      <c r="G8" s="27"/>
      <c r="H8" s="27"/>
      <c r="I8" s="3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68" t="s">
        <v>2</v>
      </c>
      <c r="C9" s="69"/>
      <c r="D9" s="27"/>
      <c r="E9" s="68" t="s">
        <v>17</v>
      </c>
      <c r="F9" s="69"/>
      <c r="G9" s="27"/>
      <c r="H9" s="37" t="s">
        <v>18</v>
      </c>
      <c r="I9" s="36"/>
      <c r="J9" s="37" t="s">
        <v>36</v>
      </c>
      <c r="K9" s="59">
        <f>(($C$11*$H$10)-($C$10*$H$11))/((5*$C$11)-$C$10^2)</f>
        <v>48.5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f t="array" ref="B10:C11">MMULT(H3:L4,E3:F7)</f>
        <v>5</v>
      </c>
      <c r="C10" s="39">
        <v>15</v>
      </c>
      <c r="D10" s="27"/>
      <c r="E10" s="59">
        <f t="array" ref="E10:F11">MINVERSE(B10:C11)</f>
        <v>1.1000000000000005</v>
      </c>
      <c r="F10" s="59">
        <v>-0.3000000000000001</v>
      </c>
      <c r="G10" s="27"/>
      <c r="H10" s="39">
        <f t="array" ref="H10:H11">MMULT(H3:L4,C3:C7)</f>
        <v>340</v>
      </c>
      <c r="I10" s="36"/>
      <c r="J10" s="37" t="s">
        <v>37</v>
      </c>
      <c r="K10" s="39">
        <f>((5*$H$11)-($C$10*$H$10))/((5*$C$11)-$C$10^2)</f>
        <v>6.5</v>
      </c>
      <c r="L10" s="60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39">
        <v>15</v>
      </c>
      <c r="C11" s="39">
        <v>55</v>
      </c>
      <c r="D11" s="27"/>
      <c r="E11" s="59">
        <v>-0.3000000000000001</v>
      </c>
      <c r="F11" s="59">
        <v>0.10000000000000003</v>
      </c>
      <c r="G11" s="27"/>
      <c r="H11" s="39">
        <v>1085</v>
      </c>
      <c r="I11" s="36"/>
      <c r="J11" s="27"/>
      <c r="K11" s="60"/>
      <c r="L11" s="6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37" t="s">
        <v>20</v>
      </c>
      <c r="C13" s="27"/>
      <c r="D13" s="37" t="s">
        <v>21</v>
      </c>
      <c r="E13" s="27"/>
      <c r="F13" s="68" t="s">
        <v>22</v>
      </c>
      <c r="G13" s="72"/>
      <c r="H13" s="72"/>
      <c r="I13" s="72"/>
      <c r="J13" s="69"/>
      <c r="K13" s="75"/>
      <c r="L13" s="63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59">
        <f t="array" ref="B14:B18">MMULT(E3:F7,K9:K10)</f>
        <v>55</v>
      </c>
      <c r="C14" s="27"/>
      <c r="D14" s="59">
        <f t="shared" ref="D14:D18" si="1">C3-B14</f>
        <v>0</v>
      </c>
      <c r="E14" s="27"/>
      <c r="F14" s="59">
        <f>D14</f>
        <v>0</v>
      </c>
      <c r="G14" s="59">
        <f>D15</f>
        <v>-1.5</v>
      </c>
      <c r="H14" s="59">
        <f>D16</f>
        <v>2</v>
      </c>
      <c r="I14" s="59">
        <f>D17</f>
        <v>0.5</v>
      </c>
      <c r="J14" s="59">
        <f>D18</f>
        <v>-1</v>
      </c>
      <c r="K14" s="74"/>
      <c r="L14" s="63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59">
        <v>61.5</v>
      </c>
      <c r="C15" s="27"/>
      <c r="D15" s="59">
        <f t="shared" si="1"/>
        <v>-1.5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59">
        <v>68</v>
      </c>
      <c r="C16" s="27"/>
      <c r="D16" s="59">
        <f t="shared" si="1"/>
        <v>2</v>
      </c>
      <c r="E16" s="27"/>
      <c r="F16" s="37" t="s">
        <v>34</v>
      </c>
      <c r="G16" s="39">
        <f t="array" ref="G16">MMULT(F14:J14,D14:D18)/(5-2)</f>
        <v>2.5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59">
        <v>74.5</v>
      </c>
      <c r="C17" s="27"/>
      <c r="D17" s="59">
        <f t="shared" si="1"/>
        <v>0.5</v>
      </c>
      <c r="E17" s="27"/>
      <c r="F17" s="37" t="s">
        <v>38</v>
      </c>
      <c r="G17" s="44">
        <f>G16/SUMSQ(B3:B7)</f>
        <v>4.5454545454545456E-2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59">
        <v>81</v>
      </c>
      <c r="C18" s="27"/>
      <c r="D18" s="59">
        <f t="shared" si="1"/>
        <v>-1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27"/>
      <c r="D19" s="27"/>
      <c r="E19" s="27"/>
      <c r="F19" s="27"/>
      <c r="G19" s="75"/>
      <c r="H19" s="6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61"/>
      <c r="D20" s="27"/>
      <c r="E20" s="27"/>
      <c r="F20" s="27"/>
      <c r="G20" s="74"/>
      <c r="H20" s="6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6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6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6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x14ac:dyDescent="0.2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9">
    <mergeCell ref="G20:H20"/>
    <mergeCell ref="F13:J13"/>
    <mergeCell ref="E2:F2"/>
    <mergeCell ref="H2:L2"/>
    <mergeCell ref="B9:C9"/>
    <mergeCell ref="E9:F9"/>
    <mergeCell ref="K13:L13"/>
    <mergeCell ref="K14:L14"/>
    <mergeCell ref="G19:H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workbookViewId="0">
      <selection activeCell="N15" sqref="N15"/>
    </sheetView>
  </sheetViews>
  <sheetFormatPr defaultColWidth="12.5703125" defaultRowHeight="15.75" customHeight="1" x14ac:dyDescent="0.2"/>
  <cols>
    <col min="1" max="2" width="5.140625" customWidth="1"/>
    <col min="3" max="3" width="8.42578125" customWidth="1"/>
    <col min="4" max="4" width="5.140625" customWidth="1"/>
    <col min="5" max="5" width="5.7109375" customWidth="1"/>
    <col min="6" max="6" width="6.28515625" customWidth="1"/>
    <col min="7" max="7" width="7.42578125" customWidth="1"/>
    <col min="8" max="8" width="6.42578125" customWidth="1"/>
    <col min="9" max="9" width="5.140625" customWidth="1"/>
    <col min="10" max="10" width="6.42578125" bestFit="1" customWidth="1"/>
    <col min="11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76" t="s">
        <v>14</v>
      </c>
      <c r="C2" s="77" t="s">
        <v>15</v>
      </c>
      <c r="D2" s="4"/>
      <c r="E2" s="78" t="s">
        <v>14</v>
      </c>
      <c r="F2" s="79"/>
      <c r="G2" s="4"/>
      <c r="H2" s="78" t="s">
        <v>16</v>
      </c>
      <c r="I2" s="80"/>
      <c r="J2" s="80"/>
      <c r="K2" s="80"/>
      <c r="L2" s="7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20</v>
      </c>
      <c r="C3" s="8">
        <v>1</v>
      </c>
      <c r="D3" s="4"/>
      <c r="E3" s="34">
        <v>1</v>
      </c>
      <c r="F3" s="8">
        <f t="shared" ref="F3:F7" si="0">B3</f>
        <v>20</v>
      </c>
      <c r="G3" s="4"/>
      <c r="H3" s="34">
        <v>1</v>
      </c>
      <c r="I3" s="8">
        <v>1</v>
      </c>
      <c r="J3" s="8">
        <v>1</v>
      </c>
      <c r="K3" s="8">
        <v>1</v>
      </c>
      <c r="L3" s="39"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30</v>
      </c>
      <c r="C4" s="8">
        <v>2</v>
      </c>
      <c r="D4" s="4"/>
      <c r="E4" s="34">
        <v>1</v>
      </c>
      <c r="F4" s="8">
        <f t="shared" si="0"/>
        <v>30</v>
      </c>
      <c r="G4" s="4"/>
      <c r="H4" s="34">
        <f>F3</f>
        <v>20</v>
      </c>
      <c r="I4" s="8">
        <f>F4</f>
        <v>30</v>
      </c>
      <c r="J4" s="8">
        <f>F5</f>
        <v>40</v>
      </c>
      <c r="K4" s="8">
        <f>F6</f>
        <v>50</v>
      </c>
      <c r="L4" s="39">
        <f>F7</f>
        <v>60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58">
        <v>40</v>
      </c>
      <c r="C5" s="8">
        <v>3</v>
      </c>
      <c r="D5" s="4"/>
      <c r="E5" s="58">
        <v>1</v>
      </c>
      <c r="F5" s="58">
        <f t="shared" si="0"/>
        <v>40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58">
        <v>50</v>
      </c>
      <c r="C6" s="58">
        <v>4</v>
      </c>
      <c r="D6" s="4"/>
      <c r="E6" s="58">
        <v>1</v>
      </c>
      <c r="F6" s="58">
        <f t="shared" si="0"/>
        <v>50</v>
      </c>
      <c r="G6" s="4"/>
      <c r="H6" s="4"/>
      <c r="I6" s="4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">
      <c r="A7" s="27"/>
      <c r="B7" s="39">
        <v>60</v>
      </c>
      <c r="C7" s="39">
        <v>5</v>
      </c>
      <c r="D7" s="27"/>
      <c r="E7" s="39">
        <v>1</v>
      </c>
      <c r="F7" s="39">
        <f t="shared" si="0"/>
        <v>60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27"/>
      <c r="C8" s="27"/>
      <c r="D8" s="27"/>
      <c r="E8" s="27"/>
      <c r="F8" s="27"/>
      <c r="G8" s="27"/>
      <c r="H8" s="27"/>
      <c r="I8" s="3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82" t="s">
        <v>2</v>
      </c>
      <c r="C9" s="79"/>
      <c r="D9" s="27"/>
      <c r="E9" s="82" t="s">
        <v>17</v>
      </c>
      <c r="F9" s="79"/>
      <c r="G9" s="27"/>
      <c r="H9" s="81" t="s">
        <v>18</v>
      </c>
      <c r="I9" s="36"/>
      <c r="J9" s="81" t="s">
        <v>36</v>
      </c>
      <c r="K9" s="59">
        <f>(($C$11*$H$10)-($C$10*$H$11))/((5*$C$11)-$C$10^2)</f>
        <v>-1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f t="array" ref="B10:C11">MMULT(H3:L4,E3:F7)</f>
        <v>5</v>
      </c>
      <c r="C10" s="39">
        <v>200</v>
      </c>
      <c r="D10" s="27"/>
      <c r="E10" s="59">
        <f t="array" ref="E10:F11">MINVERSE(B10:C11)</f>
        <v>1.8</v>
      </c>
      <c r="F10" s="59">
        <v>-0.04</v>
      </c>
      <c r="G10" s="27"/>
      <c r="H10" s="39">
        <f t="array" ref="H10:H11">MMULT(H3:L4,C3:C7)</f>
        <v>15</v>
      </c>
      <c r="I10" s="36"/>
      <c r="J10" s="81" t="s">
        <v>37</v>
      </c>
      <c r="K10" s="39">
        <f>((5*$H$11)-($C$10*$H$10))/((5*$C$11)-$C$10^2)</f>
        <v>0.1</v>
      </c>
      <c r="L10" s="60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39">
        <v>200</v>
      </c>
      <c r="C11" s="39">
        <v>9000</v>
      </c>
      <c r="D11" s="27"/>
      <c r="E11" s="59">
        <v>-0.04</v>
      </c>
      <c r="F11" s="59">
        <v>1E-3</v>
      </c>
      <c r="G11" s="27"/>
      <c r="H11" s="39">
        <v>700</v>
      </c>
      <c r="I11" s="36"/>
      <c r="J11" s="27"/>
      <c r="K11" s="60"/>
      <c r="L11" s="6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81" t="s">
        <v>20</v>
      </c>
      <c r="C13" s="27"/>
      <c r="D13" s="81" t="s">
        <v>21</v>
      </c>
      <c r="E13" s="27"/>
      <c r="F13" s="82" t="s">
        <v>22</v>
      </c>
      <c r="G13" s="80"/>
      <c r="H13" s="80"/>
      <c r="I13" s="80"/>
      <c r="J13" s="79"/>
      <c r="K13" s="75"/>
      <c r="L13" s="63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59">
        <f t="array" ref="B14:B18">MMULT(E3:F7,K9:K10)</f>
        <v>1</v>
      </c>
      <c r="C14" s="27"/>
      <c r="D14" s="59">
        <f t="shared" ref="D14:D18" si="1">C3-B14</f>
        <v>0</v>
      </c>
      <c r="E14" s="27"/>
      <c r="F14" s="59">
        <f>D14</f>
        <v>0</v>
      </c>
      <c r="G14" s="59">
        <f>D15</f>
        <v>0</v>
      </c>
      <c r="H14" s="59">
        <f>D16</f>
        <v>0</v>
      </c>
      <c r="I14" s="59">
        <f>D17</f>
        <v>0</v>
      </c>
      <c r="J14" s="59">
        <f>D18</f>
        <v>0</v>
      </c>
      <c r="K14" s="74"/>
      <c r="L14" s="63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59">
        <v>2</v>
      </c>
      <c r="C15" s="27"/>
      <c r="D15" s="59">
        <f t="shared" si="1"/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59">
        <v>3</v>
      </c>
      <c r="C16" s="27"/>
      <c r="D16" s="59">
        <f t="shared" si="1"/>
        <v>0</v>
      </c>
      <c r="E16" s="27"/>
      <c r="F16" s="81" t="s">
        <v>34</v>
      </c>
      <c r="G16" s="39">
        <f t="array" ref="G16">MMULT(F14:J14,D14:D18)/(5-2)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59">
        <v>4</v>
      </c>
      <c r="C17" s="27"/>
      <c r="D17" s="59">
        <f t="shared" si="1"/>
        <v>0</v>
      </c>
      <c r="E17" s="27"/>
      <c r="F17" s="81" t="s">
        <v>38</v>
      </c>
      <c r="G17" s="44">
        <f>G16/SUMSQ(B3:B7)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59">
        <v>5</v>
      </c>
      <c r="C18" s="27"/>
      <c r="D18" s="59">
        <f t="shared" si="1"/>
        <v>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27"/>
      <c r="D19" s="27"/>
      <c r="E19" s="27"/>
      <c r="F19" s="27"/>
      <c r="G19" s="75"/>
      <c r="H19" s="6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61"/>
      <c r="D20" s="27"/>
      <c r="E20" s="27"/>
      <c r="F20" s="27"/>
      <c r="G20" s="74"/>
      <c r="H20" s="6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6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6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6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x14ac:dyDescent="0.2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9">
    <mergeCell ref="G19:H19"/>
    <mergeCell ref="G20:H20"/>
    <mergeCell ref="E2:F2"/>
    <mergeCell ref="H2:L2"/>
    <mergeCell ref="B9:C9"/>
    <mergeCell ref="E9:F9"/>
    <mergeCell ref="K14:L14"/>
    <mergeCell ref="K13:L13"/>
    <mergeCell ref="F13:J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topLeftCell="A5" workbookViewId="0">
      <selection activeCell="H16" sqref="H16"/>
    </sheetView>
  </sheetViews>
  <sheetFormatPr defaultColWidth="12.5703125" defaultRowHeight="15.75" customHeight="1" x14ac:dyDescent="0.2"/>
  <cols>
    <col min="1" max="2" width="5.140625" customWidth="1"/>
    <col min="3" max="3" width="8.42578125" customWidth="1"/>
    <col min="4" max="4" width="5.140625" customWidth="1"/>
    <col min="5" max="5" width="5.7109375" customWidth="1"/>
    <col min="6" max="6" width="6.28515625" customWidth="1"/>
    <col min="7" max="7" width="7.85546875" customWidth="1"/>
    <col min="8" max="8" width="6.42578125" customWidth="1"/>
    <col min="9" max="9" width="5.140625" customWidth="1"/>
    <col min="10" max="10" width="6.42578125" bestFit="1" customWidth="1"/>
    <col min="11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76" t="s">
        <v>14</v>
      </c>
      <c r="C2" s="77" t="s">
        <v>15</v>
      </c>
      <c r="D2" s="4"/>
      <c r="E2" s="78" t="s">
        <v>14</v>
      </c>
      <c r="F2" s="79"/>
      <c r="G2" s="4"/>
      <c r="H2" s="78" t="s">
        <v>16</v>
      </c>
      <c r="I2" s="80"/>
      <c r="J2" s="80"/>
      <c r="K2" s="80"/>
      <c r="L2" s="7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100</v>
      </c>
      <c r="C3" s="8">
        <v>0.5</v>
      </c>
      <c r="D3" s="4"/>
      <c r="E3" s="34">
        <v>1</v>
      </c>
      <c r="F3" s="8">
        <f t="shared" ref="F3:F7" si="0">B3</f>
        <v>100</v>
      </c>
      <c r="G3" s="4"/>
      <c r="H3" s="34">
        <v>1</v>
      </c>
      <c r="I3" s="8">
        <v>1</v>
      </c>
      <c r="J3" s="8">
        <v>1</v>
      </c>
      <c r="K3" s="8">
        <v>1</v>
      </c>
      <c r="L3" s="39"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200</v>
      </c>
      <c r="C4" s="8">
        <v>1</v>
      </c>
      <c r="D4" s="4"/>
      <c r="E4" s="34">
        <v>1</v>
      </c>
      <c r="F4" s="8">
        <f t="shared" si="0"/>
        <v>200</v>
      </c>
      <c r="G4" s="4"/>
      <c r="H4" s="34">
        <f>F3</f>
        <v>100</v>
      </c>
      <c r="I4" s="8">
        <f>F4</f>
        <v>200</v>
      </c>
      <c r="J4" s="8">
        <f>F5</f>
        <v>300</v>
      </c>
      <c r="K4" s="8">
        <f>F6</f>
        <v>400</v>
      </c>
      <c r="L4" s="39">
        <f>F7</f>
        <v>500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58">
        <v>300</v>
      </c>
      <c r="C5" s="8">
        <v>1.5</v>
      </c>
      <c r="D5" s="4"/>
      <c r="E5" s="58">
        <v>1</v>
      </c>
      <c r="F5" s="58">
        <f t="shared" si="0"/>
        <v>300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58">
        <v>400</v>
      </c>
      <c r="C6" s="8">
        <v>2</v>
      </c>
      <c r="D6" s="4"/>
      <c r="E6" s="58">
        <v>1</v>
      </c>
      <c r="F6" s="58">
        <f t="shared" si="0"/>
        <v>400</v>
      </c>
      <c r="G6" s="4"/>
      <c r="H6" s="4"/>
      <c r="I6" s="4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5">
      <c r="A7" s="27"/>
      <c r="B7" s="39">
        <v>500</v>
      </c>
      <c r="C7" s="8">
        <v>2.5</v>
      </c>
      <c r="D7" s="27"/>
      <c r="E7" s="39">
        <v>1</v>
      </c>
      <c r="F7" s="39">
        <f t="shared" si="0"/>
        <v>500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27"/>
      <c r="C8" s="27"/>
      <c r="D8" s="27"/>
      <c r="E8" s="27"/>
      <c r="F8" s="27"/>
      <c r="G8" s="27"/>
      <c r="H8" s="27"/>
      <c r="I8" s="3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82" t="s">
        <v>2</v>
      </c>
      <c r="C9" s="79"/>
      <c r="D9" s="27"/>
      <c r="E9" s="82" t="s">
        <v>17</v>
      </c>
      <c r="F9" s="79"/>
      <c r="G9" s="27"/>
      <c r="H9" s="81" t="s">
        <v>18</v>
      </c>
      <c r="I9" s="36"/>
      <c r="J9" s="81" t="s">
        <v>36</v>
      </c>
      <c r="K9" s="59">
        <f>(($C$11*$H$10)-($C$10*$H$11))/((5*$C$11)-$C$10^2)</f>
        <v>0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f t="array" ref="B10:C11">MMULT(H3:L4,E3:F7)</f>
        <v>5</v>
      </c>
      <c r="C10" s="39">
        <v>1500</v>
      </c>
      <c r="D10" s="27"/>
      <c r="E10" s="59">
        <f t="array" ref="E10:F11">MINVERSE(B10:C11)</f>
        <v>1.0999999999999996</v>
      </c>
      <c r="F10" s="59">
        <v>-2.9999999999999983E-3</v>
      </c>
      <c r="G10" s="27"/>
      <c r="H10" s="39">
        <f t="array" ref="H10:H11">MMULT(H3:L4,C3:C7)</f>
        <v>7.5</v>
      </c>
      <c r="I10" s="36"/>
      <c r="J10" s="81" t="s">
        <v>37</v>
      </c>
      <c r="K10" s="39">
        <f>((5*$H$11)-($C$10*$H$10))/((5*$C$11)-$C$10^2)</f>
        <v>5.0000000000000001E-3</v>
      </c>
      <c r="L10" s="60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39">
        <v>1500</v>
      </c>
      <c r="C11" s="39">
        <v>550000</v>
      </c>
      <c r="D11" s="27"/>
      <c r="E11" s="59">
        <v>-2.9999999999999988E-3</v>
      </c>
      <c r="F11" s="59">
        <v>9.9999999999999957E-6</v>
      </c>
      <c r="G11" s="27"/>
      <c r="H11" s="39">
        <v>2750</v>
      </c>
      <c r="I11" s="36"/>
      <c r="J11" s="27"/>
      <c r="K11" s="60"/>
      <c r="L11" s="6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81" t="s">
        <v>20</v>
      </c>
      <c r="C13" s="27"/>
      <c r="D13" s="81" t="s">
        <v>21</v>
      </c>
      <c r="E13" s="27"/>
      <c r="F13" s="82" t="s">
        <v>22</v>
      </c>
      <c r="G13" s="80"/>
      <c r="H13" s="80"/>
      <c r="I13" s="80"/>
      <c r="J13" s="79"/>
      <c r="K13" s="75"/>
      <c r="L13" s="63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59">
        <f t="array" ref="B14:B18">MMULT(E3:F7,K9:K10)</f>
        <v>0.5</v>
      </c>
      <c r="C14" s="27"/>
      <c r="D14" s="59">
        <f t="shared" ref="D14:D18" si="1">C3-B14</f>
        <v>0</v>
      </c>
      <c r="E14" s="27"/>
      <c r="F14" s="59">
        <f>D14</f>
        <v>0</v>
      </c>
      <c r="G14" s="59">
        <f>D15</f>
        <v>0</v>
      </c>
      <c r="H14" s="59">
        <f>D16</f>
        <v>0</v>
      </c>
      <c r="I14" s="59">
        <f>D17</f>
        <v>0</v>
      </c>
      <c r="J14" s="59">
        <f>D18</f>
        <v>0</v>
      </c>
      <c r="K14" s="74"/>
      <c r="L14" s="63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59">
        <v>1</v>
      </c>
      <c r="C15" s="27"/>
      <c r="D15" s="59">
        <f t="shared" si="1"/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59">
        <v>1.5</v>
      </c>
      <c r="C16" s="27"/>
      <c r="D16" s="59">
        <f t="shared" si="1"/>
        <v>0</v>
      </c>
      <c r="E16" s="27"/>
      <c r="F16" s="81" t="s">
        <v>34</v>
      </c>
      <c r="G16" s="39">
        <f t="array" ref="G16">MMULT(F14:J14,D14:D18)/(5-2)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59">
        <v>2</v>
      </c>
      <c r="C17" s="27"/>
      <c r="D17" s="59">
        <f t="shared" si="1"/>
        <v>0</v>
      </c>
      <c r="E17" s="27"/>
      <c r="F17" s="81" t="s">
        <v>38</v>
      </c>
      <c r="G17" s="44">
        <f>G16/SUMSQ(B3:B7)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59">
        <v>2.5</v>
      </c>
      <c r="C18" s="27"/>
      <c r="D18" s="59">
        <f t="shared" si="1"/>
        <v>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27"/>
      <c r="D19" s="27"/>
      <c r="E19" s="27"/>
      <c r="F19" s="27"/>
      <c r="G19" s="75"/>
      <c r="H19" s="6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61"/>
      <c r="D20" s="27"/>
      <c r="E20" s="27"/>
      <c r="F20" s="27"/>
      <c r="G20" s="74"/>
      <c r="H20" s="6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6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6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6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x14ac:dyDescent="0.2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9">
    <mergeCell ref="B9:C9"/>
    <mergeCell ref="E9:F9"/>
    <mergeCell ref="K13:L13"/>
    <mergeCell ref="K14:L14"/>
    <mergeCell ref="G19:H19"/>
    <mergeCell ref="G20:H20"/>
    <mergeCell ref="F13:J13"/>
    <mergeCell ref="E2:F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tabSelected="1" topLeftCell="A7" workbookViewId="0">
      <selection activeCell="G17" sqref="G17"/>
    </sheetView>
  </sheetViews>
  <sheetFormatPr defaultColWidth="12.5703125" defaultRowHeight="15.75" customHeight="1" x14ac:dyDescent="0.2"/>
  <cols>
    <col min="1" max="2" width="5.140625" customWidth="1"/>
    <col min="3" max="3" width="8.42578125" customWidth="1"/>
    <col min="4" max="4" width="5.140625" customWidth="1"/>
    <col min="5" max="5" width="7" customWidth="1"/>
    <col min="6" max="6" width="10" customWidth="1"/>
    <col min="7" max="7" width="8.85546875" customWidth="1"/>
    <col min="8" max="8" width="6.42578125" customWidth="1"/>
    <col min="9" max="9" width="5.140625" customWidth="1"/>
    <col min="10" max="10" width="6.42578125" bestFit="1" customWidth="1"/>
    <col min="11" max="26" width="5.14062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4"/>
      <c r="B2" s="76" t="s">
        <v>14</v>
      </c>
      <c r="C2" s="77" t="s">
        <v>15</v>
      </c>
      <c r="D2" s="4"/>
      <c r="E2" s="78" t="s">
        <v>14</v>
      </c>
      <c r="F2" s="79"/>
      <c r="G2" s="4"/>
      <c r="H2" s="78" t="s">
        <v>16</v>
      </c>
      <c r="I2" s="80"/>
      <c r="J2" s="80"/>
      <c r="K2" s="80"/>
      <c r="L2" s="7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4"/>
      <c r="B3" s="34">
        <v>1</v>
      </c>
      <c r="C3" s="8">
        <v>3</v>
      </c>
      <c r="D3" s="4"/>
      <c r="E3" s="34">
        <v>1</v>
      </c>
      <c r="F3" s="8">
        <f t="shared" ref="F3:F7" si="0">B3</f>
        <v>1</v>
      </c>
      <c r="G3" s="4"/>
      <c r="H3" s="34">
        <v>1</v>
      </c>
      <c r="I3" s="8">
        <v>1</v>
      </c>
      <c r="J3" s="8">
        <v>1</v>
      </c>
      <c r="K3" s="8">
        <v>1</v>
      </c>
      <c r="L3" s="39"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"/>
      <c r="B4" s="34">
        <v>2</v>
      </c>
      <c r="C4" s="8">
        <v>5</v>
      </c>
      <c r="D4" s="4"/>
      <c r="E4" s="34">
        <v>1</v>
      </c>
      <c r="F4" s="8">
        <f t="shared" si="0"/>
        <v>2</v>
      </c>
      <c r="G4" s="4"/>
      <c r="H4" s="34">
        <f>F3</f>
        <v>1</v>
      </c>
      <c r="I4" s="8">
        <f>F4</f>
        <v>2</v>
      </c>
      <c r="J4" s="8">
        <f>F5</f>
        <v>3</v>
      </c>
      <c r="K4" s="8">
        <f>F6</f>
        <v>4</v>
      </c>
      <c r="L4" s="39">
        <f>F7</f>
        <v>5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4"/>
      <c r="B5" s="34">
        <v>3</v>
      </c>
      <c r="C5" s="8">
        <v>7</v>
      </c>
      <c r="D5" s="4"/>
      <c r="E5" s="58">
        <v>1</v>
      </c>
      <c r="F5" s="58">
        <f t="shared" si="0"/>
        <v>3</v>
      </c>
      <c r="G5" s="4"/>
      <c r="H5" s="4"/>
      <c r="I5" s="4"/>
      <c r="J5" s="4"/>
      <c r="K5" s="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4"/>
      <c r="B6" s="34">
        <v>4</v>
      </c>
      <c r="C6" s="8">
        <v>9</v>
      </c>
      <c r="D6" s="4"/>
      <c r="E6" s="58">
        <v>1</v>
      </c>
      <c r="F6" s="58">
        <f t="shared" si="0"/>
        <v>4</v>
      </c>
      <c r="G6" s="4"/>
      <c r="H6" s="4"/>
      <c r="I6" s="4"/>
      <c r="J6" s="4"/>
      <c r="K6" s="4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5">
      <c r="A7" s="27"/>
      <c r="B7" s="34">
        <v>5</v>
      </c>
      <c r="C7" s="8">
        <v>11</v>
      </c>
      <c r="D7" s="27"/>
      <c r="E7" s="39">
        <v>1</v>
      </c>
      <c r="F7" s="39">
        <f t="shared" si="0"/>
        <v>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27"/>
      <c r="B8" s="27"/>
      <c r="C8" s="27"/>
      <c r="D8" s="27"/>
      <c r="E8" s="27"/>
      <c r="F8" s="27"/>
      <c r="G8" s="27"/>
      <c r="H8" s="27"/>
      <c r="I8" s="3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">
      <c r="A9" s="27"/>
      <c r="B9" s="82" t="s">
        <v>2</v>
      </c>
      <c r="C9" s="79"/>
      <c r="D9" s="27"/>
      <c r="E9" s="82" t="s">
        <v>17</v>
      </c>
      <c r="F9" s="79"/>
      <c r="G9" s="27"/>
      <c r="H9" s="81" t="s">
        <v>18</v>
      </c>
      <c r="I9" s="36"/>
      <c r="J9" s="81" t="s">
        <v>36</v>
      </c>
      <c r="K9" s="59">
        <f>(($C$11*$H$10)-($C$10*$H$11))/((5*$C$11)-$C$10^2)</f>
        <v>1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">
      <c r="A10" s="27"/>
      <c r="B10" s="39">
        <f t="array" ref="B10:C11">MMULT(H3:L4,E3:F7)</f>
        <v>5</v>
      </c>
      <c r="C10" s="39">
        <v>15</v>
      </c>
      <c r="D10" s="27"/>
      <c r="E10" s="59">
        <f t="array" ref="E10:F11">MINVERSE(B10:C11)</f>
        <v>1.1000000000000005</v>
      </c>
      <c r="F10" s="59">
        <v>-0.3000000000000001</v>
      </c>
      <c r="G10" s="27"/>
      <c r="H10" s="39">
        <f t="array" ref="H10:H11">MMULT(H3:L4,C3:C7)</f>
        <v>35</v>
      </c>
      <c r="I10" s="36"/>
      <c r="J10" s="81" t="s">
        <v>37</v>
      </c>
      <c r="K10" s="39">
        <f>((5*$H$11)-($C$10*$H$10))/((5*$C$11)-$C$10^2)</f>
        <v>2</v>
      </c>
      <c r="L10" s="60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">
      <c r="A11" s="27"/>
      <c r="B11" s="39">
        <v>15</v>
      </c>
      <c r="C11" s="39">
        <v>55</v>
      </c>
      <c r="D11" s="27"/>
      <c r="E11" s="59">
        <v>-0.3000000000000001</v>
      </c>
      <c r="F11" s="59">
        <v>0.10000000000000003</v>
      </c>
      <c r="G11" s="27"/>
      <c r="H11" s="39">
        <v>125</v>
      </c>
      <c r="I11" s="36"/>
      <c r="J11" s="27"/>
      <c r="K11" s="60"/>
      <c r="L11" s="6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">
      <c r="A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">
      <c r="A13" s="27"/>
      <c r="B13" s="81" t="s">
        <v>20</v>
      </c>
      <c r="C13" s="27"/>
      <c r="D13" s="81" t="s">
        <v>21</v>
      </c>
      <c r="E13" s="27"/>
      <c r="F13" s="82" t="s">
        <v>22</v>
      </c>
      <c r="G13" s="83"/>
      <c r="H13" s="83"/>
      <c r="I13" s="83"/>
      <c r="J13" s="84"/>
      <c r="K13" s="75"/>
      <c r="L13" s="63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">
      <c r="A14" s="27"/>
      <c r="B14" s="59">
        <f t="array" ref="B14:B18">MMULT(E3:F7,K9:K10)</f>
        <v>3</v>
      </c>
      <c r="C14" s="27"/>
      <c r="D14" s="59">
        <f t="shared" ref="D14:D18" si="1">C3-B14</f>
        <v>0</v>
      </c>
      <c r="E14" s="27"/>
      <c r="F14" s="59">
        <f>D14</f>
        <v>0</v>
      </c>
      <c r="G14" s="59">
        <f>D15</f>
        <v>0</v>
      </c>
      <c r="H14" s="59">
        <f>D16</f>
        <v>0</v>
      </c>
      <c r="I14" s="59">
        <f>D17</f>
        <v>0</v>
      </c>
      <c r="J14" s="59">
        <f>D18</f>
        <v>0</v>
      </c>
      <c r="K14" s="74"/>
      <c r="L14" s="63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">
      <c r="A15" s="27"/>
      <c r="B15" s="59">
        <v>5</v>
      </c>
      <c r="C15" s="27"/>
      <c r="D15" s="59">
        <f t="shared" si="1"/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27"/>
      <c r="B16" s="59">
        <v>7</v>
      </c>
      <c r="C16" s="27"/>
      <c r="D16" s="59">
        <f t="shared" si="1"/>
        <v>0</v>
      </c>
      <c r="E16" s="27"/>
      <c r="F16" s="81" t="s">
        <v>34</v>
      </c>
      <c r="G16" s="39">
        <f>MMULT(F14:J14,D14:D18)/(5-2)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27"/>
      <c r="B17" s="59">
        <v>9</v>
      </c>
      <c r="C17" s="27"/>
      <c r="D17" s="59">
        <f t="shared" si="1"/>
        <v>0</v>
      </c>
      <c r="E17" s="27"/>
      <c r="F17" s="81" t="s">
        <v>38</v>
      </c>
      <c r="G17" s="44">
        <f>G16/SUMSQ(B3:B7)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">
      <c r="A18" s="27"/>
      <c r="B18" s="59">
        <v>11</v>
      </c>
      <c r="C18" s="27"/>
      <c r="D18" s="59">
        <f t="shared" si="1"/>
        <v>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">
      <c r="A19" s="27"/>
      <c r="B19" s="27"/>
      <c r="C19" s="27"/>
      <c r="D19" s="27"/>
      <c r="E19" s="27"/>
      <c r="F19" s="27"/>
      <c r="G19" s="75"/>
      <c r="H19" s="6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">
      <c r="A20" s="27"/>
      <c r="B20" s="27"/>
      <c r="C20" s="61"/>
      <c r="D20" s="27"/>
      <c r="E20" s="27"/>
      <c r="F20" s="27"/>
      <c r="G20" s="74"/>
      <c r="H20" s="6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">
      <c r="A21" s="27"/>
      <c r="B21" s="27"/>
      <c r="C21" s="6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x14ac:dyDescent="0.2">
      <c r="A22" s="27"/>
      <c r="B22" s="27"/>
      <c r="C22" s="6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x14ac:dyDescent="0.2">
      <c r="A23" s="27"/>
      <c r="B23" s="27"/>
      <c r="C23" s="6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x14ac:dyDescent="0.2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9">
    <mergeCell ref="E2:F2"/>
    <mergeCell ref="H2:L2"/>
    <mergeCell ref="B9:C9"/>
    <mergeCell ref="E9:F9"/>
    <mergeCell ref="K14:L14"/>
    <mergeCell ref="G19:H19"/>
    <mergeCell ref="G20:H20"/>
    <mergeCell ref="K13:L13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 1</vt:lpstr>
      <vt:lpstr>NO 2</vt:lpstr>
      <vt:lpstr>NO 3</vt:lpstr>
      <vt:lpstr>NO 4</vt:lpstr>
      <vt:lpstr>NO 5</vt:lpstr>
      <vt:lpstr>NO 6</vt:lpstr>
      <vt:lpstr>NO 7</vt:lpstr>
      <vt:lpstr>NO 8</vt:lpstr>
      <vt:lpstr>NO 9</vt:lpstr>
      <vt:lpstr>NO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Septyani</cp:lastModifiedBy>
  <dcterms:modified xsi:type="dcterms:W3CDTF">2024-09-10T04:49:09Z</dcterms:modified>
</cp:coreProperties>
</file>