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Clustering for Serendipity &amp; Diversity" sheetId="2" state="visible" r:id="rId3"/>
    <sheet name="Multiprofile Mean weighting" sheetId="3" state="visible" r:id="rId4"/>
    <sheet name="Reranking Table and Equations" sheetId="4" state="visible" r:id="rId5"/>
    <sheet name="Deliverabl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<sst xmlns="http://schemas.openxmlformats.org/spreadsheetml/2006/main" count="197" uniqueCount="141">
  <si>
    <t xml:space="preserve">Genre Profiles</t>
  </si>
  <si>
    <t xml:space="preserve">Profile 1</t>
  </si>
  <si>
    <t xml:space="preserve">Profile 2</t>
  </si>
  <si>
    <t xml:space="preserve">Users</t>
  </si>
  <si>
    <t xml:space="preserve">Movies</t>
  </si>
  <si>
    <t xml:space="preserve">G1</t>
  </si>
  <si>
    <t xml:space="preserve">G2</t>
  </si>
  <si>
    <t xml:space="preserve">G3</t>
  </si>
  <si>
    <t xml:space="preserve">G5</t>
  </si>
  <si>
    <t xml:space="preserve">U1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</si>
  <si>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</si>
  <si>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</si>
  <si>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</si>
  <si>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</si>
  <si>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</si>
  <si>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</si>
  <si>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</si>
  <si>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</si>
  <si>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Aggregate 1
Count</t>
  </si>
  <si>
    <t xml:space="preserve">Users tendency to like particular profile more over the other, 
This will only need count of movies per profile</t>
  </si>
  <si>
    <t xml:space="preserve">Clustering for recommending diverse &amp; serendipitous movies using tag-genome</t>
  </si>
  <si>
    <t xml:space="preserve">Find genome term vectors for all movies that user has watched</t>
  </si>
  <si>
    <t xml:space="preserve">Spearman Ranking for movie</t>
  </si>
  <si>
    <t xml:space="preserve">Time-permitting, cross validation/grid search cv to find right cluster size based on number of movies user has watched</t>
  </si>
  <si>
    <t xml:space="preserve">Cluster</t>
  </si>
  <si>
    <t xml:space="preserve">Cluster Size</t>
  </si>
  <si>
    <t xml:space="preserve">Cluster
Rank</t>
  </si>
  <si>
    <t xml:space="preserve">Movie ID</t>
  </si>
  <si>
    <t xml:space="preserve">Relevance 
Score</t>
  </si>
  <si>
    <t xml:space="preserve">Relevance
Rank</t>
  </si>
  <si>
    <t xml:space="preserve">Spearman
Rank
Correlation</t>
  </si>
  <si>
    <t xml:space="preserve">for now, use thresholds, like for watch count up to 20, the cluster of 3 or 4, etc.</t>
  </si>
  <si>
    <t xml:space="preserve">apply clustering algorithm like (Kmeans++ or other) to form clusters</t>
  </si>
  <si>
    <t xml:space="preserve">Hybridized Spearman Ranking for movie</t>
  </si>
  <si>
    <t xml:space="preserve">target clusters within min to Q1 and/or Q1 to median IQR range of boxplot</t>
  </si>
  <si>
    <t xml:space="preserve">prioritize denser/smaller clusters by giving them higher weights.</t>
  </si>
  <si>
    <t xml:space="preserve">Rating</t>
  </si>
  <si>
    <t xml:space="preserve">Rating
Rank</t>
  </si>
  <si>
    <t xml:space="preserve">TODO consider cluster ranking – presuming higher rank for the sparser/smaller cluster</t>
  </si>
  <si>
    <t xml:space="preserve">for a_cluster in each denser cluster:</t>
  </si>
  <si>
    <t xml:space="preserve">do</t>
  </si>
  <si>
    <t xml:space="preserve">for a_movie in a_cluster:</t>
  </si>
  <si>
    <t xml:space="preserve">Weight = rating for a movie given by user u.</t>
  </si>
  <si>
    <t xml:space="preserve">Genomes = tag genomes term vector for a_movie</t>
  </si>
  <si>
    <t xml:space="preserve">Similarities = find similarity between a_movie genomes term vector and all other movies that user hasn’t watched</t>
  </si>
  <si>
    <t xml:space="preserve">Similarities = filter movies with only positive relevance</t>
  </si>
  <si>
    <t xml:space="preserve">multiply similarity/relevance scores with the user ratings as weights:</t>
  </si>
  <si>
    <t xml:space="preserve">ranking_score = Similarities * weight</t>
  </si>
  <si>
    <t xml:space="preserve">done</t>
  </si>
  <si>
    <t xml:space="preserve">sort the list of all movies as per their ranking scores high to low ranking_score</t>
  </si>
  <si>
    <t xml:space="preserve">suggest the list of movies</t>
  </si>
  <si>
    <t xml:space="preserve">Users Complete Genre Normalized Term Vector</t>
  </si>
  <si>
    <t xml:space="preserve">...</t>
  </si>
  <si>
    <t xml:space="preserve">Gn</t>
  </si>
  <si>
    <t xml:space="preserve">G4</t>
  </si>
  <si>
    <t xml:space="preserve">Recommendation Movie Ranking:</t>
  </si>
  <si>
    <t xml:space="preserve">Though movie genre term vector is binary, it will tell us which profile it belongs to.</t>
  </si>
  <si>
    <t xml:space="preserve">(1 – Genre Preference %) will help the less preferred genre rise on top</t>
  </si>
  <si>
    <t xml:space="preserve">Ranking of new movie being considered can be calculated using Spearman Ranking as:</t>
  </si>
  <si>
    <t xml:space="preserve">Movie</t>
  </si>
  <si>
    <t xml:space="preserve">Genres</t>
  </si>
  <si>
    <t xml:space="preserve">m1</t>
  </si>
  <si>
    <t xml:space="preserve">G1, G5</t>
  </si>
  <si>
    <t xml:space="preserve">Diversification Rank Calculation for each genre profile</t>
  </si>
  <si>
    <t xml:space="preserve">Genre Count</t>
  </si>
  <si>
    <t xml:space="preserve">Genre</t>
  </si>
  <si>
    <t xml:space="preserve">Genre
Diversification
Score
(1 -
Genre
Preference
%)</t>
  </si>
  <si>
    <t xml:space="preserve">Movie Count
Based
Mean
(MW)</t>
  </si>
  <si>
    <t xml:space="preserve">MW1</t>
  </si>
  <si>
    <t xml:space="preserve">MW2</t>
  </si>
  <si>
    <t xml:space="preserve">Frequency</t>
  </si>
  <si>
    <t xml:space="preserve">Calculation (1 / # genres in profile)</t>
  </si>
  <si>
    <t xml:space="preserve">Diversification
Average
Score</t>
  </si>
  <si>
    <t xml:space="preserve">P1 Freq</t>
  </si>
  <si>
    <t xml:space="preserve">P2 Freq</t>
  </si>
  <si>
    <t xml:space="preserve">P1 (1 or 0/ P1 Genre #)</t>
  </si>
  <si>
    <t xml:space="preserve">P2 (1 or 0 / P2 Genre #)</t>
  </si>
  <si>
    <r>
      <rPr>
        <b val="true"/>
        <sz val="10"/>
        <rFont val="Arial"/>
        <family val="2"/>
        <charset val="1"/>
      </rPr>
      <t xml:space="preserve">W1(P1 * </t>
    </r>
    <r>
      <rPr>
        <b val="true"/>
        <sz val="10"/>
        <color rgb="FFFF7B59"/>
        <rFont val="Arial"/>
        <family val="2"/>
        <charset val="1"/>
      </rPr>
      <t xml:space="preserve">MW1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</si>
  <si>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W2(P2 * </t>
    </r>
    <r>
      <rPr>
        <b val="true"/>
        <sz val="10"/>
        <color rgb="FFA1467E"/>
        <rFont val="Arial"/>
        <family val="2"/>
        <charset val="1"/>
      </rPr>
      <t xml:space="preserve">MW2</t>
    </r>
    <r>
      <rPr>
        <b val="true"/>
        <sz val="10"/>
        <rFont val="Arial"/>
        <family val="2"/>
        <charset val="1"/>
      </rPr>
      <t xml:space="preserve">)</t>
    </r>
  </si>
  <si>
    <t xml:space="preserve">W1 + W2</t>
  </si>
  <si>
    <t xml:space="preserve">=</t>
  </si>
  <si>
    <t xml:space="preserve">Spearman Rank Correlation for all movies based on diversification score
And average user rating rank</t>
  </si>
  <si>
    <t xml:space="preserve">Movie Id</t>
  </si>
  <si>
    <t xml:space="preserve">Genre
Profile</t>
  </si>
  <si>
    <t xml:space="preserve">Genre
Profile
Diversification
Rank</t>
  </si>
  <si>
    <t xml:space="preserve">Movie
Average
Rating across
All users (x)</t>
  </si>
  <si>
    <t xml:space="preserve">OR/
Generalized
Avg
Rating
X/5</t>
  </si>
  <si>
    <t xml:space="preserve">Movie
Average
Rating
Rank</t>
  </si>
  <si>
    <t xml:space="preserve">Spearman
Correlation
Rank</t>
  </si>
  <si>
    <t xml:space="preserve">Genre Preference For U1:</t>
  </si>
  <si>
    <t xml:space="preserve">The mean for each profile can be used as weight while recommending movies.
Or recommend movies from each profile at quantity of ‘mean’ and try to address diversity</t>
  </si>
  <si>
    <t xml:space="preserve">TODO: define how</t>
  </si>
  <si>
    <t xml:space="preserve">The frequency of each genre can be calculated across each profile and that can be used as weight/ or higher the frequency, more the preference for genre.</t>
  </si>
  <si>
    <t xml:space="preserve">The weight to consider along with this frequency is ‘Movie Count Based Mean’</t>
  </si>
  <si>
    <t xml:space="preserve">For each movie in recommendation list</t>
  </si>
  <si>
    <t xml:space="preserve">S_u = find similarity with user’s profile</t>
  </si>
  <si>
    <t xml:space="preserve">For User U1</t>
  </si>
  <si>
    <t xml:space="preserve">TODO define user’s profile</t>
  </si>
  <si>
    <t xml:space="preserve">Movies in
Final List</t>
  </si>
  <si>
    <t xml:space="preserve">Candidate Movie ID</t>
  </si>
  <si>
    <r>
      <rPr>
        <b val="true"/>
        <sz val="10"/>
        <rFont val="Arial"/>
        <family val="2"/>
        <charset val="1"/>
      </rPr>
      <t xml:space="preserve">Candidate Movie(s)
Rating
By this user
R</t>
    </r>
    <r>
      <rPr>
        <b val="true"/>
        <vertAlign val="subscript"/>
        <sz val="10"/>
        <rFont val="Arial"/>
        <family val="2"/>
        <charset val="1"/>
      </rPr>
      <t xml:space="preserve">c(u) | m ϵ M</t>
    </r>
  </si>
  <si>
    <r>
      <rPr>
        <b val="true"/>
        <sz val="10"/>
        <rFont val="Arial"/>
        <family val="2"/>
        <charset val="1"/>
      </rPr>
      <t xml:space="preserve">Diversity = 1 – 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</si>
  <si>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</si>
  <si>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c</t>
    </r>
  </si>
  <si>
    <r>
      <rPr>
        <b val="true"/>
        <sz val="10"/>
        <rFont val="Arial"/>
        <family val="2"/>
        <charset val="1"/>
      </rPr>
      <t xml:space="preserve">Cluster
Score
C</t>
    </r>
    <r>
      <rPr>
        <b val="true"/>
        <vertAlign val="subscript"/>
        <sz val="10"/>
        <rFont val="Arial"/>
        <family val="2"/>
        <charset val="1"/>
      </rPr>
      <t xml:space="preserve">i</t>
    </r>
  </si>
  <si>
    <t xml:space="preserve">Composite
Score</t>
  </si>
  <si>
    <t xml:space="preserve">Composite
Rank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</si>
  <si>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m1</t>
    </r>
    <r>
      <rPr>
        <b val="true"/>
        <sz val="10"/>
        <rFont val="Arial"/>
        <family val="2"/>
        <charset val="1"/>
      </rPr>
      <t xml:space="preserve">(M1)</t>
    </r>
  </si>
  <si>
    <t xml:space="preserve">M10</t>
  </si>
  <si>
    <t xml:space="preserve">Diversity = 1 – similarity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</si>
  <si>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m1</t>
    </r>
    <r>
      <rPr>
        <b val="true"/>
        <sz val="10"/>
        <rFont val="Arial"/>
        <family val="2"/>
        <charset val="1"/>
      </rPr>
      <t xml:space="preserve">(M2)</t>
    </r>
  </si>
  <si>
    <t xml:space="preserve">TODO use this definition to calculate diversity or use std def’s from literature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</si>
  <si>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(M3)</t>
    </r>
  </si>
  <si>
    <t xml:space="preserve">M11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</si>
  <si>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(M4)</t>
    </r>
  </si>
  <si>
    <t xml:space="preserve">S_c = (average in case of multiple candidate movies)
Similarity to candidate movie</t>
  </si>
  <si>
    <r>
      <rPr>
        <b val="true"/>
        <sz val="10"/>
        <rFont val="Arial"/>
        <family val="2"/>
        <charset val="1"/>
      </rPr>
      <t xml:space="preserve">C</t>
    </r>
    <r>
      <rPr>
        <b val="true"/>
        <vertAlign val="subscript"/>
        <sz val="10"/>
        <rFont val="Arial"/>
        <family val="2"/>
        <charset val="1"/>
      </rPr>
      <t xml:space="preserve">m2</t>
    </r>
    <r>
      <rPr>
        <b val="true"/>
        <sz val="10"/>
        <rFont val="Arial"/>
        <family val="2"/>
        <charset val="1"/>
      </rPr>
      <t xml:space="preserve">(M5)</t>
    </r>
  </si>
  <si>
    <t xml:space="preserve">M12</t>
  </si>
  <si>
    <t xml:space="preserve">TODO verify formula for divesity</t>
  </si>
  <si>
    <t xml:space="preserve">No of movies</t>
  </si>
  <si>
    <r>
      <rPr>
        <sz val="10"/>
        <rFont val="Arial"/>
        <family val="2"/>
        <charset val="1"/>
      </rPr>
      <t xml:space="preserve">Cluster Rank
RN</t>
    </r>
    <r>
      <rPr>
        <vertAlign val="subscript"/>
        <sz val="10"/>
        <rFont val="Arial"/>
        <family val="2"/>
        <charset val="1"/>
      </rPr>
      <t xml:space="preserve">i</t>
    </r>
  </si>
  <si>
    <r>
      <rPr>
        <sz val="10"/>
        <rFont val="Arial"/>
        <family val="2"/>
        <charset val="1"/>
      </rPr>
      <t xml:space="preserve">Score(SC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
=
(#C – RN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 + 1</t>
    </r>
  </si>
  <si>
    <t xml:space="preserve">[M10]</t>
  </si>
  <si>
    <t xml:space="preserve">[M11, M12]</t>
  </si>
  <si>
    <t xml:space="preserve">[M31, M32, M33, M34, M35, M36, M37, M38]</t>
  </si>
  <si>
    <t xml:space="preserve">[M41, M42, M43, M44, M45, M46, M47, M48, M49]</t>
  </si>
  <si>
    <t xml:space="preserve">Deliverable Results</t>
  </si>
  <si>
    <t xml:space="preserve">Test Set T</t>
  </si>
  <si>
    <t xml:space="preserve">30% of all users</t>
  </si>
  <si>
    <t xml:space="preserve">User ID</t>
  </si>
  <si>
    <t xml:space="preserve">Approach ID</t>
  </si>
  <si>
    <t xml:space="preserve">Movie Recommendation List (top 10, 20, 50, 100 etc)</t>
  </si>
  <si>
    <t xml:space="preserve">Recommendation Relevance Scores</t>
  </si>
  <si>
    <t xml:space="preserve">Approach</t>
  </si>
  <si>
    <t xml:space="preserve">[1 ,2, 3 ... n]</t>
  </si>
  <si>
    <t xml:space="preserve">[]</t>
  </si>
  <si>
    <t xml:space="preserve">Genome with stemming</t>
  </si>
  <si>
    <t xml:space="preserve">Genome without stemming</t>
  </si>
  <si>
    <t xml:space="preserve">genre multi-subprofiling decimal term vector</t>
  </si>
  <si>
    <t xml:space="preserve">clustering using tag-genomes for serendipity &amp; diversity</t>
  </si>
  <si>
    <t xml:space="preserve">genome stemming with genre integer term vector as weights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</si>
</sst>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7B59"/>
      <name val="Arial"/>
      <family val="2"/>
      <charset val="1"/>
    </font>
    <font>
      <b val="true"/>
      <sz val="10"/>
      <color rgb="FFA1467E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vertAlign val="subscript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55308D"/>
        <bgColor rgb="FF333333"/>
      </patternFill>
    </fill>
    <fill>
      <patternFill patternType="solid">
        <fgColor rgb="FFFFFFD7"/>
        <bgColor rgb="FFFFFFFF"/>
      </patternFill>
    </fill>
    <fill>
      <patternFill patternType="solid">
        <fgColor rgb="FFFFAA95"/>
        <bgColor rgb="FFFFCC99"/>
      </patternFill>
    </fill>
    <fill>
      <patternFill patternType="solid">
        <fgColor rgb="FFA1467E"/>
        <bgColor rgb="FF993366"/>
      </patternFill>
    </fill>
    <fill>
      <patternFill patternType="solid">
        <fgColor rgb="FFFFF200"/>
        <bgColor rgb="FFFFFF00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A1467E"/>
      <rgbColor rgb="FFFFFFD7"/>
      <rgbColor rgb="FFEEEEEE"/>
      <rgbColor rgb="FF660066"/>
      <rgbColor rgb="FFFF7B59"/>
      <rgbColor rgb="FF0066B3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1</v>
      </c>
      <c r="D4" s="1" t="n">
        <v>1</v>
      </c>
      <c r="E4" s="1" t="n">
        <v>1</v>
      </c>
      <c r="F4" s="1"/>
      <c r="G4" s="1"/>
      <c r="H4" s="1"/>
    </row>
    <row r="5" customFormat="false" ht="12.8" hidden="false" customHeight="false" outlineLevel="0" collapsed="false">
      <c r="A5" s="1"/>
      <c r="B5" s="1" t="s">
        <v>11</v>
      </c>
      <c r="C5" s="1" t="n">
        <v>1</v>
      </c>
      <c r="D5" s="1" t="n">
        <v>1</v>
      </c>
      <c r="E5" s="1" t="n">
        <v>1</v>
      </c>
      <c r="F5" s="1"/>
      <c r="G5" s="1"/>
      <c r="H5" s="1"/>
    </row>
    <row r="6" customFormat="false" ht="12.8" hidden="false" customHeight="false" outlineLevel="0" collapsed="false">
      <c r="A6" s="1"/>
      <c r="B6" s="1" t="s">
        <v>12</v>
      </c>
      <c r="C6" s="1" t="n">
        <v>1</v>
      </c>
      <c r="D6" s="1" t="n">
        <v>1</v>
      </c>
      <c r="E6" s="1" t="n">
        <v>1</v>
      </c>
      <c r="F6" s="1"/>
      <c r="G6" s="1"/>
      <c r="H6" s="1"/>
    </row>
    <row r="7" customFormat="false" ht="12.8" hidden="false" customHeight="false" outlineLevel="0" collapsed="false">
      <c r="A7" s="1"/>
      <c r="B7" s="1" t="s">
        <v>13</v>
      </c>
      <c r="C7" s="1" t="n">
        <v>1</v>
      </c>
      <c r="D7" s="1" t="n">
        <v>1</v>
      </c>
      <c r="E7" s="1" t="n">
        <v>1</v>
      </c>
      <c r="F7" s="1"/>
      <c r="G7" s="1"/>
      <c r="H7" s="1"/>
    </row>
    <row r="8" customFormat="false" ht="12.8" hidden="false" customHeight="false" outlineLevel="0" collapsed="false">
      <c r="A8" s="1"/>
      <c r="B8" s="1" t="s">
        <v>14</v>
      </c>
      <c r="C8" s="1"/>
      <c r="D8" s="1"/>
      <c r="E8" s="1"/>
      <c r="F8" s="1" t="n">
        <v>1</v>
      </c>
      <c r="G8" s="1" t="n">
        <v>1</v>
      </c>
      <c r="H8" s="1" t="n">
        <v>1</v>
      </c>
    </row>
    <row r="9" customFormat="false" ht="12.8" hidden="false" customHeight="false" outlineLevel="0" collapsed="false">
      <c r="A9" s="1"/>
      <c r="B9" s="1" t="s">
        <v>15</v>
      </c>
      <c r="C9" s="1"/>
      <c r="D9" s="1"/>
      <c r="E9" s="1"/>
      <c r="F9" s="1" t="n">
        <v>1</v>
      </c>
      <c r="G9" s="1" t="n">
        <v>1</v>
      </c>
      <c r="H9" s="1" t="n">
        <v>1</v>
      </c>
    </row>
    <row r="10" customFormat="false" ht="12.8" hidden="false" customHeight="false" outlineLevel="0" collapsed="false">
      <c r="A10" s="1"/>
      <c r="B10" s="1" t="s">
        <v>16</v>
      </c>
      <c r="C10" s="1"/>
      <c r="D10" s="1"/>
      <c r="E10" s="1"/>
      <c r="F10" s="1" t="n">
        <v>1</v>
      </c>
      <c r="G10" s="1" t="n">
        <v>1</v>
      </c>
      <c r="H10" s="1" t="n">
        <v>1</v>
      </c>
    </row>
    <row r="11" customFormat="false" ht="12.8" hidden="false" customHeight="false" outlineLevel="0" collapsed="false">
      <c r="A11" s="1"/>
      <c r="B11" s="1" t="s">
        <v>17</v>
      </c>
      <c r="C11" s="1"/>
      <c r="D11" s="1"/>
      <c r="E11" s="1"/>
      <c r="F11" s="1" t="n">
        <v>1</v>
      </c>
      <c r="G11" s="1" t="n">
        <v>1</v>
      </c>
      <c r="H11" s="1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23.85" hidden="false" customHeight="false" outlineLevel="0" collapsed="false">
      <c r="A13" s="8" t="s">
        <v>18</v>
      </c>
      <c r="B13" s="1"/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4</v>
      </c>
    </row>
    <row r="17" customFormat="false" ht="23.85" hidden="false" customHeight="false" outlineLevel="0" collapsed="false">
      <c r="C17" s="9" t="s">
        <v>19</v>
      </c>
    </row>
  </sheetData>
  <mergeCells count="3">
    <mergeCell ref="C1:H1"/>
    <mergeCell ref="C2:E2"/>
    <mergeCell ref="F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8" activeCellId="0" sqref="J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</row>
    <row r="3" customFormat="false" ht="12.8" hidden="false" customHeight="false" outlineLevel="0" collapsed="false">
      <c r="A3" s="0" t="s">
        <v>21</v>
      </c>
      <c r="L3" s="10" t="s">
        <v>22</v>
      </c>
      <c r="M3" s="10"/>
      <c r="N3" s="10"/>
      <c r="O3" s="10"/>
    </row>
    <row r="4" customFormat="false" ht="34.6" hidden="false" customHeight="false" outlineLevel="0" collapsed="false">
      <c r="A4" s="11" t="s">
        <v>23</v>
      </c>
      <c r="L4" s="11" t="s">
        <v>24</v>
      </c>
      <c r="M4" s="11" t="s">
        <v>25</v>
      </c>
      <c r="N4" s="12" t="s">
        <v>26</v>
      </c>
      <c r="O4" s="11" t="s">
        <v>27</v>
      </c>
      <c r="P4" s="13" t="s">
        <v>28</v>
      </c>
      <c r="Q4" s="12" t="s">
        <v>29</v>
      </c>
      <c r="R4" s="12" t="s">
        <v>30</v>
      </c>
    </row>
    <row r="5" customFormat="false" ht="12.8" hidden="false" customHeight="false" outlineLevel="0" collapsed="false">
      <c r="A5" s="0" t="s">
        <v>31</v>
      </c>
    </row>
    <row r="6" customFormat="false" ht="12.8" hidden="false" customHeight="false" outlineLevel="0" collapsed="false">
      <c r="B6" s="0" t="s">
        <v>32</v>
      </c>
      <c r="L6" s="10" t="s">
        <v>33</v>
      </c>
      <c r="M6" s="10"/>
      <c r="N6" s="10"/>
      <c r="O6" s="10"/>
    </row>
    <row r="7" customFormat="false" ht="12.8" hidden="false" customHeight="false" outlineLevel="0" collapsed="false">
      <c r="B7" s="0" t="s">
        <v>34</v>
      </c>
    </row>
    <row r="8" customFormat="false" ht="35.05" hidden="false" customHeight="false" outlineLevel="0" collapsed="false">
      <c r="B8" s="0" t="s">
        <v>35</v>
      </c>
      <c r="L8" s="11" t="s">
        <v>24</v>
      </c>
      <c r="M8" s="11" t="s">
        <v>25</v>
      </c>
      <c r="N8" s="12" t="s">
        <v>26</v>
      </c>
      <c r="O8" s="11" t="s">
        <v>27</v>
      </c>
      <c r="P8" s="13" t="s">
        <v>28</v>
      </c>
      <c r="Q8" s="12" t="s">
        <v>29</v>
      </c>
      <c r="R8" s="11" t="s">
        <v>36</v>
      </c>
      <c r="S8" s="12" t="s">
        <v>37</v>
      </c>
      <c r="T8" s="12" t="s">
        <v>30</v>
      </c>
    </row>
    <row r="10" customFormat="false" ht="12.8" hidden="false" customHeight="false" outlineLevel="0" collapsed="false">
      <c r="B10" s="11" t="s">
        <v>38</v>
      </c>
    </row>
    <row r="12" customFormat="false" ht="12.8" hidden="false" customHeight="false" outlineLevel="0" collapsed="false">
      <c r="B12" s="0" t="s">
        <v>39</v>
      </c>
    </row>
    <row r="13" customFormat="false" ht="12.8" hidden="false" customHeight="false" outlineLevel="0" collapsed="false">
      <c r="B13" s="0" t="s">
        <v>40</v>
      </c>
    </row>
    <row r="14" customFormat="false" ht="12.8" hidden="false" customHeight="false" outlineLevel="0" collapsed="false">
      <c r="C14" s="0" t="s">
        <v>41</v>
      </c>
    </row>
    <row r="15" customFormat="false" ht="12.8" hidden="false" customHeight="false" outlineLevel="0" collapsed="false">
      <c r="C15" s="0" t="s">
        <v>40</v>
      </c>
    </row>
    <row r="16" customFormat="false" ht="12.8" hidden="false" customHeight="false" outlineLevel="0" collapsed="false">
      <c r="D16" s="0" t="s">
        <v>42</v>
      </c>
    </row>
    <row r="17" customFormat="false" ht="12.8" hidden="false" customHeight="false" outlineLevel="0" collapsed="false">
      <c r="D17" s="0" t="s">
        <v>43</v>
      </c>
    </row>
    <row r="19" customFormat="false" ht="12.8" hidden="false" customHeight="false" outlineLevel="0" collapsed="false">
      <c r="D19" s="0" t="s">
        <v>44</v>
      </c>
    </row>
    <row r="20" customFormat="false" ht="12.8" hidden="false" customHeight="false" outlineLevel="0" collapsed="false">
      <c r="D20" s="0" t="s">
        <v>45</v>
      </c>
    </row>
    <row r="22" customFormat="false" ht="12.8" hidden="false" customHeight="false" outlineLevel="0" collapsed="false">
      <c r="D22" s="0" t="s">
        <v>46</v>
      </c>
    </row>
    <row r="23" customFormat="false" ht="12.8" hidden="false" customHeight="false" outlineLevel="0" collapsed="false">
      <c r="D23" s="0" t="s">
        <v>47</v>
      </c>
    </row>
    <row r="24" customFormat="false" ht="12.8" hidden="false" customHeight="false" outlineLevel="0" collapsed="false">
      <c r="C24" s="0" t="s">
        <v>48</v>
      </c>
    </row>
    <row r="26" customFormat="false" ht="12.8" hidden="false" customHeight="false" outlineLevel="0" collapsed="false">
      <c r="C26" s="0" t="s">
        <v>49</v>
      </c>
    </row>
    <row r="28" customFormat="false" ht="12.8" hidden="false" customHeight="false" outlineLevel="0" collapsed="false">
      <c r="C28" s="0" t="s">
        <v>50</v>
      </c>
    </row>
    <row r="29" customFormat="false" ht="12.8" hidden="false" customHeight="false" outlineLevel="0" collapsed="false">
      <c r="B29" s="0" t="s">
        <v>48</v>
      </c>
    </row>
  </sheetData>
  <mergeCells count="2">
    <mergeCell ref="L3:O3"/>
    <mergeCell ref="L6:O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false" hidden="false" outlineLevel="0" max="2" min="2" style="0" width="11.52"/>
    <col collapsed="false" customWidth="true" hidden="false" outlineLevel="0" max="3" min="3" style="0" width="11.71"/>
    <col collapsed="false" customWidth="false" hidden="false" outlineLevel="0" max="4" min="4" style="0" width="11.52"/>
    <col collapsed="false" customWidth="true" hidden="false" outlineLevel="0" max="5" min="5" style="0" width="21.44"/>
    <col collapsed="false" customWidth="true" hidden="false" outlineLevel="0" max="6" min="6" style="0" width="23.32"/>
    <col collapsed="false" customWidth="false" hidden="false" outlineLevel="0" max="7" min="7" style="0" width="11.52"/>
    <col collapsed="false" customWidth="true" hidden="false" outlineLevel="0" max="8" min="8" style="0" width="16.87"/>
    <col collapsed="false" customWidth="true" hidden="false" outlineLevel="0" max="9" min="9" style="0" width="13.97"/>
    <col collapsed="false" customWidth="true" hidden="false" outlineLevel="0" max="10" min="10" style="0" width="17.16"/>
    <col collapsed="false" customWidth="true" hidden="false" outlineLevel="0" max="11" min="11" style="0" width="13.69"/>
    <col collapsed="false" customWidth="false" hidden="false" outlineLevel="0" max="13" min="12" style="0" width="11.52"/>
    <col collapsed="false" customWidth="true" hidden="false" outlineLevel="0" max="14" min="14" style="0" width="14.81"/>
    <col collapsed="false" customWidth="false" hidden="false" outlineLevel="0" max="15" min="15" style="0" width="11.52"/>
    <col collapsed="false" customWidth="true" hidden="false" outlineLevel="0" max="16" min="16" style="0" width="13.69"/>
    <col collapsed="false" customWidth="true" hidden="false" outlineLevel="0" max="17" min="17" style="0" width="13.3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/>
      <c r="B1" s="1"/>
      <c r="C1" s="14" t="s">
        <v>0</v>
      </c>
      <c r="D1" s="14"/>
      <c r="E1" s="14"/>
      <c r="F1" s="14"/>
      <c r="G1" s="14"/>
      <c r="H1" s="14"/>
      <c r="I1" s="14"/>
      <c r="K1" s="11" t="s">
        <v>51</v>
      </c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  <c r="I2" s="4"/>
      <c r="K2" s="11" t="s">
        <v>5</v>
      </c>
      <c r="L2" s="11" t="s">
        <v>6</v>
      </c>
      <c r="M2" s="11" t="s">
        <v>7</v>
      </c>
      <c r="N2" s="11" t="s">
        <v>52</v>
      </c>
      <c r="O2" s="11" t="s">
        <v>53</v>
      </c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  <c r="I3" s="7" t="s">
        <v>54</v>
      </c>
      <c r="K3" s="15" t="n">
        <v>0.4</v>
      </c>
      <c r="L3" s="15" t="n">
        <v>0.2</v>
      </c>
      <c r="M3" s="15" t="n">
        <v>0.3</v>
      </c>
      <c r="N3" s="0" t="s">
        <v>52</v>
      </c>
      <c r="O3" s="15" t="n">
        <v>0.1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6" t="n">
        <v>1</v>
      </c>
      <c r="D4" s="16"/>
      <c r="E4" s="16"/>
      <c r="F4" s="16"/>
      <c r="G4" s="16"/>
      <c r="H4" s="16"/>
      <c r="I4" s="16"/>
    </row>
    <row r="5" customFormat="false" ht="12.8" hidden="false" customHeight="false" outlineLevel="0" collapsed="false">
      <c r="A5" s="1"/>
      <c r="B5" s="1" t="s">
        <v>11</v>
      </c>
      <c r="C5" s="16" t="n">
        <v>1</v>
      </c>
      <c r="D5" s="16"/>
      <c r="E5" s="16"/>
      <c r="F5" s="16"/>
      <c r="G5" s="16"/>
      <c r="H5" s="16"/>
      <c r="I5" s="16"/>
    </row>
    <row r="6" customFormat="false" ht="12.8" hidden="false" customHeight="false" outlineLevel="0" collapsed="false">
      <c r="A6" s="1"/>
      <c r="B6" s="1" t="s">
        <v>12</v>
      </c>
      <c r="C6" s="16" t="n">
        <v>1</v>
      </c>
      <c r="D6" s="16"/>
      <c r="E6" s="16"/>
      <c r="F6" s="16"/>
      <c r="G6" s="16"/>
      <c r="H6" s="16"/>
      <c r="I6" s="16"/>
      <c r="K6" s="11" t="s">
        <v>55</v>
      </c>
    </row>
    <row r="7" customFormat="false" ht="12.8" hidden="false" customHeight="false" outlineLevel="0" collapsed="false">
      <c r="A7" s="1"/>
      <c r="B7" s="1" t="s">
        <v>13</v>
      </c>
      <c r="C7" s="16" t="n">
        <v>1</v>
      </c>
      <c r="D7" s="16"/>
      <c r="E7" s="16"/>
      <c r="F7" s="16"/>
      <c r="G7" s="16"/>
      <c r="H7" s="16"/>
      <c r="I7" s="16"/>
      <c r="K7" s="0" t="s">
        <v>56</v>
      </c>
    </row>
    <row r="8" customFormat="false" ht="12.8" hidden="false" customHeight="false" outlineLevel="0" collapsed="false">
      <c r="A8" s="1"/>
      <c r="B8" s="1" t="s">
        <v>14</v>
      </c>
      <c r="C8" s="16" t="n">
        <v>1</v>
      </c>
      <c r="D8" s="16"/>
      <c r="E8" s="16"/>
      <c r="F8" s="16"/>
      <c r="G8" s="16"/>
      <c r="H8" s="16"/>
      <c r="I8" s="16"/>
      <c r="K8" s="0" t="s">
        <v>57</v>
      </c>
    </row>
    <row r="9" customFormat="false" ht="12.8" hidden="false" customHeight="false" outlineLevel="0" collapsed="false">
      <c r="A9" s="1"/>
      <c r="B9" s="1" t="s">
        <v>15</v>
      </c>
      <c r="C9" s="16"/>
      <c r="D9" s="16"/>
      <c r="E9" s="16"/>
      <c r="F9" s="16" t="n">
        <v>1</v>
      </c>
      <c r="G9" s="16"/>
      <c r="H9" s="16"/>
      <c r="I9" s="16"/>
      <c r="K9" s="0" t="s">
        <v>58</v>
      </c>
    </row>
    <row r="10" customFormat="false" ht="12.8" hidden="false" customHeight="false" outlineLevel="0" collapsed="false">
      <c r="A10" s="1"/>
      <c r="B10" s="1" t="s">
        <v>16</v>
      </c>
      <c r="C10" s="16"/>
      <c r="D10" s="16"/>
      <c r="E10" s="16"/>
      <c r="F10" s="16" t="n">
        <v>1</v>
      </c>
      <c r="G10" s="16"/>
      <c r="H10" s="16"/>
      <c r="I10" s="16"/>
      <c r="K10" s="17" t="s">
        <v>59</v>
      </c>
      <c r="L10" s="17" t="s">
        <v>60</v>
      </c>
    </row>
    <row r="11" customFormat="false" ht="35.05" hidden="false" customHeight="true" outlineLevel="0" collapsed="false">
      <c r="A11" s="1"/>
      <c r="B11" s="1" t="s">
        <v>17</v>
      </c>
      <c r="C11" s="16"/>
      <c r="D11" s="16"/>
      <c r="E11" s="16"/>
      <c r="F11" s="16" t="n">
        <v>1</v>
      </c>
      <c r="G11" s="16"/>
      <c r="H11" s="16"/>
      <c r="I11" s="16"/>
      <c r="K11" s="17" t="s">
        <v>61</v>
      </c>
      <c r="L11" s="17" t="s">
        <v>62</v>
      </c>
      <c r="N11" s="18" t="s">
        <v>63</v>
      </c>
      <c r="O11" s="18"/>
    </row>
    <row r="12" customFormat="false" ht="79.85" hidden="false" customHeight="false" outlineLevel="0" collapsed="false">
      <c r="A12" s="1"/>
      <c r="B12" s="1"/>
      <c r="C12" s="19" t="s">
        <v>64</v>
      </c>
      <c r="D12" s="19"/>
      <c r="E12" s="1" t="n">
        <v>3</v>
      </c>
      <c r="F12" s="19" t="s">
        <v>64</v>
      </c>
      <c r="G12" s="19"/>
      <c r="H12" s="1" t="n">
        <v>4</v>
      </c>
      <c r="I12" s="1"/>
      <c r="N12" s="17" t="s">
        <v>65</v>
      </c>
      <c r="O12" s="20" t="s">
        <v>66</v>
      </c>
    </row>
    <row r="13" customFormat="false" ht="46.25" hidden="false" customHeight="false" outlineLevel="0" collapsed="false">
      <c r="A13" s="21" t="s">
        <v>67</v>
      </c>
      <c r="B13" s="1"/>
      <c r="C13" s="22" t="n">
        <f aca="false">5/8</f>
        <v>0.625</v>
      </c>
      <c r="D13" s="22"/>
      <c r="E13" s="22"/>
      <c r="F13" s="23" t="n">
        <f aca="false">3/8</f>
        <v>0.375</v>
      </c>
      <c r="G13" s="23"/>
      <c r="H13" s="23"/>
      <c r="I13" s="23"/>
      <c r="N13" s="1" t="s">
        <v>5</v>
      </c>
      <c r="O13" s="1" t="n">
        <f aca="false">1- E24</f>
        <v>0.697916666666667</v>
      </c>
    </row>
    <row r="14" customFormat="false" ht="12.8" hidden="false" customHeight="false" outlineLevel="0" collapsed="false">
      <c r="A14" s="1"/>
      <c r="B14" s="1"/>
      <c r="C14" s="24" t="s">
        <v>68</v>
      </c>
      <c r="D14" s="24"/>
      <c r="E14" s="24"/>
      <c r="F14" s="25" t="s">
        <v>69</v>
      </c>
      <c r="G14" s="25"/>
      <c r="H14" s="25"/>
      <c r="I14" s="25"/>
      <c r="N14" s="1" t="s">
        <v>8</v>
      </c>
      <c r="O14" s="1" t="n">
        <f aca="false">1-H24</f>
        <v>0.791666666666667</v>
      </c>
    </row>
    <row r="16" customFormat="false" ht="35.05" hidden="false" customHeight="false" outlineLevel="0" collapsed="false">
      <c r="B16" s="26" t="s">
        <v>65</v>
      </c>
      <c r="C16" s="14" t="s">
        <v>70</v>
      </c>
      <c r="D16" s="14"/>
      <c r="E16" s="14" t="s">
        <v>71</v>
      </c>
      <c r="F16" s="14"/>
      <c r="G16" s="14"/>
      <c r="H16" s="27"/>
      <c r="I16" s="27"/>
      <c r="J16" s="1"/>
      <c r="K16" s="1"/>
      <c r="N16" s="13" t="s">
        <v>72</v>
      </c>
      <c r="O16" s="11" t="n">
        <f aca="false">AVERAGE(O13:O14)</f>
        <v>0.744791666666667</v>
      </c>
    </row>
    <row r="17" customFormat="false" ht="12.8" hidden="false" customHeight="false" outlineLevel="0" collapsed="false">
      <c r="B17" s="1"/>
      <c r="C17" s="5" t="s">
        <v>73</v>
      </c>
      <c r="D17" s="5" t="s">
        <v>74</v>
      </c>
      <c r="E17" s="28" t="s">
        <v>75</v>
      </c>
      <c r="F17" s="28" t="s">
        <v>76</v>
      </c>
      <c r="G17" s="1"/>
      <c r="H17" s="28" t="s">
        <v>77</v>
      </c>
      <c r="I17" s="28" t="s">
        <v>78</v>
      </c>
      <c r="J17" s="1"/>
      <c r="K17" s="5" t="s">
        <v>79</v>
      </c>
    </row>
    <row r="18" customFormat="false" ht="23.85" hidden="false" customHeight="true" outlineLevel="0" collapsed="false">
      <c r="B18" s="1" t="s">
        <v>5</v>
      </c>
      <c r="C18" s="1" t="n">
        <v>1</v>
      </c>
      <c r="D18" s="1" t="n">
        <v>1</v>
      </c>
      <c r="E18" s="1" t="n">
        <f aca="false">C18/E12</f>
        <v>0.333333333333333</v>
      </c>
      <c r="F18" s="1" t="n">
        <f aca="false">D18/H12</f>
        <v>0.25</v>
      </c>
      <c r="G18" s="1"/>
      <c r="H18" s="1" t="n">
        <f aca="false">E18 * C13</f>
        <v>0.208333333333333</v>
      </c>
      <c r="I18" s="1" t="n">
        <f aca="false">F18 * F13</f>
        <v>0.09375</v>
      </c>
      <c r="J18" s="29" t="s">
        <v>80</v>
      </c>
      <c r="K18" s="1" t="n">
        <f aca="false">H18 + I18</f>
        <v>0.302083333333333</v>
      </c>
      <c r="N18" s="30" t="s">
        <v>81</v>
      </c>
      <c r="O18" s="30"/>
      <c r="P18" s="30"/>
      <c r="Q18" s="30"/>
      <c r="R18" s="30"/>
      <c r="S18" s="30"/>
      <c r="T18" s="30"/>
    </row>
    <row r="19" customFormat="false" ht="57.3" hidden="false" customHeight="false" outlineLevel="0" collapsed="false">
      <c r="B19" s="1" t="s">
        <v>6</v>
      </c>
      <c r="C19" s="1" t="n">
        <v>1</v>
      </c>
      <c r="D19" s="1" t="n">
        <v>1</v>
      </c>
      <c r="E19" s="1" t="n">
        <f aca="false">C19/E12</f>
        <v>0.333333333333333</v>
      </c>
      <c r="F19" s="1" t="n">
        <f aca="false">D19/H12</f>
        <v>0.25</v>
      </c>
      <c r="G19" s="1"/>
      <c r="H19" s="1" t="n">
        <f aca="false">E19 * C13</f>
        <v>0.208333333333333</v>
      </c>
      <c r="I19" s="1" t="n">
        <f aca="false">F19 * F13</f>
        <v>0.09375</v>
      </c>
      <c r="J19" s="29" t="s">
        <v>80</v>
      </c>
      <c r="K19" s="1" t="n">
        <f aca="false">H19 + I19</f>
        <v>0.302083333333333</v>
      </c>
      <c r="N19" s="5" t="s">
        <v>82</v>
      </c>
      <c r="O19" s="8" t="s">
        <v>83</v>
      </c>
      <c r="P19" s="31" t="s">
        <v>84</v>
      </c>
      <c r="Q19" s="8" t="s">
        <v>85</v>
      </c>
      <c r="R19" s="8" t="s">
        <v>86</v>
      </c>
      <c r="S19" s="31" t="s">
        <v>87</v>
      </c>
      <c r="T19" s="31" t="s">
        <v>88</v>
      </c>
    </row>
    <row r="20" customFormat="false" ht="12.8" hidden="false" customHeight="false" outlineLevel="0" collapsed="false">
      <c r="B20" s="1" t="s">
        <v>7</v>
      </c>
      <c r="C20" s="1" t="n">
        <v>1</v>
      </c>
      <c r="D20" s="1" t="n">
        <v>0</v>
      </c>
      <c r="E20" s="1" t="n">
        <f aca="false">C20/E12</f>
        <v>0.333333333333333</v>
      </c>
      <c r="F20" s="1" t="n">
        <f aca="false">D20/H12</f>
        <v>0</v>
      </c>
      <c r="G20" s="1"/>
      <c r="H20" s="1" t="n">
        <f aca="false">E20 * C13</f>
        <v>0.208333333333333</v>
      </c>
      <c r="I20" s="1" t="n">
        <f aca="false">F20 * F13</f>
        <v>0</v>
      </c>
      <c r="J20" s="29" t="s">
        <v>80</v>
      </c>
      <c r="K20" s="1" t="n">
        <f aca="false">H20 + I20</f>
        <v>0.208333333333333</v>
      </c>
      <c r="N20" s="1" t="n">
        <v>1</v>
      </c>
      <c r="O20" s="1" t="n">
        <v>1</v>
      </c>
      <c r="P20" s="1" t="n">
        <v>2</v>
      </c>
      <c r="Q20" s="1" t="n">
        <v>4.5</v>
      </c>
      <c r="R20" s="1" t="n">
        <f aca="false">4.5/5</f>
        <v>0.9</v>
      </c>
      <c r="S20" s="1" t="n">
        <v>3</v>
      </c>
      <c r="T20" s="1"/>
    </row>
    <row r="21" customFormat="false" ht="12.8" hidden="false" customHeight="false" outlineLevel="0" collapsed="false">
      <c r="B21" s="1" t="s">
        <v>8</v>
      </c>
      <c r="C21" s="1" t="n">
        <v>1</v>
      </c>
      <c r="D21" s="1" t="n">
        <v>0</v>
      </c>
      <c r="E21" s="1" t="n">
        <f aca="false">C21/E12</f>
        <v>0.333333333333333</v>
      </c>
      <c r="F21" s="1" t="n">
        <f aca="false">D21/H12</f>
        <v>0</v>
      </c>
      <c r="G21" s="1"/>
      <c r="H21" s="1" t="n">
        <f aca="false">E21 * C13</f>
        <v>0.208333333333333</v>
      </c>
      <c r="I21" s="1" t="n">
        <f aca="false">F21 * F13</f>
        <v>0</v>
      </c>
      <c r="J21" s="29" t="s">
        <v>80</v>
      </c>
      <c r="K21" s="1" t="n">
        <f aca="false">H21 + I21</f>
        <v>0.208333333333333</v>
      </c>
      <c r="N21" s="32"/>
    </row>
    <row r="23" customFormat="false" ht="12.8" hidden="false" customHeight="false" outlineLevel="0" collapsed="false">
      <c r="B23" s="2" t="s">
        <v>89</v>
      </c>
      <c r="C23" s="2"/>
      <c r="D23" s="2"/>
      <c r="E23" s="17" t="s">
        <v>5</v>
      </c>
      <c r="F23" s="17" t="s">
        <v>6</v>
      </c>
      <c r="G23" s="17" t="s">
        <v>7</v>
      </c>
      <c r="H23" s="17" t="s">
        <v>8</v>
      </c>
    </row>
    <row r="24" customFormat="false" ht="12.8" hidden="false" customHeight="false" outlineLevel="0" collapsed="false">
      <c r="E24" s="5" t="n">
        <f aca="false">K18</f>
        <v>0.302083333333333</v>
      </c>
      <c r="F24" s="5" t="n">
        <f aca="false">K19</f>
        <v>0.302083333333333</v>
      </c>
      <c r="G24" s="5" t="n">
        <f aca="false">K20</f>
        <v>0.208333333333333</v>
      </c>
      <c r="H24" s="5" t="n">
        <f aca="false">K21</f>
        <v>0.208333333333333</v>
      </c>
    </row>
    <row r="26" customFormat="false" ht="23.85" hidden="false" customHeight="false" outlineLevel="0" collapsed="false">
      <c r="B26" s="9" t="s">
        <v>19</v>
      </c>
    </row>
    <row r="28" customFormat="false" ht="23.85" hidden="false" customHeight="false" outlineLevel="0" collapsed="false">
      <c r="B28" s="9" t="s">
        <v>90</v>
      </c>
    </row>
    <row r="29" customFormat="false" ht="12.8" hidden="false" customHeight="false" outlineLevel="0" collapsed="false">
      <c r="B29" s="0" t="s">
        <v>91</v>
      </c>
    </row>
    <row r="31" customFormat="false" ht="12.8" hidden="false" customHeight="false" outlineLevel="0" collapsed="false">
      <c r="B31" s="0" t="s">
        <v>92</v>
      </c>
    </row>
    <row r="32" customFormat="false" ht="12.8" hidden="false" customHeight="false" outlineLevel="0" collapsed="false">
      <c r="B32" s="0" t="s">
        <v>93</v>
      </c>
    </row>
  </sheetData>
  <mergeCells count="30">
    <mergeCell ref="C1:I1"/>
    <mergeCell ref="C2:E2"/>
    <mergeCell ref="F2:I2"/>
    <mergeCell ref="C4:E4"/>
    <mergeCell ref="F4:I4"/>
    <mergeCell ref="C5:E5"/>
    <mergeCell ref="F5:I5"/>
    <mergeCell ref="C6:E6"/>
    <mergeCell ref="F6:I6"/>
    <mergeCell ref="C7:E7"/>
    <mergeCell ref="F7:I7"/>
    <mergeCell ref="C8:E8"/>
    <mergeCell ref="F8:I8"/>
    <mergeCell ref="C9:E9"/>
    <mergeCell ref="F9:I9"/>
    <mergeCell ref="C10:E10"/>
    <mergeCell ref="F10:I10"/>
    <mergeCell ref="C11:E11"/>
    <mergeCell ref="F11:I11"/>
    <mergeCell ref="N11:O11"/>
    <mergeCell ref="C12:D12"/>
    <mergeCell ref="F12:G12"/>
    <mergeCell ref="C13:E13"/>
    <mergeCell ref="F13:I13"/>
    <mergeCell ref="C14:E14"/>
    <mergeCell ref="F14:I14"/>
    <mergeCell ref="C16:D16"/>
    <mergeCell ref="E16:G16"/>
    <mergeCell ref="N18:T18"/>
    <mergeCell ref="B23:D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I19" activeCellId="0" sqref="I1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23"/>
    <col collapsed="false" customWidth="true" hidden="false" outlineLevel="0" max="3" min="3" style="0" width="44.3"/>
    <col collapsed="false" customWidth="true" hidden="false" outlineLevel="0" max="4" min="4" style="0" width="12.63"/>
    <col collapsed="false" customWidth="true" hidden="false" outlineLevel="0" max="5" min="5" style="0" width="16.68"/>
    <col collapsed="false" customWidth="true" hidden="false" outlineLevel="0" max="6" min="6" style="0" width="18.77"/>
    <col collapsed="false" customWidth="true" hidden="false" outlineLevel="0" max="7" min="7" style="0" width="5.17"/>
    <col collapsed="false" customWidth="true" hidden="false" outlineLevel="0" max="8" min="8" style="0" width="11.03"/>
    <col collapsed="false" customWidth="true" hidden="false" outlineLevel="0" max="9" min="9" style="0" width="12.4"/>
    <col collapsed="false" customWidth="true" hidden="false" outlineLevel="0" max="10" min="10" style="0" width="14.69"/>
    <col collapsed="false" customWidth="false" hidden="false" outlineLevel="0" max="11" min="11" style="0" width="11.52"/>
    <col collapsed="false" customWidth="true" hidden="false" outlineLevel="0" max="12" min="12" style="0" width="36.84"/>
    <col collapsed="false" customWidth="true" hidden="false" outlineLevel="0" max="13" min="13" style="0" width="36.04"/>
    <col collapsed="false" customWidth="true" hidden="false" outlineLevel="0" max="14" min="14" style="0" width="65.6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/>
      <c r="B1" s="1"/>
      <c r="C1" s="1"/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A2" s="1"/>
      <c r="B2" s="1"/>
      <c r="C2" s="1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A3" s="5"/>
      <c r="B3" s="5"/>
      <c r="C3" s="5"/>
      <c r="D3" s="6"/>
      <c r="E3" s="6"/>
      <c r="F3" s="6"/>
      <c r="G3" s="6"/>
      <c r="H3" s="6"/>
      <c r="I3" s="6"/>
      <c r="J3" s="6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L4" s="11" t="s">
        <v>94</v>
      </c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M5" s="11" t="s">
        <v>95</v>
      </c>
    </row>
    <row r="6" customFormat="false" ht="12.8" hidden="false" customHeight="false" outlineLevel="0" collapsed="false">
      <c r="A6" s="1"/>
      <c r="B6" s="11" t="s">
        <v>96</v>
      </c>
      <c r="N6" s="33" t="s">
        <v>97</v>
      </c>
    </row>
    <row r="7" customFormat="false" ht="79.8" hidden="false" customHeight="false" outlineLevel="0" collapsed="false">
      <c r="A7" s="1"/>
      <c r="B7" s="8" t="s">
        <v>98</v>
      </c>
      <c r="C7" s="5" t="s">
        <v>99</v>
      </c>
      <c r="D7" s="8" t="s">
        <v>100</v>
      </c>
      <c r="E7" s="5" t="s">
        <v>101</v>
      </c>
      <c r="F7" s="5" t="s">
        <v>102</v>
      </c>
      <c r="G7" s="5" t="s">
        <v>103</v>
      </c>
      <c r="H7" s="8" t="s">
        <v>104</v>
      </c>
      <c r="I7" s="34" t="s">
        <v>105</v>
      </c>
      <c r="J7" s="34" t="s">
        <v>106</v>
      </c>
    </row>
    <row r="8" customFormat="false" ht="14.45" hidden="false" customHeight="false" outlineLevel="0" collapsed="false">
      <c r="A8" s="1"/>
      <c r="B8" s="5" t="s">
        <v>107</v>
      </c>
      <c r="C8" s="5" t="s">
        <v>108</v>
      </c>
      <c r="D8" s="5" t="n">
        <v>4.5</v>
      </c>
      <c r="E8" s="1" t="n">
        <v>0.6</v>
      </c>
      <c r="F8" s="1" t="n">
        <v>0.4</v>
      </c>
      <c r="G8" s="1" t="n">
        <v>0.7</v>
      </c>
      <c r="H8" s="1" t="n">
        <v>4</v>
      </c>
      <c r="I8" s="1" t="n">
        <f aca="false">D8 * E8 * F8*G8*H8</f>
        <v>3.024</v>
      </c>
      <c r="J8" s="1" t="n">
        <v>1</v>
      </c>
      <c r="M8" s="11" t="s">
        <v>109</v>
      </c>
    </row>
    <row r="9" customFormat="false" ht="14.45" hidden="false" customHeight="false" outlineLevel="0" collapsed="false">
      <c r="A9" s="1"/>
      <c r="B9" s="5" t="s">
        <v>110</v>
      </c>
      <c r="C9" s="1" t="s">
        <v>108</v>
      </c>
      <c r="D9" s="1" t="n">
        <v>4.5</v>
      </c>
      <c r="E9" s="1" t="n">
        <v>0.6</v>
      </c>
      <c r="F9" s="1" t="n">
        <v>0.4</v>
      </c>
      <c r="G9" s="1" t="n">
        <v>0.65</v>
      </c>
      <c r="H9" s="1" t="n">
        <v>4</v>
      </c>
      <c r="I9" s="1" t="n">
        <f aca="false">D9 * E9 * F9*G9*H9</f>
        <v>2.808</v>
      </c>
      <c r="J9" s="1" t="n">
        <v>3</v>
      </c>
      <c r="N9" s="33" t="s">
        <v>111</v>
      </c>
    </row>
    <row r="10" customFormat="false" ht="14.45" hidden="false" customHeight="false" outlineLevel="0" collapsed="false">
      <c r="A10" s="1"/>
      <c r="B10" s="5" t="s">
        <v>112</v>
      </c>
      <c r="C10" s="1" t="s">
        <v>113</v>
      </c>
      <c r="D10" s="1" t="n">
        <v>4.2</v>
      </c>
      <c r="E10" s="1" t="n">
        <v>0.63</v>
      </c>
      <c r="F10" s="1" t="n">
        <v>0.37</v>
      </c>
      <c r="G10" s="1" t="n">
        <v>0.8</v>
      </c>
      <c r="H10" s="1" t="n">
        <v>3</v>
      </c>
      <c r="I10" s="1" t="n">
        <f aca="false">D10 * E10 * F10*G10*H10</f>
        <v>2.349648</v>
      </c>
      <c r="J10" s="1" t="n">
        <v>5</v>
      </c>
    </row>
    <row r="11" customFormat="false" ht="28.35" hidden="false" customHeight="true" outlineLevel="0" collapsed="false">
      <c r="A11" s="1"/>
      <c r="B11" s="5" t="s">
        <v>114</v>
      </c>
      <c r="C11" s="1" t="s">
        <v>113</v>
      </c>
      <c r="D11" s="1" t="n">
        <v>4.2</v>
      </c>
      <c r="E11" s="1" t="n">
        <v>0.63</v>
      </c>
      <c r="F11" s="1" t="n">
        <v>0.37</v>
      </c>
      <c r="G11" s="1" t="n">
        <v>0.85</v>
      </c>
      <c r="H11" s="1" t="n">
        <v>3</v>
      </c>
      <c r="I11" s="1" t="n">
        <f aca="false">D11 * E11 * F11*G11*H11</f>
        <v>2.496501</v>
      </c>
      <c r="J11" s="1" t="n">
        <v>4</v>
      </c>
      <c r="M11" s="9" t="s">
        <v>115</v>
      </c>
    </row>
    <row r="12" customFormat="false" ht="14.45" hidden="false" customHeight="false" outlineLevel="0" collapsed="false">
      <c r="A12" s="1"/>
      <c r="B12" s="5" t="s">
        <v>116</v>
      </c>
      <c r="C12" s="1" t="s">
        <v>117</v>
      </c>
      <c r="D12" s="1" t="n">
        <v>4.6</v>
      </c>
      <c r="E12" s="1" t="n">
        <v>0.65</v>
      </c>
      <c r="F12" s="1" t="n">
        <v>0.35</v>
      </c>
      <c r="G12" s="1" t="n">
        <v>0.95</v>
      </c>
      <c r="H12" s="1" t="n">
        <v>3</v>
      </c>
      <c r="I12" s="1" t="n">
        <f aca="false">D12 * E12 * F12*G12*H12</f>
        <v>2.982525</v>
      </c>
      <c r="J12" s="1" t="n">
        <v>2</v>
      </c>
      <c r="N12" s="33" t="s">
        <v>118</v>
      </c>
    </row>
    <row r="13" customFormat="false" ht="12.8" hidden="false" customHeight="false" outlineLevel="0" collapsed="false">
      <c r="A13" s="8"/>
      <c r="B13" s="1"/>
      <c r="C13" s="1"/>
      <c r="D13" s="1"/>
      <c r="E13" s="1"/>
      <c r="F13" s="1"/>
      <c r="G13" s="1"/>
      <c r="H13" s="1"/>
      <c r="I13" s="1"/>
      <c r="J13" s="1"/>
    </row>
    <row r="16" customFormat="false" ht="84.6" hidden="false" customHeight="false" outlineLevel="0" collapsed="false">
      <c r="B16" s="35" t="s">
        <v>24</v>
      </c>
      <c r="C16" s="35" t="s">
        <v>4</v>
      </c>
      <c r="D16" s="35" t="s">
        <v>119</v>
      </c>
      <c r="E16" s="36" t="s">
        <v>120</v>
      </c>
      <c r="F16" s="36" t="s">
        <v>121</v>
      </c>
    </row>
    <row r="17" customFormat="false" ht="12.8" hidden="false" customHeight="false" outlineLevel="0" collapsed="false">
      <c r="B17" s="37" t="n">
        <v>1</v>
      </c>
      <c r="C17" s="37" t="s">
        <v>122</v>
      </c>
      <c r="D17" s="37" t="n">
        <v>1</v>
      </c>
      <c r="E17" s="37" t="n">
        <v>1</v>
      </c>
      <c r="F17" s="37" t="n">
        <v>4</v>
      </c>
    </row>
    <row r="18" customFormat="false" ht="12.8" hidden="false" customHeight="false" outlineLevel="0" collapsed="false">
      <c r="B18" s="37" t="n">
        <v>2</v>
      </c>
      <c r="C18" s="38" t="s">
        <v>123</v>
      </c>
      <c r="D18" s="37" t="n">
        <v>2</v>
      </c>
      <c r="E18" s="37" t="n">
        <v>2</v>
      </c>
      <c r="F18" s="37" t="n">
        <v>3</v>
      </c>
    </row>
    <row r="19" customFormat="false" ht="12.8" hidden="false" customHeight="false" outlineLevel="0" collapsed="false">
      <c r="B19" s="35" t="n">
        <v>3</v>
      </c>
      <c r="C19" s="35" t="s">
        <v>124</v>
      </c>
      <c r="D19" s="35" t="n">
        <v>8</v>
      </c>
      <c r="E19" s="35" t="n">
        <v>3</v>
      </c>
      <c r="F19" s="35" t="n">
        <v>2</v>
      </c>
    </row>
    <row r="20" customFormat="false" ht="12.8" hidden="false" customHeight="false" outlineLevel="0" collapsed="false">
      <c r="B20" s="35" t="n">
        <v>4</v>
      </c>
      <c r="C20" s="35" t="s">
        <v>125</v>
      </c>
      <c r="D20" s="35" t="n">
        <v>9</v>
      </c>
      <c r="E20" s="35" t="n">
        <v>4</v>
      </c>
      <c r="F20" s="35" t="n">
        <v>1</v>
      </c>
    </row>
  </sheetData>
  <mergeCells count="2">
    <mergeCell ref="D1:J1"/>
    <mergeCell ref="D2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52.62"/>
    <col collapsed="false" customWidth="false" hidden="false" outlineLevel="0" max="4" min="3" style="0" width="11.52"/>
    <col collapsed="false" customWidth="true" hidden="false" outlineLevel="0" max="5" min="5" style="0" width="8.06"/>
    <col collapsed="false" customWidth="true" hidden="false" outlineLevel="0" max="6" min="6" style="0" width="12.83"/>
    <col collapsed="false" customWidth="true" hidden="false" outlineLevel="0" max="7" min="7" style="0" width="48.65"/>
    <col collapsed="false" customWidth="true" hidden="false" outlineLevel="0" max="8" min="8" style="0" width="17.5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1" t="s">
        <v>126</v>
      </c>
    </row>
    <row r="3" customFormat="false" ht="12.8" hidden="false" customHeight="false" outlineLevel="0" collapsed="false">
      <c r="A3" s="0" t="s">
        <v>127</v>
      </c>
      <c r="B3" s="0" t="s">
        <v>128</v>
      </c>
    </row>
    <row r="4" customFormat="false" ht="45.8" hidden="false" customHeight="false" outlineLevel="0" collapsed="false">
      <c r="E4" s="11" t="s">
        <v>129</v>
      </c>
      <c r="F4" s="11" t="s">
        <v>130</v>
      </c>
      <c r="G4" s="13" t="s">
        <v>131</v>
      </c>
      <c r="H4" s="13" t="s">
        <v>132</v>
      </c>
    </row>
    <row r="5" customFormat="false" ht="12.8" hidden="false" customHeight="false" outlineLevel="0" collapsed="false">
      <c r="A5" s="11" t="s">
        <v>130</v>
      </c>
      <c r="B5" s="11" t="s">
        <v>133</v>
      </c>
      <c r="E5" s="0" t="n">
        <v>1</v>
      </c>
      <c r="F5" s="0" t="n">
        <v>3</v>
      </c>
      <c r="G5" s="0" t="s">
        <v>134</v>
      </c>
      <c r="H5" s="0" t="s">
        <v>135</v>
      </c>
    </row>
    <row r="6" customFormat="false" ht="12.8" hidden="false" customHeight="false" outlineLevel="0" collapsed="false">
      <c r="A6" s="0" t="n">
        <v>1</v>
      </c>
      <c r="B6" s="0" t="s">
        <v>136</v>
      </c>
    </row>
    <row r="7" customFormat="false" ht="12.8" hidden="false" customHeight="false" outlineLevel="0" collapsed="false">
      <c r="A7" s="0" t="n">
        <v>2</v>
      </c>
      <c r="B7" s="0" t="s">
        <v>137</v>
      </c>
    </row>
    <row r="8" customFormat="false" ht="12.8" hidden="false" customHeight="false" outlineLevel="0" collapsed="false">
      <c r="A8" s="0" t="n">
        <v>3</v>
      </c>
      <c r="B8" s="0" t="s">
        <v>138</v>
      </c>
    </row>
    <row r="9" customFormat="false" ht="12.8" hidden="false" customHeight="false" outlineLevel="0" collapsed="false">
      <c r="A9" s="0" t="n">
        <v>4</v>
      </c>
      <c r="B9" s="0" t="s">
        <v>139</v>
      </c>
    </row>
    <row r="10" customFormat="false" ht="12.8" hidden="false" customHeight="false" outlineLevel="0" collapsed="false">
      <c r="A10" s="0" t="n">
        <v>5</v>
      </c>
      <c r="B10" s="0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2019-03-01T20:16:54Z</dcterms:created>
  <dc:creator/>
  <dc:description/>
  <dc:language>en-IE</dc:language>
  <cp:lastModifiedBy/>
  <dcterms:modified xsi:type="dcterms:W3CDTF">2019-03-15T15:02:58Z</dcterms:modified>
  <cp:revision>97</cp:revision>
  <dc:subject/>
  <dc:title/>
</cp:coreProperties>
</file>