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supadhyay\Downloads\"/>
    </mc:Choice>
  </mc:AlternateContent>
  <xr:revisionPtr revIDLastSave="0" documentId="13_ncr:1_{F55BC181-E16B-4689-82CB-ABC153A0FE02}" xr6:coauthVersionLast="45" xr6:coauthVersionMax="45" xr10:uidLastSave="{00000000-0000-0000-0000-000000000000}"/>
  <bookViews>
    <workbookView xWindow="-120" yWindow="-120" windowWidth="29040" windowHeight="15840" activeTab="5" xr2:uid="{7DA0BDF7-7595-439E-98EC-4999B1834548}"/>
  </bookViews>
  <sheets>
    <sheet name="Project Details" sheetId="1" r:id="rId1"/>
    <sheet name="Step 1 User Business Value" sheetId="3" r:id="rId2"/>
    <sheet name="Step 2 Time Criticality" sheetId="4" r:id="rId3"/>
    <sheet name="Step 3 Risk &amp; Opportunity" sheetId="5" r:id="rId4"/>
    <sheet name="Step 4 Job Size" sheetId="6" r:id="rId5"/>
    <sheet name="Final Scores" sheetId="2" r:id="rId6"/>
  </sheets>
  <definedNames>
    <definedName name="Extra">'Step 1 User Business Value'!$Q$16</definedName>
    <definedName name="list">'Step 1 User Business Value'!$N$16:$N$21</definedName>
    <definedName name="list2">'Step 1 User Business Value'!$Q$23:$Q$25</definedName>
    <definedName name="list5">'Step 4 Job Size'!$M$6:$M$11</definedName>
    <definedName name="MyList">'Step 1 User Business Value'!$K$17:$K$21</definedName>
    <definedName name="MyNumber">'Step 1 User Business Value'!$Q$19</definedName>
    <definedName name="Number1">'Project Details'!#REF!</definedName>
    <definedName name="Number2">'Project Details'!#REF!</definedName>
    <definedName name="One">'Step 1 User Business Value'!$K$9</definedName>
    <definedName name="tbl">'Step 4 Job Size'!$N$6</definedName>
    <definedName name="Thre">'Step 1 User Business Value'!$M$9</definedName>
    <definedName name="Three">'Project Details'!$Z$81:$Z$83</definedName>
    <definedName name="Tw">'Step 1 User Business Value'!$L$9</definedName>
    <definedName name="Two">'Project Details'!$Y$81:$Y$82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3" i="2" l="1"/>
  <c r="J32" i="2"/>
  <c r="J31" i="2"/>
  <c r="J22" i="2"/>
  <c r="J21" i="2"/>
  <c r="J20" i="2"/>
  <c r="G4" i="6"/>
  <c r="C4" i="6"/>
  <c r="H28" i="2"/>
  <c r="H9" i="2"/>
  <c r="G4" i="5"/>
  <c r="C4" i="5"/>
  <c r="G4" i="4"/>
  <c r="C4" i="4"/>
  <c r="G4" i="3" l="1"/>
  <c r="C4" i="3"/>
  <c r="H6" i="1" a="1"/>
  <c r="H6" i="1" s="1"/>
  <c r="C21" i="1" l="1"/>
  <c r="G25" i="2" s="1"/>
  <c r="H7" i="1" a="1"/>
  <c r="H7" i="1" s="1"/>
  <c r="F21" i="1" l="1"/>
  <c r="G36" i="2" s="1"/>
  <c r="N5" i="5"/>
  <c r="N6" i="5" s="1"/>
  <c r="H16" i="5" s="1" a="1"/>
  <c r="H16" i="5" s="1"/>
  <c r="O5" i="5"/>
  <c r="O6" i="5" s="1"/>
  <c r="I16" i="5" s="1" a="1"/>
  <c r="I16" i="5" s="1"/>
  <c r="M5" i="5"/>
  <c r="M6" i="5" s="1"/>
  <c r="G16" i="5" s="1" a="1"/>
  <c r="G16" i="5" s="1"/>
  <c r="N2" i="5"/>
  <c r="N3" i="5" s="1"/>
  <c r="D16" i="5" s="1" a="1"/>
  <c r="D16" i="5" s="1"/>
  <c r="O2" i="5"/>
  <c r="O3" i="5" s="1"/>
  <c r="E16" i="5" s="1" a="1"/>
  <c r="E16" i="5" s="1"/>
  <c r="M2" i="5"/>
  <c r="M3" i="5" s="1"/>
  <c r="C16" i="5" s="1" a="1"/>
  <c r="C16" i="5" s="1"/>
  <c r="G41" i="4"/>
  <c r="G42" i="4" s="1"/>
  <c r="C47" i="4" s="1" a="1"/>
  <c r="C47" i="4" s="1"/>
  <c r="H41" i="4"/>
  <c r="H42" i="4" s="1"/>
  <c r="D47" i="4" s="1" a="1"/>
  <c r="D47" i="4" s="1"/>
  <c r="F41" i="4"/>
  <c r="F42" i="4" s="1"/>
  <c r="B47" i="4" s="1" a="1"/>
  <c r="B47" i="4" s="1"/>
  <c r="N5" i="4"/>
  <c r="N6" i="4" s="1"/>
  <c r="H17" i="4" s="1" a="1"/>
  <c r="H17" i="4" s="1"/>
  <c r="O5" i="4"/>
  <c r="O6" i="4" s="1"/>
  <c r="I17" i="4" s="1" a="1"/>
  <c r="I17" i="4" s="1"/>
  <c r="M5" i="4"/>
  <c r="M6" i="4" s="1"/>
  <c r="G17" i="4" s="1" a="1"/>
  <c r="G17" i="4" s="1"/>
  <c r="N2" i="4"/>
  <c r="N3" i="4" s="1"/>
  <c r="D17" i="4" s="1" a="1"/>
  <c r="D17" i="4" s="1"/>
  <c r="O2" i="4"/>
  <c r="O3" i="4" s="1"/>
  <c r="E17" i="4" s="1" a="1"/>
  <c r="E17" i="4" s="1"/>
  <c r="M2" i="4"/>
  <c r="M3" i="4" s="1"/>
  <c r="C17" i="4" s="1" a="1"/>
  <c r="C17" i="4" s="1"/>
  <c r="O7" i="3"/>
  <c r="O8" i="3" s="1"/>
  <c r="H17" i="3" s="1" a="1"/>
  <c r="H17" i="3" s="1"/>
  <c r="P7" i="3"/>
  <c r="P8" i="3" s="1"/>
  <c r="I17" i="3" s="1" a="1"/>
  <c r="I17" i="3" s="1"/>
  <c r="N7" i="3"/>
  <c r="N8" i="3" s="1"/>
  <c r="G17" i="3" s="1" a="1"/>
  <c r="G17" i="3" s="1"/>
  <c r="O4" i="3"/>
  <c r="O5" i="3" s="1"/>
  <c r="D17" i="3" s="1" a="1"/>
  <c r="D17" i="3" s="1"/>
  <c r="P4" i="3"/>
  <c r="P5" i="3" s="1"/>
  <c r="E17" i="3" s="1" a="1"/>
  <c r="E17" i="3" s="1"/>
  <c r="N4" i="3"/>
  <c r="N5" i="3" s="1"/>
  <c r="C17" i="3" l="1" a="1"/>
  <c r="C17" i="3" s="1"/>
  <c r="H33" i="2"/>
  <c r="H32" i="2"/>
  <c r="H31" i="2"/>
  <c r="H22" i="2"/>
  <c r="H21" i="2"/>
  <c r="H20" i="2"/>
  <c r="D14" i="2"/>
  <c r="D13" i="2"/>
  <c r="D12" i="2"/>
  <c r="G33" i="2"/>
  <c r="G32" i="2"/>
  <c r="G31" i="2"/>
  <c r="G22" i="2"/>
  <c r="G21" i="2"/>
  <c r="G20" i="2"/>
  <c r="C14" i="2"/>
  <c r="C13" i="2"/>
  <c r="C12" i="2"/>
  <c r="F33" i="2"/>
  <c r="F32" i="2"/>
  <c r="F31" i="2"/>
  <c r="F22" i="2"/>
  <c r="F21" i="2"/>
  <c r="I31" i="2" l="1"/>
  <c r="L31" i="2" s="1"/>
  <c r="I22" i="2"/>
  <c r="L22" i="2" s="1"/>
  <c r="I32" i="2"/>
  <c r="L32" i="2" s="1"/>
  <c r="E14" i="2"/>
  <c r="F14" i="2" s="1"/>
  <c r="E13" i="2"/>
  <c r="F13" i="2" s="1"/>
  <c r="I33" i="2"/>
  <c r="L33" i="2" s="1"/>
  <c r="I21" i="2"/>
  <c r="L21" i="2" s="1"/>
  <c r="E12" i="2"/>
  <c r="F12" i="2" s="1"/>
  <c r="L34" i="2" l="1"/>
  <c r="I36" i="2" s="1"/>
  <c r="F15" i="2"/>
  <c r="G15" i="2" s="1"/>
  <c r="F20" i="2"/>
  <c r="I20" i="2" s="1"/>
  <c r="L20" i="2" s="1"/>
  <c r="L23" i="2" s="1"/>
  <c r="I2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<sst xmlns="http://schemas.openxmlformats.org/spreadsheetml/2006/main" count="124" uniqueCount="59">
  <si>
    <t>Feature</t>
  </si>
  <si>
    <t>User-Business Value</t>
  </si>
  <si>
    <t>Time-Criticality</t>
  </si>
  <si>
    <t>Risk Reduction</t>
  </si>
  <si>
    <t>Cost of Delay</t>
  </si>
  <si>
    <t>Project 3</t>
  </si>
  <si>
    <t>WSJF</t>
  </si>
  <si>
    <t>Feature 1</t>
  </si>
  <si>
    <t>Feature 2</t>
  </si>
  <si>
    <t>Feature 3</t>
  </si>
  <si>
    <t>What is the relative value to the customer or business ?</t>
  </si>
  <si>
    <t>Do our users prefer this feature over the others?</t>
  </si>
  <si>
    <t>What is the revenue impact on our business?</t>
  </si>
  <si>
    <t>Is there a potential penalty or other negative impact if we delay?</t>
  </si>
  <si>
    <t>Our Recommendation Score</t>
  </si>
  <si>
    <t>Your score</t>
  </si>
  <si>
    <t>Please select the feature for which the User Business Value will be '1':</t>
  </si>
  <si>
    <t>Given below are some questions to guide you:</t>
  </si>
  <si>
    <t>How does the user/business value decay over time?</t>
  </si>
  <si>
    <t>Is there a fixed deadline ?</t>
  </si>
  <si>
    <t>Are there milestones on the critical path impacted by this?</t>
  </si>
  <si>
    <t>What will be the effect on customer satisfaction?</t>
  </si>
  <si>
    <t>Please select the feature for which the Time Criticality Value will be '1':</t>
  </si>
  <si>
    <t>Will this feature enable new business opportunities ?</t>
  </si>
  <si>
    <t>Does this feature reduce the risk of this or a future delivery ?</t>
  </si>
  <si>
    <t>Two</t>
  </si>
  <si>
    <t>Three</t>
  </si>
  <si>
    <t>Is there value in the information that we will receive from this feature?</t>
  </si>
  <si>
    <t>Do we have user validation?</t>
  </si>
  <si>
    <t>What is the User Readiness score?</t>
  </si>
  <si>
    <t>Do we have design specifications ready?</t>
  </si>
  <si>
    <t>Enter the answers to each project specific 
questions below:</t>
  </si>
  <si>
    <t>PROJECT PRIORITIZATION DASHBOARD</t>
  </si>
  <si>
    <t>Project 1 Input</t>
  </si>
  <si>
    <t>Project 2 Input</t>
  </si>
  <si>
    <t>Step 1: 
User Business Value</t>
  </si>
  <si>
    <t>Step 2: 
Time Criticality Value</t>
  </si>
  <si>
    <t>Please select the feature for which the 
Time Criticality value will be '1':</t>
  </si>
  <si>
    <t>Please select the feature for which the 
Time Criticality Value will be '1':</t>
  </si>
  <si>
    <t>Step 3: 
Risk Reduction-Opportunity Enablement Value</t>
  </si>
  <si>
    <t>Please select the feature for which the 
Risk Reduction-Opportunity Enablement Value will be '1':</t>
  </si>
  <si>
    <t>Please select the feature for which the  Risk Reduction-Opportunity Enablement Value will be '1':</t>
  </si>
  <si>
    <t>Step 4:
Job Size</t>
  </si>
  <si>
    <t>Please select the feature for which the 
Job Size will be '1':</t>
  </si>
  <si>
    <t>Job Size</t>
  </si>
  <si>
    <t>What would be the Job Size
for the features?</t>
  </si>
  <si>
    <t xml:space="preserve">Job Size </t>
  </si>
  <si>
    <t>Project Number 1</t>
  </si>
  <si>
    <t>Project Number 2</t>
  </si>
  <si>
    <t xml:space="preserve">Number of critical features: </t>
  </si>
  <si>
    <t>Number of critical features:</t>
  </si>
  <si>
    <t>Initial Recommended Prioritization Score</t>
  </si>
  <si>
    <t>Final Scores</t>
  </si>
  <si>
    <t>What value does it add?</t>
  </si>
  <si>
    <t>Initial 
Prioritization Score</t>
  </si>
  <si>
    <t>Final 
Prioritization Score</t>
  </si>
  <si>
    <t>Final
 Prioritization Score</t>
  </si>
  <si>
    <t>Solar Roof PM Tool</t>
  </si>
  <si>
    <t>Walmart EFSR Buildout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</si>
</sst>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1"/>
      <color theme="1"/>
      <name val="Arial"/>
      <family val="2"/>
    </font>
    <font>
      <b/>
      <sz val="10"/>
      <color theme="1"/>
      <name val="Arial"/>
      <family val="2"/>
    </font>
    <font>
      <b/>
      <i/>
      <sz val="11"/>
      <color rgb="FFFF0000"/>
      <name val="Arial"/>
      <family val="2"/>
    </font>
    <font>
      <b/>
      <sz val="10"/>
      <color rgb="FFFF0000"/>
      <name val="Arial"/>
      <family val="2"/>
    </font>
    <font>
      <sz val="11"/>
      <color rgb="FFFFFFFF"/>
      <name val="Calibri"/>
      <family val="2"/>
      <scheme val="minor"/>
    </font>
    <font>
      <b/>
      <sz val="14"/>
      <color theme="1"/>
      <name val="Times New Roman"/>
      <family val="1"/>
    </font>
    <font>
      <b/>
      <i/>
      <sz val="14"/>
      <color theme="0"/>
      <name val="Times New Roman"/>
      <family val="1"/>
    </font>
    <font>
      <sz val="24"/>
      <color theme="1"/>
      <name val="Times New Roman"/>
      <family val="1"/>
    </font>
    <font>
      <b/>
      <sz val="14"/>
      <color rgb="FFFF0000"/>
      <name val="Times New Roman"/>
      <family val="1"/>
    </font>
    <font>
      <sz val="14"/>
      <color theme="1"/>
      <name val="Times New Roman"/>
      <family val="1"/>
    </font>
    <font>
      <b/>
      <i/>
      <sz val="20"/>
      <color theme="1"/>
      <name val="Times New Roman"/>
      <family val="1"/>
    </font>
    <font>
      <b/>
      <sz val="20"/>
      <color theme="0"/>
      <name val="Times New Roman"/>
      <family val="1"/>
    </font>
    <font>
      <b/>
      <sz val="18"/>
      <color theme="1"/>
      <name val="Times New Roman"/>
      <family val="1"/>
    </font>
    <font>
      <b/>
      <sz val="20"/>
      <color theme="1"/>
      <name val="Times New Roman"/>
      <family val="1"/>
    </font>
    <font>
      <b/>
      <i/>
      <sz val="14"/>
      <color rgb="FFFF0000"/>
      <name val="Times New Roman"/>
      <family val="1"/>
    </font>
    <font>
      <b/>
      <sz val="14"/>
      <color theme="0"/>
      <name val="Times New Roman"/>
      <family val="1"/>
    </font>
    <font>
      <sz val="20"/>
      <color theme="1"/>
      <name val="Times New Roman"/>
      <family val="1"/>
    </font>
    <font>
      <sz val="8"/>
      <color theme="0"/>
      <name val="Times New Roman"/>
      <family val="1"/>
    </font>
    <font>
      <b/>
      <sz val="11"/>
      <color theme="0"/>
      <name val="Times New Roman"/>
      <family val="1"/>
    </font>
    <font>
      <b/>
      <i/>
      <sz val="24"/>
      <color theme="0"/>
      <name val="Times New Roman"/>
      <family val="1"/>
    </font>
    <font>
      <b/>
      <i/>
      <sz val="14"/>
      <name val="Times New Roman"/>
      <family val="1"/>
    </font>
    <font>
      <b/>
      <sz val="14"/>
      <name val="Times New Roman"/>
      <family val="1"/>
    </font>
    <font>
      <b/>
      <sz val="28"/>
      <color theme="0"/>
      <name val="Times New Roman"/>
      <family val="1"/>
    </font>
    <font>
      <b/>
      <sz val="28"/>
      <color theme="1"/>
      <name val="Times New Roman"/>
      <family val="1"/>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00B050"/>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0" fontId="0" fillId="0" borderId="1" xfId="0" applyBorder="1" applyAlignment="1">
      <alignment horizontal="center"/>
    </xf>
    <xf numFmtId="0" fontId="2"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4" fillId="0" borderId="0" xfId="0" applyFont="1" applyFill="1" applyBorder="1" applyAlignment="1">
      <alignment horizontal="left" vertical="top"/>
    </xf>
    <xf numFmtId="0" fontId="3" fillId="3" borderId="1" xfId="0" applyFont="1" applyFill="1" applyBorder="1" applyAlignment="1">
      <alignment horizontal="left" vertical="top" wrapText="1"/>
    </xf>
    <xf numFmtId="0" fontId="2" fillId="2" borderId="0" xfId="0" applyFont="1" applyFill="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wrapText="1"/>
    </xf>
    <xf numFmtId="0" fontId="3" fillId="4" borderId="2"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2" borderId="1" xfId="0" applyFont="1" applyFill="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xf>
    <xf numFmtId="0" fontId="1" fillId="2" borderId="1" xfId="0" applyFont="1" applyFill="1" applyBorder="1" applyAlignment="1">
      <alignment horizontal="center"/>
    </xf>
    <xf numFmtId="0" fontId="6" fillId="0" borderId="0" xfId="0" applyFont="1"/>
    <xf numFmtId="0" fontId="0" fillId="0" borderId="0" xfId="0" applyAlignment="1"/>
    <xf numFmtId="0" fontId="0" fillId="0" borderId="0" xfId="0" applyBorder="1" applyAlignment="1"/>
    <xf numFmtId="0" fontId="10" fillId="0" borderId="0" xfId="0" applyFont="1" applyAlignment="1">
      <alignment horizontal="center" vertical="center" wrapText="1"/>
    </xf>
    <xf numFmtId="0" fontId="9" fillId="5" borderId="0" xfId="0" applyFont="1" applyFill="1" applyBorder="1" applyAlignment="1">
      <alignment horizontal="center" vertical="center" wrapText="1"/>
    </xf>
    <xf numFmtId="0" fontId="0" fillId="5" borderId="0" xfId="0" applyFill="1"/>
    <xf numFmtId="0" fontId="12" fillId="5" borderId="0" xfId="0" applyFont="1" applyFill="1" applyBorder="1" applyAlignment="1">
      <alignment horizontal="center" vertical="center" wrapText="1"/>
    </xf>
    <xf numFmtId="0" fontId="11" fillId="0" borderId="0" xfId="0" applyFont="1" applyFill="1" applyAlignment="1">
      <alignment horizontal="center"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10" fillId="0" borderId="0" xfId="0" applyFont="1" applyAlignment="1">
      <alignment horizontal="center" vertical="center"/>
    </xf>
    <xf numFmtId="0" fontId="11" fillId="0" borderId="1" xfId="0" applyFont="1" applyBorder="1" applyAlignment="1">
      <alignment horizontal="center" vertical="center"/>
    </xf>
    <xf numFmtId="0" fontId="13" fillId="7" borderId="1" xfId="0" applyFont="1" applyFill="1" applyBorder="1" applyAlignment="1">
      <alignment horizontal="center" vertical="center"/>
    </xf>
    <xf numFmtId="0" fontId="16" fillId="0" borderId="0" xfId="0" applyFont="1" applyFill="1" applyBorder="1" applyAlignment="1">
      <alignment horizontal="left" vertical="top"/>
    </xf>
    <xf numFmtId="0" fontId="11" fillId="0" borderId="0" xfId="0" applyFont="1"/>
    <xf numFmtId="0" fontId="16" fillId="0" borderId="0" xfId="0" applyFont="1" applyFill="1" applyBorder="1" applyAlignment="1">
      <alignment horizontal="left" vertical="top" wrapText="1"/>
    </xf>
    <xf numFmtId="0" fontId="7" fillId="0" borderId="1" xfId="0" applyFont="1" applyFill="1" applyBorder="1" applyAlignment="1">
      <alignment horizontal="center" vertical="center" wrapText="1"/>
    </xf>
    <xf numFmtId="0" fontId="17" fillId="7" borderId="1" xfId="0" applyNumberFormat="1" applyFont="1" applyFill="1" applyBorder="1" applyAlignment="1">
      <alignment horizontal="center" vertical="center" wrapText="1"/>
    </xf>
    <xf numFmtId="0" fontId="17" fillId="7" borderId="1" xfId="0" applyFont="1" applyFill="1" applyBorder="1" applyAlignment="1">
      <alignment horizontal="center" vertical="center" wrapText="1"/>
    </xf>
    <xf numFmtId="0" fontId="10" fillId="0" borderId="0" xfId="0" applyFont="1" applyFill="1" applyBorder="1" applyAlignment="1">
      <alignment horizontal="left" vertical="top" wrapText="1"/>
    </xf>
    <xf numFmtId="0" fontId="7" fillId="7" borderId="1" xfId="0" applyFont="1" applyFill="1" applyBorder="1" applyAlignment="1">
      <alignment horizontal="left" vertical="top" wrapText="1"/>
    </xf>
    <xf numFmtId="0" fontId="17" fillId="6" borderId="3" xfId="0" applyFont="1" applyFill="1" applyBorder="1" applyAlignment="1">
      <alignment horizontal="center" vertical="center" wrapText="1"/>
    </xf>
    <xf numFmtId="0" fontId="17" fillId="6" borderId="4" xfId="0" applyFont="1" applyFill="1" applyBorder="1" applyAlignment="1">
      <alignment horizontal="center" vertical="center" wrapText="1"/>
    </xf>
    <xf numFmtId="0" fontId="8" fillId="8" borderId="1" xfId="0" applyFont="1" applyFill="1" applyBorder="1" applyAlignment="1">
      <alignment horizontal="center" vertical="top"/>
    </xf>
    <xf numFmtId="0" fontId="14" fillId="5" borderId="0" xfId="0" applyFont="1" applyFill="1" applyBorder="1" applyAlignment="1">
      <alignment horizontal="center" vertical="center" wrapText="1"/>
    </xf>
    <xf numFmtId="0" fontId="17" fillId="6" borderId="1" xfId="0" applyFont="1" applyFill="1" applyBorder="1" applyAlignment="1">
      <alignment vertical="center" wrapText="1"/>
    </xf>
    <xf numFmtId="0" fontId="17" fillId="6" borderId="2" xfId="0" applyFont="1" applyFill="1" applyBorder="1" applyAlignment="1">
      <alignment vertical="center" wrapText="1"/>
    </xf>
    <xf numFmtId="0" fontId="10" fillId="0" borderId="0" xfId="0" applyFont="1" applyFill="1" applyBorder="1" applyAlignment="1">
      <alignment horizontal="left" vertical="center" wrapText="1"/>
    </xf>
    <xf numFmtId="0" fontId="7" fillId="0" borderId="0" xfId="0" applyFont="1" applyFill="1" applyBorder="1" applyAlignment="1">
      <alignment horizontal="left" vertical="top"/>
    </xf>
    <xf numFmtId="0" fontId="11" fillId="5" borderId="0" xfId="0" applyFont="1" applyFill="1" applyBorder="1"/>
    <xf numFmtId="0" fontId="0" fillId="5" borderId="0" xfId="0" applyFill="1" applyBorder="1"/>
    <xf numFmtId="0" fontId="17" fillId="7" borderId="1" xfId="0" applyFont="1" applyFill="1" applyBorder="1" applyAlignment="1">
      <alignment horizontal="left" vertical="top" wrapText="1"/>
    </xf>
    <xf numFmtId="0" fontId="14" fillId="5" borderId="0" xfId="0" applyFont="1" applyFill="1" applyAlignment="1">
      <alignment horizontal="center" vertical="center" wrapText="1"/>
    </xf>
    <xf numFmtId="0" fontId="11" fillId="0" borderId="0" xfId="0" applyFont="1" applyAlignment="1">
      <alignment horizontal="center"/>
    </xf>
    <xf numFmtId="0" fontId="11" fillId="0" borderId="0" xfId="0" applyFont="1" applyBorder="1" applyAlignment="1">
      <alignment horizontal="center"/>
    </xf>
    <xf numFmtId="0" fontId="15" fillId="3" borderId="1" xfId="0" applyFont="1" applyFill="1" applyBorder="1" applyAlignment="1">
      <alignment horizontal="center" vertical="top"/>
    </xf>
    <xf numFmtId="0" fontId="15" fillId="3" borderId="1" xfId="0" applyFont="1" applyFill="1" applyBorder="1" applyAlignment="1">
      <alignment horizontal="center" vertical="top" wrapText="1"/>
    </xf>
    <xf numFmtId="0" fontId="15" fillId="0" borderId="1" xfId="0" applyFont="1" applyBorder="1" applyAlignment="1">
      <alignment horizontal="center"/>
    </xf>
    <xf numFmtId="0" fontId="18" fillId="0" borderId="1" xfId="0" applyFont="1" applyBorder="1" applyAlignment="1">
      <alignment horizontal="center"/>
    </xf>
    <xf numFmtId="0" fontId="19" fillId="0" borderId="0" xfId="0" applyFont="1" applyBorder="1" applyAlignment="1">
      <alignment horizontal="center"/>
    </xf>
    <xf numFmtId="0" fontId="0" fillId="5" borderId="0" xfId="0" applyFill="1" applyAlignment="1">
      <alignment horizontal="center" vertical="center"/>
    </xf>
    <xf numFmtId="0" fontId="0" fillId="5" borderId="0" xfId="0" applyFill="1" applyAlignment="1">
      <alignment horizontal="center"/>
    </xf>
    <xf numFmtId="0" fontId="17" fillId="6" borderId="1" xfId="0" applyFont="1" applyFill="1" applyBorder="1" applyAlignment="1">
      <alignment horizontal="center" vertical="center"/>
    </xf>
    <xf numFmtId="0" fontId="20" fillId="6" borderId="1" xfId="0" applyFont="1" applyFill="1" applyBorder="1" applyAlignment="1">
      <alignment horizontal="center" vertical="center"/>
    </xf>
    <xf numFmtId="0" fontId="21" fillId="8" borderId="0" xfId="0" applyFont="1" applyFill="1" applyAlignment="1">
      <alignment horizontal="center" vertical="center"/>
    </xf>
    <xf numFmtId="0" fontId="7" fillId="0" borderId="0" xfId="0" applyFont="1" applyFill="1" applyBorder="1" applyAlignment="1">
      <alignment horizontal="center" vertical="center"/>
    </xf>
    <xf numFmtId="0" fontId="10" fillId="0" borderId="0" xfId="0" applyFont="1" applyFill="1" applyBorder="1" applyAlignment="1">
      <alignment wrapText="1"/>
    </xf>
    <xf numFmtId="0" fontId="11" fillId="0" borderId="5" xfId="0" applyFont="1" applyBorder="1" applyAlignment="1">
      <alignment horizontal="center"/>
    </xf>
    <xf numFmtId="0" fontId="10" fillId="0" borderId="0"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0" xfId="0" applyFont="1" applyFill="1" applyAlignment="1">
      <alignment vertical="center" wrapText="1"/>
    </xf>
    <xf numFmtId="0" fontId="11" fillId="0" borderId="0" xfId="0" applyFont="1" applyBorder="1"/>
    <xf numFmtId="0" fontId="11" fillId="0" borderId="0" xfId="0" applyFont="1" applyFill="1"/>
    <xf numFmtId="0" fontId="10" fillId="0" borderId="0" xfId="0" applyFont="1" applyAlignment="1">
      <alignment horizontal="center" vertical="top" wrapText="1"/>
    </xf>
    <xf numFmtId="0" fontId="8" fillId="8" borderId="1" xfId="0" applyFont="1" applyFill="1" applyBorder="1" applyAlignment="1">
      <alignment horizontal="center"/>
    </xf>
    <xf numFmtId="0" fontId="22" fillId="0" borderId="1" xfId="0" applyFont="1" applyFill="1" applyBorder="1" applyAlignment="1">
      <alignment horizontal="center" vertical="center" wrapText="1"/>
    </xf>
    <xf numFmtId="0" fontId="23" fillId="7" borderId="1" xfId="0" applyFont="1" applyFill="1" applyBorder="1" applyAlignment="1">
      <alignment vertical="center"/>
    </xf>
    <xf numFmtId="0" fontId="15" fillId="0" borderId="0" xfId="0" applyFont="1" applyBorder="1" applyAlignment="1">
      <alignment horizontal="center" wrapText="1"/>
    </xf>
    <xf numFmtId="0" fontId="24" fillId="7" borderId="1" xfId="0" applyFont="1" applyFill="1" applyBorder="1" applyAlignment="1">
      <alignment horizontal="center"/>
    </xf>
    <xf numFmtId="0" fontId="24" fillId="7" borderId="6" xfId="0" applyFont="1" applyFill="1" applyBorder="1" applyAlignment="1">
      <alignment horizontal="center"/>
    </xf>
    <xf numFmtId="0" fontId="25"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0E8A-13DA-42AF-9C3F-155C2B4CD707}">
  <sheetPr codeName="Sheet1"/>
  <dimension ref="A1:Z83"/>
  <sheetViews>
    <sheetView showGridLines="0" workbookViewId="0">
      <pane ySplit="1" topLeftCell="A5" activePane="bottomLeft" state="frozen"/>
      <selection pane="bottomLeft" activeCell="F24" sqref="F24"/>
    </sheetView>
  </sheetViews>
  <sheetFormatPr defaultRowHeight="15" x14ac:dyDescent="0.25"/>
  <cols>
    <col min="1" max="1" width="50.140625" customWidth="1"/>
    <col min="2" max="2" width="36.7109375" customWidth="1"/>
    <col min="3" max="3" width="39.5703125" customWidth="1"/>
    <col min="4" max="4" width="33.85546875" customWidth="1"/>
    <col min="5" max="5" width="39.85546875" customWidth="1"/>
    <col min="6" max="6" width="43.5703125" customWidth="1"/>
    <col min="7" max="7" width="20.5703125" customWidth="1"/>
    <col min="8" max="8" width="16" hidden="1" customWidth="1"/>
    <col min="24" max="24" width="9" customWidth="1"/>
    <col min="25" max="26" width="9.140625" hidden="1" customWidth="1"/>
  </cols>
  <sheetData>
    <row r="1" spans="1:16" ht="82.5" customHeight="1" x14ac:dyDescent="0.25">
      <c r="A1" s="26"/>
      <c r="B1" s="25"/>
      <c r="C1" s="25"/>
      <c r="D1" s="26" t="s">
        <v>32</v>
      </c>
      <c r="E1" s="24"/>
      <c r="F1" s="25"/>
      <c r="G1" s="25"/>
      <c r="H1" s="25"/>
      <c r="I1" s="25"/>
      <c r="J1" s="25"/>
      <c r="K1" s="25"/>
      <c r="L1" s="25"/>
      <c r="M1" s="25"/>
      <c r="N1" s="25"/>
      <c r="O1" s="25"/>
      <c r="P1" s="25"/>
    </row>
    <row r="2" spans="1:16" x14ac:dyDescent="0.25">
      <c r="A2" s="21"/>
    </row>
    <row r="3" spans="1:16" x14ac:dyDescent="0.25">
      <c r="A3" s="22"/>
    </row>
    <row r="4" spans="1:16" ht="19.5" x14ac:dyDescent="0.3">
      <c r="A4" s="34"/>
      <c r="B4" s="75" t="s">
        <v>47</v>
      </c>
      <c r="C4" s="34"/>
      <c r="D4" s="34"/>
      <c r="E4" s="75" t="s">
        <v>48</v>
      </c>
      <c r="F4" s="34"/>
      <c r="G4" s="34"/>
    </row>
    <row r="5" spans="1:16" ht="18.75" x14ac:dyDescent="0.3">
      <c r="A5" s="34"/>
      <c r="B5" s="34"/>
      <c r="C5" s="34"/>
      <c r="D5" s="34"/>
      <c r="E5" s="34"/>
      <c r="F5" s="34"/>
      <c r="G5" s="34"/>
    </row>
    <row r="6" spans="1:16" ht="19.5" x14ac:dyDescent="0.35">
      <c r="A6" s="65"/>
      <c r="B6" s="74" t="s">
        <v>57</v>
      </c>
      <c r="C6" s="34"/>
      <c r="D6" s="34"/>
      <c r="E6" s="74" t="s">
        <v>58</v>
      </c>
      <c r="F6" s="34"/>
      <c r="G6" s="34"/>
      <c r="H6" cm="1">
        <f t="array" ref="H6">_xlfn.IFS(C8 = "Two",2,C8 = "Three",3)</f>
        <v>3</v>
      </c>
    </row>
    <row r="7" spans="1:16" ht="18.75" x14ac:dyDescent="0.3">
      <c r="A7" s="67"/>
      <c r="B7" s="71"/>
      <c r="C7" s="34"/>
      <c r="D7" s="34"/>
      <c r="E7" s="34"/>
      <c r="F7" s="34"/>
      <c r="G7" s="34"/>
      <c r="H7" cm="1">
        <f t="array" ref="H7">_xlfn.IFS(F8 = "Two",2,F8 = "Three",3)</f>
        <v>3</v>
      </c>
    </row>
    <row r="8" spans="1:16" ht="51.75" customHeight="1" x14ac:dyDescent="0.3">
      <c r="A8" s="54"/>
      <c r="B8" s="68" t="s">
        <v>49</v>
      </c>
      <c r="C8" s="69" t="s">
        <v>26</v>
      </c>
      <c r="D8" s="34"/>
      <c r="E8" s="68" t="s">
        <v>50</v>
      </c>
      <c r="F8" s="69" t="s">
        <v>26</v>
      </c>
      <c r="G8" s="34"/>
    </row>
    <row r="9" spans="1:16" ht="18.75" x14ac:dyDescent="0.3">
      <c r="A9" s="34"/>
      <c r="B9" s="34"/>
      <c r="C9" s="34"/>
      <c r="D9" s="34"/>
      <c r="E9" s="34"/>
      <c r="F9" s="34"/>
      <c r="G9" s="34"/>
    </row>
    <row r="10" spans="1:16" ht="18.75" x14ac:dyDescent="0.3">
      <c r="A10" s="34"/>
      <c r="B10" s="34"/>
      <c r="C10" s="34"/>
      <c r="D10" s="34"/>
      <c r="E10" s="34"/>
      <c r="F10" s="34"/>
      <c r="G10" s="34"/>
    </row>
    <row r="11" spans="1:16" ht="47.25" customHeight="1" x14ac:dyDescent="0.3">
      <c r="A11" s="23" t="s">
        <v>31</v>
      </c>
      <c r="B11" s="34"/>
      <c r="C11" s="34"/>
      <c r="D11" s="34"/>
      <c r="E11" s="34"/>
      <c r="F11" s="34"/>
      <c r="G11" s="34"/>
    </row>
    <row r="12" spans="1:16" ht="18.75" x14ac:dyDescent="0.3">
      <c r="A12" s="34"/>
      <c r="B12" s="34"/>
      <c r="C12" s="34"/>
      <c r="D12" s="34"/>
      <c r="E12" s="34"/>
      <c r="F12" s="34"/>
      <c r="G12" s="34"/>
    </row>
    <row r="13" spans="1:16" ht="18.75" x14ac:dyDescent="0.3">
      <c r="A13" s="34"/>
      <c r="B13" s="34"/>
      <c r="C13" s="28" t="s">
        <v>33</v>
      </c>
      <c r="D13" s="34"/>
      <c r="E13" s="34"/>
      <c r="F13" s="28" t="s">
        <v>34</v>
      </c>
      <c r="G13" s="34"/>
    </row>
    <row r="14" spans="1:16" ht="21.75" customHeight="1" x14ac:dyDescent="0.3">
      <c r="A14" s="66" t="s">
        <v>30</v>
      </c>
      <c r="B14" s="34"/>
      <c r="C14" s="31">
        <v>13</v>
      </c>
      <c r="D14" s="34"/>
      <c r="E14" s="34"/>
      <c r="F14" s="31">
        <v>2</v>
      </c>
      <c r="G14" s="70"/>
    </row>
    <row r="15" spans="1:16" ht="18.75" x14ac:dyDescent="0.3">
      <c r="A15" s="66" t="s">
        <v>28</v>
      </c>
      <c r="B15" s="34"/>
      <c r="C15" s="31">
        <v>2</v>
      </c>
      <c r="D15" s="34"/>
      <c r="E15" s="34"/>
      <c r="F15" s="31">
        <v>13</v>
      </c>
      <c r="G15" s="72"/>
    </row>
    <row r="16" spans="1:16" ht="18.75" x14ac:dyDescent="0.3">
      <c r="A16" s="66" t="s">
        <v>29</v>
      </c>
      <c r="B16" s="34"/>
      <c r="C16" s="31">
        <v>13</v>
      </c>
      <c r="D16" s="34"/>
      <c r="E16" s="34"/>
      <c r="F16" s="31">
        <v>13</v>
      </c>
      <c r="G16" s="72"/>
    </row>
    <row r="17" spans="1:7" ht="19.5" customHeight="1" x14ac:dyDescent="0.3">
      <c r="A17" s="66" t="s">
        <v>53</v>
      </c>
      <c r="B17" s="34"/>
      <c r="C17" s="31">
        <v>5</v>
      </c>
      <c r="D17" s="34"/>
      <c r="E17" s="34"/>
      <c r="F17" s="31">
        <v>13</v>
      </c>
      <c r="G17" s="27"/>
    </row>
    <row r="18" spans="1:7" ht="20.25" customHeight="1" x14ac:dyDescent="0.25"/>
    <row r="19" spans="1:7" ht="21" customHeight="1" x14ac:dyDescent="0.25">
      <c r="C19" s="30"/>
    </row>
    <row r="20" spans="1:7" ht="18.75" customHeight="1" x14ac:dyDescent="0.25"/>
    <row r="21" spans="1:7" ht="25.5" x14ac:dyDescent="0.25">
      <c r="A21" s="76" t="s">
        <v>51</v>
      </c>
      <c r="C21" s="32">
        <f>(C14+C15+C16+C17)/H6</f>
        <v>11</v>
      </c>
      <c r="F21" s="32">
        <f>(F14+F15+F16+F17)/H7</f>
        <v>13.666666666666666</v>
      </c>
    </row>
    <row r="22" spans="1:7" ht="18.75" x14ac:dyDescent="0.25">
      <c r="B22" s="30"/>
    </row>
    <row r="80" spans="25:26" x14ac:dyDescent="0.25">
      <c r="Y80" t="s">
        <v>25</v>
      </c>
      <c r="Z80" t="s">
        <v>26</v>
      </c>
    </row>
    <row r="81" spans="25:26" x14ac:dyDescent="0.25">
      <c r="Y81" t="s">
        <v>7</v>
      </c>
      <c r="Z81" t="s">
        <v>7</v>
      </c>
    </row>
    <row r="82" spans="25:26" x14ac:dyDescent="0.25">
      <c r="Y82" t="s">
        <v>8</v>
      </c>
      <c r="Z82" t="s">
        <v>8</v>
      </c>
    </row>
    <row r="83" spans="25:26" x14ac:dyDescent="0.25">
      <c r="Z83" t="s">
        <v>9</v>
      </c>
    </row>
  </sheetData>
  <dataValidations xWindow="947" yWindow="456" count="6">
    <dataValidation allowBlank="1" showInputMessage="1" showErrorMessage="1" prompt="How many features do you think the project will have ? _x000a__x000a_We understand that it is difficult to estimate this at the outset. To make it easier, we advice you to think of minimum 2 and maximum 3 features that you think is an absolute must for the MVP." sqref="E8 B8" xr:uid="{81C35C37-F90E-4B55-9E69-A059DFD39C5A}"/>
    <dataValidation type="list" allowBlank="1" showInputMessage="1" showErrorMessage="1" promptTitle="Select:" prompt="NO ----&gt; Enter '2'_x000a_YES ----&gt; Enter '13'" sqref="C14:C15 F14:F15" xr:uid="{EB5A674F-4F29-4DD7-83DC-5DA470D3AE8D}">
      <formula1>"2,13"</formula1>
    </dataValidation>
    <dataValidation type="list" allowBlank="1" showInputMessage="1" showErrorMessage="1" promptTitle="If User readiness Score:" prompt="5 ---&gt; Enter '2'_x000a_6 ---&gt; Enter '3'_x000a_7 ---&gt; Enter '5'_x000a_8 ---&gt; Enter '8'_x000a_9,10 ---&gt; Enter '13'" sqref="F16" xr:uid="{2523FA49-26D8-41C7-9633-57E72D7E853E}">
      <formula1>"2,3,5,8,13"</formula1>
    </dataValidation>
    <dataValidation type="list" allowBlank="1" showInputMessage="1" showErrorMessage="1" promptTitle="Select:" prompt="0 ---&gt; Enter '13'_x000a_&lt;=3 ---&gt; Enter '5'_x000a_&gt;4 ----&gt; Enter '2'" sqref="C17 F17" xr:uid="{BB2CF547-6DEF-492C-A9AB-28A613CAF4C0}">
      <formula1>"2,5,13"</formula1>
    </dataValidation>
    <dataValidation type="list" allowBlank="1" showInputMessage="1" showErrorMessage="1" sqref="C8 F8" xr:uid="{FEC9B94E-8DB6-4ED5-BD48-53DEB2C0FA30}">
      <formula1>"Two, Three"</formula1>
    </dataValidation>
    <dataValidation type="list" allowBlank="1" showInputMessage="1" showErrorMessage="1" promptTitle="If User Readiness Score:" prompt="5 ---&gt; Enter '2'_x000a_6 ---&gt; Enter '3'_x000a_7 ---&gt; Enter '5'_x000a_8 ---&gt; Enter '8'_x000a_9,10 ---&gt; Enter '13'" sqref="C16" xr:uid="{0DCFF891-2F29-4890-AD2D-CBBF6B11377B}">
      <formula1>"2,3,5,8,13"</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9C0E-3D5B-47DD-8DA4-0BEBBA522884}">
  <sheetPr codeName="Sheet2"/>
  <dimension ref="A1:R35"/>
  <sheetViews>
    <sheetView showGridLines="0" zoomScaleNormal="100" workbookViewId="0">
      <pane ySplit="1" topLeftCell="A2" activePane="bottomLeft" state="frozen"/>
      <selection activeCell="B1" sqref="B1"/>
      <selection pane="bottomLeft" activeCell="I19" sqref="I19"/>
    </sheetView>
  </sheetViews>
  <sheetFormatPr defaultRowHeight="15" x14ac:dyDescent="0.25"/>
  <cols>
    <col min="1" max="1" width="43.7109375" customWidth="1"/>
    <col min="2" max="2" width="11.42578125" customWidth="1"/>
    <col min="3" max="3" width="43.5703125" customWidth="1"/>
    <col min="4" max="4" width="18.42578125" customWidth="1"/>
    <col min="5" max="5" width="16.5703125" customWidth="1"/>
    <col min="6" max="6" width="33.7109375" customWidth="1"/>
    <col min="7" max="7" width="45.140625" customWidth="1"/>
    <col min="8" max="8" width="17.85546875" customWidth="1"/>
    <col min="9" max="9" width="16.85546875" customWidth="1"/>
    <col min="11" max="11" width="8" customWidth="1"/>
    <col min="12" max="12" width="12" customWidth="1"/>
    <col min="13" max="13" width="12.5703125" customWidth="1"/>
    <col min="14" max="14" width="18" hidden="1" customWidth="1"/>
    <col min="15" max="15" width="0.140625" hidden="1" customWidth="1"/>
    <col min="16" max="16" width="9" hidden="1" customWidth="1"/>
    <col min="17" max="17" width="0.140625" hidden="1" customWidth="1"/>
    <col min="18" max="18" width="9.140625" hidden="1" customWidth="1"/>
  </cols>
  <sheetData>
    <row r="1" spans="1:17" s="25" customFormat="1" ht="58.5" customHeight="1" x14ac:dyDescent="0.25">
      <c r="F1" s="44" t="s">
        <v>35</v>
      </c>
    </row>
    <row r="3" spans="1:17" x14ac:dyDescent="0.25">
      <c r="A3" s="3"/>
    </row>
    <row r="4" spans="1:17" ht="19.5" x14ac:dyDescent="0.25">
      <c r="A4" s="8"/>
      <c r="C4" s="43" t="str">
        <f>'Project Details'!B6</f>
        <v>Solar Roof PM Tool</v>
      </c>
      <c r="G4" s="43" t="str">
        <f>'Project Details'!E6</f>
        <v>Walmart EFSR Buildout</v>
      </c>
      <c r="N4">
        <f>SUM(C11:C14)</f>
        <v>4</v>
      </c>
      <c r="O4">
        <f>SUM(D11:D14)</f>
        <v>20</v>
      </c>
      <c r="P4">
        <f>SUM(E11:E14)</f>
        <v>20</v>
      </c>
    </row>
    <row r="5" spans="1:17" ht="19.5" x14ac:dyDescent="0.3">
      <c r="A5" s="33"/>
      <c r="B5" s="34"/>
      <c r="C5" s="34"/>
      <c r="D5" s="34"/>
      <c r="E5" s="34"/>
      <c r="F5" s="34"/>
      <c r="G5" s="34"/>
      <c r="H5" s="34"/>
      <c r="I5" s="34"/>
      <c r="N5">
        <f>N4/4</f>
        <v>1</v>
      </c>
      <c r="O5">
        <f t="shared" ref="O5" si="0">O4/4</f>
        <v>5</v>
      </c>
      <c r="P5">
        <f>P4/4</f>
        <v>5</v>
      </c>
    </row>
    <row r="6" spans="1:17" ht="47.25" customHeight="1" x14ac:dyDescent="0.3">
      <c r="A6" s="34"/>
      <c r="B6" s="34"/>
      <c r="C6" s="35" t="s">
        <v>16</v>
      </c>
      <c r="D6" s="29" t="s">
        <v>7</v>
      </c>
      <c r="E6" s="34"/>
      <c r="F6" s="34"/>
      <c r="G6" s="35" t="s">
        <v>16</v>
      </c>
      <c r="H6" s="29" t="s">
        <v>8</v>
      </c>
      <c r="I6" s="34"/>
    </row>
    <row r="7" spans="1:17" ht="18.75" x14ac:dyDescent="0.3">
      <c r="A7" s="34"/>
      <c r="B7" s="34"/>
      <c r="C7" s="34"/>
      <c r="D7" s="34"/>
      <c r="E7" s="34"/>
      <c r="F7" s="34"/>
      <c r="G7" s="34"/>
      <c r="H7" s="34"/>
      <c r="I7" s="34"/>
      <c r="N7">
        <f>SUM(G11:G14)</f>
        <v>20</v>
      </c>
      <c r="O7">
        <f>SUM(H11:H14)</f>
        <v>4</v>
      </c>
      <c r="P7">
        <f>SUM(I11:I14)</f>
        <v>28</v>
      </c>
    </row>
    <row r="8" spans="1:17" ht="18.75" x14ac:dyDescent="0.3">
      <c r="A8" s="34"/>
      <c r="B8" s="34"/>
      <c r="C8" s="34"/>
      <c r="D8" s="34"/>
      <c r="E8" s="34"/>
      <c r="F8" s="34"/>
      <c r="G8" s="34"/>
      <c r="H8" s="34"/>
      <c r="I8" s="34"/>
      <c r="N8">
        <f>N7/4</f>
        <v>5</v>
      </c>
      <c r="O8">
        <f t="shared" ref="O8:P8" si="1">O7/4</f>
        <v>1</v>
      </c>
      <c r="P8">
        <f t="shared" si="1"/>
        <v>7</v>
      </c>
    </row>
    <row r="9" spans="1:17" ht="18.75" x14ac:dyDescent="0.3">
      <c r="A9" s="34"/>
      <c r="B9" s="34"/>
      <c r="C9" s="34"/>
      <c r="D9" s="34"/>
      <c r="E9" s="34"/>
      <c r="F9" s="34"/>
      <c r="G9" s="34"/>
      <c r="H9" s="34"/>
      <c r="I9" s="34"/>
    </row>
    <row r="10" spans="1:17" ht="18.75" x14ac:dyDescent="0.3">
      <c r="A10" s="34"/>
      <c r="B10" s="34"/>
      <c r="C10" s="29" t="s">
        <v>7</v>
      </c>
      <c r="D10" s="29" t="s">
        <v>8</v>
      </c>
      <c r="E10" s="29" t="s">
        <v>9</v>
      </c>
      <c r="F10" s="34"/>
      <c r="G10" s="29" t="s">
        <v>7</v>
      </c>
      <c r="H10" s="29" t="s">
        <v>8</v>
      </c>
      <c r="I10" s="29" t="s">
        <v>9</v>
      </c>
    </row>
    <row r="11" spans="1:17" ht="38.25" customHeight="1" x14ac:dyDescent="0.3">
      <c r="A11" s="39" t="s">
        <v>10</v>
      </c>
      <c r="B11" s="34"/>
      <c r="C11" s="36">
        <v>1</v>
      </c>
      <c r="D11" s="36">
        <v>5</v>
      </c>
      <c r="E11" s="36">
        <v>5</v>
      </c>
      <c r="F11" s="34"/>
      <c r="G11" s="36">
        <v>5</v>
      </c>
      <c r="H11" s="36">
        <v>1</v>
      </c>
      <c r="I11" s="36">
        <v>13</v>
      </c>
    </row>
    <row r="12" spans="1:17" ht="37.5" x14ac:dyDescent="0.3">
      <c r="A12" s="39" t="s">
        <v>11</v>
      </c>
      <c r="B12" s="34"/>
      <c r="C12" s="36">
        <v>1</v>
      </c>
      <c r="D12" s="36">
        <v>5</v>
      </c>
      <c r="E12" s="36">
        <v>5</v>
      </c>
      <c r="F12" s="34"/>
      <c r="G12" s="36">
        <v>5</v>
      </c>
      <c r="H12" s="36">
        <v>1</v>
      </c>
      <c r="I12" s="36">
        <v>5</v>
      </c>
    </row>
    <row r="13" spans="1:17" ht="37.5" x14ac:dyDescent="0.3">
      <c r="A13" s="39" t="s">
        <v>12</v>
      </c>
      <c r="B13" s="34"/>
      <c r="C13" s="36">
        <v>1</v>
      </c>
      <c r="D13" s="36">
        <v>5</v>
      </c>
      <c r="E13" s="36">
        <v>5</v>
      </c>
      <c r="F13" s="34"/>
      <c r="G13" s="36">
        <v>5</v>
      </c>
      <c r="H13" s="36">
        <v>1</v>
      </c>
      <c r="I13" s="36">
        <v>5</v>
      </c>
    </row>
    <row r="14" spans="1:17" ht="37.5" x14ac:dyDescent="0.3">
      <c r="A14" s="39" t="s">
        <v>13</v>
      </c>
      <c r="B14" s="34"/>
      <c r="C14" s="36">
        <v>1</v>
      </c>
      <c r="D14" s="36">
        <v>5</v>
      </c>
      <c r="E14" s="36">
        <v>5</v>
      </c>
      <c r="F14" s="34"/>
      <c r="G14" s="36">
        <v>5</v>
      </c>
      <c r="H14" s="36">
        <v>1</v>
      </c>
      <c r="I14" s="36">
        <v>5</v>
      </c>
    </row>
    <row r="15" spans="1:17" ht="18.75" x14ac:dyDescent="0.3">
      <c r="A15" s="34"/>
      <c r="B15" s="34"/>
      <c r="C15" s="34"/>
      <c r="D15" s="34"/>
      <c r="E15" s="34"/>
      <c r="F15" s="34"/>
      <c r="G15" s="34"/>
      <c r="H15" s="34"/>
      <c r="I15" s="34"/>
    </row>
    <row r="16" spans="1:17" ht="18.75" x14ac:dyDescent="0.3">
      <c r="A16" s="34"/>
      <c r="B16" s="34"/>
      <c r="C16" s="34"/>
      <c r="D16" s="34"/>
      <c r="E16" s="34"/>
      <c r="F16" s="34"/>
      <c r="G16" s="34"/>
      <c r="H16" s="34"/>
      <c r="I16" s="34"/>
      <c r="N16">
        <v>1</v>
      </c>
      <c r="Q16">
        <v>0</v>
      </c>
    </row>
    <row r="17" spans="1:17" ht="18.75" x14ac:dyDescent="0.3">
      <c r="A17" s="40" t="s">
        <v>14</v>
      </c>
      <c r="B17" s="34"/>
      <c r="C17" s="37" cm="1">
        <f t="array" ref="C17">_xlfn.IFS(D6="Feature 1",1,N5&lt;=2.5,"2",N5&lt;=4,"3",N5&lt;=6.5,"5",N5&lt;=10.5,"8",N5&lt;=14,"13")</f>
        <v>1</v>
      </c>
      <c r="D17" s="38" t="str" cm="1">
        <f t="array" ref="D17">_xlfn.IFS(D6="Feature 2",1,O5&lt;=2.5,"2",O5&lt;=4,"3",O5&lt;=6.5,"5",O5&lt;=10.5,"8",O5&lt;=14,"13")</f>
        <v>5</v>
      </c>
      <c r="E17" s="38" t="str" cm="1">
        <f t="array" ref="E17">_xlfn.IFS('Project Details'!H6=2,0,D6="Feature 3",1,P5&lt;=2.5,"2",P5&lt;=4,"3",P5&lt;=6.5,"5",P5&lt;=10.5,"8",P5&lt;=14,"13")</f>
        <v>5</v>
      </c>
      <c r="F17" s="34"/>
      <c r="G17" s="38" t="str" cm="1">
        <f t="array" ref="G17">_xlfn.IFS(H6 = "Feature 1", 1, N8&lt;=2.5,"2",N8&lt;=4,"3",N8&lt;=6.5,"5",N8&lt;=10.5,"8",N8&lt;=14,"13")</f>
        <v>5</v>
      </c>
      <c r="H17" s="38" cm="1">
        <f t="array" ref="H17">_xlfn.IFS(H6 = "Feature 2", 1, O8&lt;=2.5,"2",O8&lt;=4,"3",O8&lt;=6.5,"5",O8&lt;=10.5,"8",O8&lt;=14,"13")</f>
        <v>1</v>
      </c>
      <c r="I17" s="38" t="str" cm="1">
        <f t="array" ref="I17">_xlfn.IFS('Project Details'!H7=2, 0, H6 = "Feature 3", 1, P8&lt;=2.5,"2",P8&lt;=4,"3",P8&lt;=6.5,"5",P8&lt;=10.5,"8",P8&lt;=14,"13")</f>
        <v>8</v>
      </c>
      <c r="N17">
        <v>2</v>
      </c>
    </row>
    <row r="18" spans="1:17" ht="19.5" thickBot="1" x14ac:dyDescent="0.35">
      <c r="A18" s="34"/>
      <c r="B18" s="34"/>
      <c r="C18" s="34"/>
      <c r="D18" s="34"/>
      <c r="E18" s="34"/>
      <c r="F18" s="34"/>
      <c r="G18" s="34"/>
      <c r="H18" s="34"/>
      <c r="I18" s="34"/>
      <c r="N18">
        <v>3</v>
      </c>
    </row>
    <row r="19" spans="1:17" ht="19.5" thickBot="1" x14ac:dyDescent="0.35">
      <c r="A19" s="45" t="s">
        <v>15</v>
      </c>
      <c r="B19" s="34"/>
      <c r="C19" s="41">
        <v>1</v>
      </c>
      <c r="D19" s="41">
        <v>5</v>
      </c>
      <c r="E19" s="42">
        <v>8</v>
      </c>
      <c r="F19" s="34"/>
      <c r="G19" s="41">
        <v>5</v>
      </c>
      <c r="H19" s="41">
        <v>1</v>
      </c>
      <c r="I19" s="42">
        <v>5</v>
      </c>
      <c r="N19">
        <v>5</v>
      </c>
      <c r="Q19">
        <v>1</v>
      </c>
    </row>
    <row r="20" spans="1:17" ht="18.75" x14ac:dyDescent="0.3">
      <c r="F20" s="34"/>
      <c r="N20">
        <v>8</v>
      </c>
    </row>
    <row r="21" spans="1:17" ht="18.75" x14ac:dyDescent="0.3">
      <c r="F21" s="34"/>
      <c r="N21">
        <v>13</v>
      </c>
    </row>
    <row r="22" spans="1:17" ht="18.75" x14ac:dyDescent="0.3">
      <c r="F22" s="34"/>
    </row>
    <row r="23" spans="1:17" ht="18.75" x14ac:dyDescent="0.3">
      <c r="F23" s="34"/>
      <c r="Q23">
        <v>2</v>
      </c>
    </row>
    <row r="24" spans="1:17" ht="18.75" x14ac:dyDescent="0.3">
      <c r="F24" s="34"/>
      <c r="Q24">
        <v>5</v>
      </c>
    </row>
    <row r="25" spans="1:17" x14ac:dyDescent="0.25">
      <c r="Q25">
        <v>13</v>
      </c>
    </row>
    <row r="26" spans="1:17" x14ac:dyDescent="0.25">
      <c r="A26" s="3"/>
    </row>
    <row r="31" spans="1:17" x14ac:dyDescent="0.25">
      <c r="A31" s="8"/>
    </row>
    <row r="33" spans="1:1" ht="53.25" customHeight="1" x14ac:dyDescent="0.25"/>
    <row r="35" spans="1:1" x14ac:dyDescent="0.25">
      <c r="A35" s="20"/>
    </row>
  </sheetData>
  <dataValidations xWindow="821" yWindow="610" count="17">
    <dataValidation allowBlank="1" showInputMessage="1" showErrorMessage="1" prompt="User Business Value is the value that this feature can give to the project. As compared to the other features, what special USP and revenue impact can this feature have on the overall project." sqref="F1" xr:uid="{EDE3BAC4-0CD0-4956-93C0-E1FCC0C4ACD8}"/>
    <dataValidation allowBlank="1" showInputMessage="1" showErrorMessage="1" prompt="This is a recommended score based on your answers to the questions. You can either choose the recommended score or can select a new score based on your understanding." sqref="A17" xr:uid="{738A88AC-75DC-4E96-A3CB-37ADD014B4F7}"/>
    <dataValidation allowBlank="1" showErrorMessage="1" prompt="_x000a_" sqref="C15:E16" xr:uid="{E8659150-C70D-4FA6-A260-52000A9BC2A3}"/>
    <dataValidation type="list" allowBlank="1" showInputMessage="1" showErrorMessage="1" sqref="C19 G19" xr:uid="{B802643F-60DA-4A5D-A58C-73C58A7834AE}">
      <formula1>IF(D6 = "Feature 1", MyNumber, list)</formula1>
    </dataValidation>
    <dataValidation type="list" allowBlank="1" showInputMessage="1" showErrorMessage="1" sqref="D19 H19" xr:uid="{0586E6FE-ECCA-4EAB-98AB-A5EAC8AEDAAE}">
      <formula1>IF(D6 = "Feature 2", MyNumber, list)</formula1>
    </dataValidation>
    <dataValidation type="list" allowBlank="1" showInputMessage="1" showErrorMessage="1" prompt="Select:_x000a_LOW---&gt; Enter '2'_x000a_MEDIUM----&gt; Enter '5'_x000a_HIGH-----&gt; Enter '13'" sqref="C11 G11" xr:uid="{FD07B693-D3A2-47EF-B607-7F579B9E7B74}">
      <formula1>IF(D6 = "Feature 1", MyNumber, list2)</formula1>
    </dataValidation>
    <dataValidation type="list" allowBlank="1" showInputMessage="1" showErrorMessage="1" prompt="Select:_x000a_NO -----&gt; Enter '2'_x000a_MAYBE----&gt; Enter '5'_x000a_YES ----&gt; Enter '13'" sqref="C12 G12" xr:uid="{CF167493-9066-4E56-8EE8-778C3F0BF867}">
      <formula1>IF(D6 = "Feature 1", MyNumber, list2)</formula1>
    </dataValidation>
    <dataValidation type="list" allowBlank="1" showInputMessage="1" showErrorMessage="1" prompt="Select:_x000a_LOW---&gt; Enter '2'_x000a_MEDIUM----&gt; Enter '5'_x000a_HIGH-----&gt; Enter '13'" sqref="C13 G13" xr:uid="{F24D6AA4-85DD-40E0-82D7-70A6ECD92A55}">
      <formula1>IF(D6 = "Feature 1", MyNumber, list2)</formula1>
    </dataValidation>
    <dataValidation type="list" allowBlank="1" showInputMessage="1" showErrorMessage="1" prompt="Select:_x000a_NO -----&gt; Enter '2'_x000a_MAYBE ----&gt; Enter '5'_x000a_YES ----&gt; Enter '13'" sqref="C14 G14" xr:uid="{90F83693-BDFE-4A2D-9941-887EE34812B2}">
      <formula1>IF(D6 = "Feature 1", MyNumber, list2)</formula1>
    </dataValidation>
    <dataValidation type="list" allowBlank="1" showInputMessage="1" showErrorMessage="1" prompt="Select:_x000a_LOW---&gt; Enter '2'_x000a_MEDIUM----&gt; Enter '5'_x000a_HIGH-----&gt; Enter '13'" sqref="D11" xr:uid="{A75B0D01-1EEA-4397-9864-08D8E3FCADA0}">
      <formula1>IF(D6 = "Feature 2", MyNumber, list2)</formula1>
    </dataValidation>
    <dataValidation type="list" allowBlank="1" showInputMessage="1" showErrorMessage="1" prompt="Select:_x000a_NO -----&gt; Enter '2'_x000a_MAYBE----&gt; Enter '5'_x000a_YES ----&gt; Enter '13'" sqref="D12" xr:uid="{37517902-89B3-4F79-9D4B-2F6A106A33FD}">
      <formula1>IF(D6 = "Feature 2", MyNumber, list2)</formula1>
    </dataValidation>
    <dataValidation type="list" allowBlank="1" showInputMessage="1" showErrorMessage="1" prompt="Select:_x000a_LOW---&gt; Enter '2'_x000a_MEDIUM----&gt; Enter '5'_x000a_HIGH-----&gt; Enter '13'" sqref="D13" xr:uid="{EB4306B0-536E-4CF7-B74C-BE1ACBE0C81F}">
      <formula1>IF(D6 = "Feature 2", MyNumber, list2)</formula1>
    </dataValidation>
    <dataValidation type="list" allowBlank="1" showInputMessage="1" showErrorMessage="1" prompt="Select:_x000a_NO -----&gt; Enter '2'_x000a_MAYBE ----&gt; Enter '5'_x000a_YES ----&gt; Enter '13'" sqref="D14" xr:uid="{0D496668-8160-41E4-BA0B-C547C1954431}">
      <formula1>IF(D6 = "Feature 2", MyNumber, list2)</formula1>
    </dataValidation>
    <dataValidation type="list" allowBlank="1" showInputMessage="1" showErrorMessage="1" prompt="Select:_x000a_LOW---&gt; Enter '2'_x000a_MEDIUM----&gt; Enter '5'_x000a_HIGH-----&gt; Enter '13'" sqref="H11" xr:uid="{754873B3-0005-493E-99C2-5B4CFE39EF93}">
      <formula1>IF(H6 = "Feature 2", MyNumber, list)</formula1>
    </dataValidation>
    <dataValidation type="list" allowBlank="1" showInputMessage="1" showErrorMessage="1" prompt="Select:_x000a_NO -----&gt; Enter '2'_x000a_MAYBE----&gt; Enter '5'_x000a_YES ----&gt; Enter '13'" sqref="H12" xr:uid="{2C23BACE-27D1-4317-9715-BFBB493E7569}">
      <formula1>IF(H6 = "Feature 2", MyNumber, list)</formula1>
    </dataValidation>
    <dataValidation type="list" allowBlank="1" showInputMessage="1" showErrorMessage="1" prompt="Select:_x000a_LOW---&gt; Enter '2'_x000a_MEDIUM----&gt; Enter '5'_x000a_HIGH-----&gt; Enter '13'" sqref="H13" xr:uid="{06381C9A-80DF-4824-8375-D17A720B4C23}">
      <formula1>IF(H6 = "Feature 2", MyNumber, list)</formula1>
    </dataValidation>
    <dataValidation type="list" allowBlank="1" showInputMessage="1" showErrorMessage="1" prompt="Select:_x000a_NO -----&gt; Enter '2'_x000a_MAYBE ----&gt; Enter '5'_x000a_YES ----&gt; Enter '13'" sqref="H14" xr:uid="{0F5A623E-B0CC-45BB-AEC1-B2B99CD42466}">
      <formula1>IF(H6 = "Feature 2", MyNumber, list)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21" yWindow="610" count="12">
        <x14:dataValidation type="list" allowBlank="1" showInputMessage="1" showErrorMessage="1" xr:uid="{43FAA5DD-2877-4F84-8C44-5DA3D40DE49F}">
          <x14:formula1>
            <xm:f>IF('Project Details'!$H$6=2, Extra, IF(D6="Feature 3",MyNumber,list))</xm:f>
          </x14:formula1>
          <xm:sqref>E19</xm:sqref>
        </x14:dataValidation>
        <x14:dataValidation type="list" allowBlank="1" showInputMessage="1" showErrorMessage="1" prompt="Select:_x000a_NO -----&gt; Enter '2'_x000a_MAYBE----&gt; Enter '5'_x000a_YES ----&gt; Enter '13'" xr:uid="{F56B75DA-E45B-4E5F-B696-E2E4307E6E3A}">
          <x14:formula1>
            <xm:f>IF('Project Details'!$H$6=2,Extra,IF(D6="Feature 3",MyNumber,list2))</xm:f>
          </x14:formula1>
          <xm:sqref>E12</xm:sqref>
        </x14:dataValidation>
        <x14:dataValidation type="list" allowBlank="1" showInputMessage="1" showErrorMessage="1" prompt="Select:_x000a_LOW---&gt; Enter '2'_x000a_MEDIUM----&gt; Enter '5'_x000a_HIGH-----&gt; Enter '13'" xr:uid="{3A0EDBD2-1B0E-4898-9DA9-F7D9708E6951}">
          <x14:formula1>
            <xm:f>IF('Project Details'!$H$6=2,Extra,IF(D6="Feature 3",MyNumber,list2))</xm:f>
          </x14:formula1>
          <xm:sqref>E13</xm:sqref>
        </x14:dataValidation>
        <x14:dataValidation type="list" allowBlank="1" showInputMessage="1" showErrorMessage="1" prompt="Select:_x000a_NO -----&gt; Enter '2'_x000a_MAYBE ----&gt; Enter '5'_x000a_YES ----&gt; Enter '13'" xr:uid="{B566A165-6F0E-4B14-BD19-16856AD8433B}">
          <x14:formula1>
            <xm:f>IF('Project Details'!$H$6=2,Extra,IF(D6="Feature 3",MyNumber,list2))</xm:f>
          </x14:formula1>
          <xm:sqref>E14</xm:sqref>
        </x14:dataValidation>
        <x14:dataValidation type="list" allowBlank="1" showInputMessage="1" showErrorMessage="1" prompt="Select:_x000a_LOW---&gt; Enter '2'_x000a_MEDIUM----&gt; Enter '5'_x000a_HIGH-----&gt; Enter '13'" xr:uid="{A11A0D07-FD24-48B8-8307-51A5B22599AA}">
          <x14:formula1>
            <xm:f>IF('Project Details'!$H$6=2,Extra,IF(D6="Feature 3",MyNumber,list2))</xm:f>
          </x14:formula1>
          <xm:sqref>E11</xm:sqref>
        </x14:dataValidation>
        <x14:dataValidation type="list" allowBlank="1" showInputMessage="1" showErrorMessage="1" xr:uid="{2C4F1F21-B029-47C9-818A-17F6394A5EC0}">
          <x14:formula1>
            <xm:f>INDIRECT('Project Details'!$F$8)</xm:f>
          </x14:formula1>
          <xm:sqref>H6</xm:sqref>
        </x14:dataValidation>
        <x14:dataValidation type="list" allowBlank="1" showInputMessage="1" showErrorMessage="1" xr:uid="{96AA33BA-B5A4-4BAE-AC4A-5671DDD0B193}">
          <x14:formula1>
            <xm:f>INDIRECT('Project Details'!$C$8)</xm:f>
          </x14:formula1>
          <xm:sqref>D6</xm:sqref>
        </x14:dataValidation>
        <x14:dataValidation type="list" allowBlank="1" showInputMessage="1" showErrorMessage="1" prompt="Select:_x000a_LOW---&gt; Enter '2'_x000a_MEDIUM----&gt; Enter '5'_x000a_HIGH-----&gt; Enter '13'" xr:uid="{9F89F958-0FFE-4F83-AD46-925B7877421A}">
          <x14:formula1>
            <xm:f>IF('Project Details'!H7=2,Extra,IF(H6="Feature 3",MyNumber,list2))</xm:f>
          </x14:formula1>
          <xm:sqref>I11</xm:sqref>
        </x14:dataValidation>
        <x14:dataValidation type="list" allowBlank="1" showInputMessage="1" showErrorMessage="1" prompt="Select:_x000a_NO -----&gt; Enter '2'_x000a_MAYBE----&gt; Enter '5'_x000a_YES ----&gt; Enter '13'" xr:uid="{3A68F910-1EC8-4ED8-AD9F-D2824D51327F}">
          <x14:formula1>
            <xm:f>IF('Project Details'!H7=2,Extra,IF(H6="Feature 3",MyNumber,list2))</xm:f>
          </x14:formula1>
          <xm:sqref>I12</xm:sqref>
        </x14:dataValidation>
        <x14:dataValidation type="list" allowBlank="1" showInputMessage="1" showErrorMessage="1" prompt="Select:_x000a_LOW---&gt; Enter '2'_x000a_MEDIUM----&gt; Enter '5'_x000a_HIGH-----&gt; Enter '13'" xr:uid="{3A660100-423E-47BE-AF77-ABBC7CD7C939}">
          <x14:formula1>
            <xm:f>IF('Project Details'!H7=2,Extra,IF(H6="Feature 3",MyNumber,list2))</xm:f>
          </x14:formula1>
          <xm:sqref>I13</xm:sqref>
        </x14:dataValidation>
        <x14:dataValidation type="list" allowBlank="1" showInputMessage="1" showErrorMessage="1" prompt="Select:_x000a_NO -----&gt; Enter '2'_x000a_MAYBE ----&gt; Enter '5'_x000a_YES ----&gt; Enter '13'" xr:uid="{F2097DFA-4F0B-43D5-9C56-C01A5E7336C2}">
          <x14:formula1>
            <xm:f>IF('Project Details'!H7=2,Extra,IF(H6="Feature 3",MyNumber,list2))</xm:f>
          </x14:formula1>
          <xm:sqref>I14</xm:sqref>
        </x14:dataValidation>
        <x14:dataValidation type="list" allowBlank="1" showInputMessage="1" showErrorMessage="1" xr:uid="{521B2DF1-B007-41FD-B79A-7F2D9A722745}">
          <x14:formula1>
            <xm:f>IF('Project Details'!H7=2, Extra, IF(H6="Feature 3",MyNumber,list))</xm:f>
          </x14:formula1>
          <xm:sqref>I19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144B6-22CA-4585-B48A-9EB1A130A420}">
  <sheetPr codeName="Sheet3"/>
  <dimension ref="A1:O49"/>
  <sheetViews>
    <sheetView showGridLines="0" workbookViewId="0">
      <pane ySplit="1" topLeftCell="A2" activePane="bottomLeft" state="frozen"/>
      <selection pane="bottomLeft" activeCell="I19" sqref="I19"/>
    </sheetView>
  </sheetViews>
  <sheetFormatPr defaultRowHeight="15" x14ac:dyDescent="0.25"/>
  <cols>
    <col min="1" max="1" width="38.140625" customWidth="1"/>
    <col min="2" max="2" width="12.5703125" customWidth="1"/>
    <col min="3" max="3" width="44.140625" customWidth="1"/>
    <col min="4" max="4" width="18.140625" customWidth="1"/>
    <col min="5" max="5" width="15.5703125" customWidth="1"/>
    <col min="6" max="6" width="41.5703125" customWidth="1"/>
    <col min="7" max="7" width="44.140625" customWidth="1"/>
    <col min="8" max="8" width="17.85546875" customWidth="1"/>
    <col min="9" max="9" width="16.140625" customWidth="1"/>
    <col min="12" max="12" width="7.85546875" customWidth="1"/>
    <col min="13" max="15" width="9.140625" hidden="1" customWidth="1"/>
  </cols>
  <sheetData>
    <row r="1" spans="1:15" s="25" customFormat="1" ht="55.5" customHeight="1" x14ac:dyDescent="0.25">
      <c r="F1" s="44" t="s">
        <v>36</v>
      </c>
    </row>
    <row r="2" spans="1:15" x14ac:dyDescent="0.25">
      <c r="M2">
        <f>SUM(C11:C14)</f>
        <v>4</v>
      </c>
      <c r="N2">
        <f>SUM(D11:D14)</f>
        <v>44</v>
      </c>
      <c r="O2">
        <f>SUM(E11:E14)</f>
        <v>36</v>
      </c>
    </row>
    <row r="3" spans="1:15" x14ac:dyDescent="0.25">
      <c r="A3" s="3"/>
      <c r="M3">
        <f>M2/4</f>
        <v>1</v>
      </c>
      <c r="N3">
        <f t="shared" ref="N3:O3" si="0">N2/4</f>
        <v>11</v>
      </c>
      <c r="O3">
        <f t="shared" si="0"/>
        <v>9</v>
      </c>
    </row>
    <row r="4" spans="1:15" ht="19.5" x14ac:dyDescent="0.3">
      <c r="A4" s="33"/>
      <c r="B4" s="34"/>
      <c r="C4" s="43" t="str">
        <f>'Project Details'!B6</f>
        <v>Solar Roof PM Tool</v>
      </c>
      <c r="D4" s="34"/>
      <c r="E4" s="34"/>
      <c r="F4" s="34"/>
      <c r="G4" s="43" t="str">
        <f>'Project Details'!E6</f>
        <v>Walmart EFSR Buildout</v>
      </c>
      <c r="H4" s="34"/>
      <c r="I4" s="34"/>
    </row>
    <row r="5" spans="1:15" ht="19.5" x14ac:dyDescent="0.3">
      <c r="A5" s="33"/>
      <c r="B5" s="34"/>
      <c r="C5" s="34"/>
      <c r="D5" s="34"/>
      <c r="E5" s="34"/>
      <c r="F5" s="34"/>
      <c r="G5" s="34"/>
      <c r="H5" s="34"/>
      <c r="I5" s="34"/>
      <c r="M5">
        <f>SUM(G11:G14)</f>
        <v>28</v>
      </c>
      <c r="N5">
        <f>SUM(H11:H14)</f>
        <v>4</v>
      </c>
      <c r="O5">
        <f>SUM(I11:I14)</f>
        <v>20</v>
      </c>
    </row>
    <row r="6" spans="1:15" ht="45" customHeight="1" x14ac:dyDescent="0.3">
      <c r="A6" s="33"/>
      <c r="B6" s="34"/>
      <c r="C6" s="35" t="s">
        <v>37</v>
      </c>
      <c r="D6" s="29" t="s">
        <v>7</v>
      </c>
      <c r="E6" s="34"/>
      <c r="F6" s="34"/>
      <c r="G6" s="35" t="s">
        <v>38</v>
      </c>
      <c r="H6" s="29" t="s">
        <v>8</v>
      </c>
      <c r="I6" s="34"/>
      <c r="M6">
        <f>M5/4</f>
        <v>7</v>
      </c>
      <c r="N6">
        <f t="shared" ref="N6:O6" si="1">N5/4</f>
        <v>1</v>
      </c>
      <c r="O6">
        <f t="shared" si="1"/>
        <v>5</v>
      </c>
    </row>
    <row r="7" spans="1:15" ht="19.5" x14ac:dyDescent="0.3">
      <c r="A7" s="33"/>
      <c r="B7" s="34"/>
      <c r="C7" s="34"/>
      <c r="D7" s="34"/>
      <c r="E7" s="34"/>
      <c r="F7" s="34"/>
      <c r="G7" s="34"/>
      <c r="H7" s="34"/>
      <c r="I7" s="34"/>
    </row>
    <row r="8" spans="1:15" ht="18.75" x14ac:dyDescent="0.3">
      <c r="A8" s="34"/>
      <c r="B8" s="34"/>
      <c r="C8" s="34"/>
      <c r="D8" s="34"/>
      <c r="E8" s="34"/>
      <c r="F8" s="34"/>
      <c r="G8" s="34"/>
      <c r="H8" s="34"/>
      <c r="I8" s="34"/>
    </row>
    <row r="9" spans="1:15" ht="18.75" x14ac:dyDescent="0.3">
      <c r="A9" s="34"/>
      <c r="B9" s="34"/>
      <c r="C9" s="34"/>
      <c r="D9" s="34"/>
      <c r="E9" s="34"/>
      <c r="F9" s="34"/>
      <c r="G9" s="34"/>
      <c r="H9" s="34"/>
      <c r="I9" s="34"/>
    </row>
    <row r="10" spans="1:15" ht="21.75" customHeight="1" x14ac:dyDescent="0.3">
      <c r="A10" s="34"/>
      <c r="B10" s="34"/>
      <c r="C10" s="29" t="s">
        <v>7</v>
      </c>
      <c r="D10" s="29" t="s">
        <v>8</v>
      </c>
      <c r="E10" s="29" t="s">
        <v>9</v>
      </c>
      <c r="F10" s="34"/>
      <c r="G10" s="29" t="s">
        <v>7</v>
      </c>
      <c r="H10" s="29" t="s">
        <v>8</v>
      </c>
      <c r="I10" s="29" t="s">
        <v>9</v>
      </c>
    </row>
    <row r="11" spans="1:15" ht="37.5" x14ac:dyDescent="0.3">
      <c r="A11" s="39" t="s">
        <v>18</v>
      </c>
      <c r="B11" s="34"/>
      <c r="C11" s="36">
        <v>1</v>
      </c>
      <c r="D11" s="36">
        <v>13</v>
      </c>
      <c r="E11" s="36">
        <v>13</v>
      </c>
      <c r="F11" s="34"/>
      <c r="G11" s="36">
        <v>5</v>
      </c>
      <c r="H11" s="36">
        <v>1</v>
      </c>
      <c r="I11" s="36">
        <v>5</v>
      </c>
    </row>
    <row r="12" spans="1:15" ht="33.75" customHeight="1" x14ac:dyDescent="0.3">
      <c r="A12" s="47" t="s">
        <v>19</v>
      </c>
      <c r="B12" s="34"/>
      <c r="C12" s="36">
        <v>1</v>
      </c>
      <c r="D12" s="36">
        <v>13</v>
      </c>
      <c r="E12" s="36">
        <v>13</v>
      </c>
      <c r="F12" s="34"/>
      <c r="G12" s="36">
        <v>13</v>
      </c>
      <c r="H12" s="36">
        <v>1</v>
      </c>
      <c r="I12" s="36">
        <v>5</v>
      </c>
    </row>
    <row r="13" spans="1:15" ht="36.75" customHeight="1" x14ac:dyDescent="0.3">
      <c r="A13" s="39" t="s">
        <v>20</v>
      </c>
      <c r="B13" s="34"/>
      <c r="C13" s="36">
        <v>1</v>
      </c>
      <c r="D13" s="36">
        <v>5</v>
      </c>
      <c r="E13" s="36">
        <v>5</v>
      </c>
      <c r="F13" s="34"/>
      <c r="G13" s="36">
        <v>5</v>
      </c>
      <c r="H13" s="36">
        <v>1</v>
      </c>
      <c r="I13" s="36">
        <v>5</v>
      </c>
    </row>
    <row r="14" spans="1:15" ht="37.5" x14ac:dyDescent="0.3">
      <c r="A14" s="39" t="s">
        <v>21</v>
      </c>
      <c r="B14" s="34"/>
      <c r="C14" s="36">
        <v>1</v>
      </c>
      <c r="D14" s="36">
        <v>13</v>
      </c>
      <c r="E14" s="36">
        <v>5</v>
      </c>
      <c r="F14" s="34"/>
      <c r="G14" s="36">
        <v>5</v>
      </c>
      <c r="H14" s="36">
        <v>1</v>
      </c>
      <c r="I14" s="36">
        <v>5</v>
      </c>
    </row>
    <row r="15" spans="1:15" ht="18.75" x14ac:dyDescent="0.3">
      <c r="A15" s="34"/>
      <c r="B15" s="34"/>
      <c r="C15" s="34"/>
      <c r="D15" s="34"/>
      <c r="E15" s="34"/>
      <c r="F15" s="34"/>
      <c r="G15" s="34"/>
      <c r="H15" s="34"/>
      <c r="I15" s="34"/>
    </row>
    <row r="16" spans="1:15" ht="18.75" x14ac:dyDescent="0.3">
      <c r="A16" s="34"/>
      <c r="B16" s="34"/>
      <c r="C16" s="34"/>
      <c r="D16" s="34"/>
      <c r="E16" s="34"/>
      <c r="F16" s="34"/>
      <c r="G16" s="34"/>
      <c r="H16" s="34"/>
      <c r="I16" s="34"/>
    </row>
    <row r="17" spans="1:9" ht="18.75" x14ac:dyDescent="0.3">
      <c r="A17" s="40" t="s">
        <v>14</v>
      </c>
      <c r="B17" s="34"/>
      <c r="C17" s="38" cm="1">
        <f t="array" ref="C17">_xlfn.IFS(D6 = "Feature 1", 1, M3&lt;=2.5,"2",M3&lt;=4,"3",M3&lt;=6.5,"5",M3&lt;=10.5,"8",M3&lt;=14,"13")</f>
        <v>1</v>
      </c>
      <c r="D17" s="38" t="str" cm="1">
        <f t="array" ref="D17">_xlfn.IFS(D6 = "Feature 2", 1, N3&lt;=2.5,"2",N3&lt;=4,"3",N3&lt;=6.5,"5",N3&lt;=10.5,"8",N3&lt;=14,"13")</f>
        <v>13</v>
      </c>
      <c r="E17" s="38" t="str" cm="1">
        <f t="array" ref="E17">_xlfn.IFS('Project Details'!H6=2,0,D6 = "Feature 3", 1,  O3&lt;=2.5,"2",O3&lt;=4,"3",O3&lt;=6.5,"5",O3&lt;=10.5,"8",O3&lt;=14,"13")</f>
        <v>8</v>
      </c>
      <c r="F17" s="34"/>
      <c r="G17" s="38" t="str" cm="1">
        <f t="array" ref="G17">_xlfn.IFS(H6 = "Feature 1", 1,M6&lt;=2.5,"2",M6&lt;=4,"3",M6&lt;=6.5,"5",M6&lt;=10.5,"8",M6&lt;=14,"13")</f>
        <v>8</v>
      </c>
      <c r="H17" s="38" cm="1">
        <f t="array" ref="H17">_xlfn.IFS(H6 = "feature 2",1,N6&lt;=2.5,"2",N6&lt;=4,"3",N6&lt;=6.5,"5",N6&lt;=10.5,"8",N6&lt;=14,"13")</f>
        <v>1</v>
      </c>
      <c r="I17" s="38" t="str" cm="1">
        <f t="array" ref="I17">_xlfn.IFS('Project Details'!H7=2,0,H6 = "Feature 3",1,O6&lt;=2.5,"2",O6&lt;=4,"3",O6&lt;=6.5,"5",O6&lt;=10.5,"8",O6&lt;=14,"13")</f>
        <v>5</v>
      </c>
    </row>
    <row r="18" spans="1:9" ht="19.5" thickBot="1" x14ac:dyDescent="0.35">
      <c r="A18" s="34"/>
      <c r="B18" s="34"/>
      <c r="C18" s="34"/>
      <c r="D18" s="34"/>
      <c r="E18" s="34"/>
      <c r="F18" s="34"/>
      <c r="G18" s="34"/>
      <c r="H18" s="34"/>
      <c r="I18" s="34"/>
    </row>
    <row r="19" spans="1:9" ht="19.5" thickBot="1" x14ac:dyDescent="0.35">
      <c r="A19" s="46" t="s">
        <v>15</v>
      </c>
      <c r="B19" s="34"/>
      <c r="C19" s="41">
        <v>1</v>
      </c>
      <c r="D19" s="41">
        <v>13</v>
      </c>
      <c r="E19" s="42">
        <v>8</v>
      </c>
      <c r="F19" s="34"/>
      <c r="G19" s="41">
        <v>5</v>
      </c>
      <c r="H19" s="41">
        <v>1</v>
      </c>
      <c r="I19" s="42">
        <v>5</v>
      </c>
    </row>
    <row r="20" spans="1:9" x14ac:dyDescent="0.25">
      <c r="A20" s="4"/>
      <c r="B20" s="4"/>
      <c r="C20" s="4"/>
      <c r="D20" s="4"/>
    </row>
    <row r="25" spans="1:9" x14ac:dyDescent="0.25">
      <c r="A25" s="3"/>
    </row>
    <row r="30" spans="1:9" x14ac:dyDescent="0.25">
      <c r="A30" s="8"/>
    </row>
    <row r="34" spans="1:8" hidden="1" x14ac:dyDescent="0.25"/>
    <row r="35" spans="1:8" hidden="1" x14ac:dyDescent="0.25">
      <c r="A35" s="16" t="s">
        <v>5</v>
      </c>
    </row>
    <row r="36" spans="1:8" hidden="1" x14ac:dyDescent="0.25"/>
    <row r="37" spans="1:8" hidden="1" x14ac:dyDescent="0.25">
      <c r="A37" s="8" t="s">
        <v>22</v>
      </c>
      <c r="C37" s="12" t="s">
        <v>9</v>
      </c>
    </row>
    <row r="38" spans="1:8" hidden="1" x14ac:dyDescent="0.25"/>
    <row r="39" spans="1:8" hidden="1" x14ac:dyDescent="0.25">
      <c r="A39" s="8" t="s">
        <v>17</v>
      </c>
    </row>
    <row r="40" spans="1:8" hidden="1" x14ac:dyDescent="0.25"/>
    <row r="41" spans="1:8" hidden="1" x14ac:dyDescent="0.25">
      <c r="B41" s="6" t="s">
        <v>7</v>
      </c>
      <c r="C41" s="6" t="s">
        <v>8</v>
      </c>
      <c r="D41" s="6" t="s">
        <v>9</v>
      </c>
      <c r="F41">
        <f>SUM(B42:B45)</f>
        <v>11</v>
      </c>
      <c r="G41">
        <f t="shared" ref="G41:H41" si="2">SUM(C42:C45)</f>
        <v>0</v>
      </c>
      <c r="H41">
        <f t="shared" si="2"/>
        <v>0</v>
      </c>
    </row>
    <row r="42" spans="1:8" ht="25.5" hidden="1" x14ac:dyDescent="0.25">
      <c r="A42" s="7" t="s">
        <v>18</v>
      </c>
      <c r="B42" s="6">
        <v>2</v>
      </c>
      <c r="C42" s="6"/>
      <c r="D42" s="6"/>
      <c r="F42">
        <f>F41/4</f>
        <v>2.75</v>
      </c>
      <c r="G42">
        <f t="shared" ref="G42:H42" si="3">G41/4</f>
        <v>0</v>
      </c>
      <c r="H42">
        <f t="shared" si="3"/>
        <v>0</v>
      </c>
    </row>
    <row r="43" spans="1:8" hidden="1" x14ac:dyDescent="0.25">
      <c r="A43" s="7" t="s">
        <v>19</v>
      </c>
      <c r="B43" s="6">
        <v>2</v>
      </c>
      <c r="C43" s="6"/>
      <c r="D43" s="6"/>
    </row>
    <row r="44" spans="1:8" ht="25.5" hidden="1" x14ac:dyDescent="0.25">
      <c r="A44" s="7" t="s">
        <v>20</v>
      </c>
      <c r="B44" s="6">
        <v>2</v>
      </c>
      <c r="C44" s="6"/>
      <c r="D44" s="6"/>
    </row>
    <row r="45" spans="1:8" ht="25.5" hidden="1" x14ac:dyDescent="0.25">
      <c r="A45" s="7" t="s">
        <v>21</v>
      </c>
      <c r="B45" s="6">
        <v>5</v>
      </c>
      <c r="C45" s="6"/>
      <c r="D45" s="6"/>
    </row>
    <row r="46" spans="1:8" hidden="1" x14ac:dyDescent="0.25">
      <c r="A46" s="4"/>
      <c r="B46" s="4"/>
      <c r="C46" s="4"/>
      <c r="D46" s="4"/>
    </row>
    <row r="47" spans="1:8" hidden="1" x14ac:dyDescent="0.25">
      <c r="A47" s="9" t="s">
        <v>14</v>
      </c>
      <c r="B47" s="6" t="str" cm="1">
        <f t="array" ref="B47">_xlfn.IFS(C37 = "Feature 1",1,F42&lt;=2.5,"2",F42&lt;=4,"3",F42&lt;=6.5,"5",F42&lt;=10.5,"8",F42&lt;=14,"13")</f>
        <v>3</v>
      </c>
      <c r="C47" s="6" t="str" cm="1">
        <f t="array" ref="C47">_xlfn.IFS(C37 = "Feature 2",1,G42&lt;=2.5,"2",G42&lt;=4,"3",G42&lt;=6.5,"5",G42&lt;=10.5,"8",G42&lt;=14,"13")</f>
        <v>2</v>
      </c>
      <c r="D47" s="6" cm="1">
        <f t="array" ref="D47">_xlfn.IFS('Project Details'!H7=2,0,C37 = "Feature 3",1,H42&lt;=2.5,"2",H42&lt;=4,"3",H42&lt;=6.5,"5",H42&lt;=10.5,"8",H42&lt;=14,"13")</f>
        <v>1</v>
      </c>
    </row>
    <row r="48" spans="1:8" ht="15.75" hidden="1" thickBot="1" x14ac:dyDescent="0.3"/>
    <row r="49" spans="1:4" ht="15.75" hidden="1" thickBot="1" x14ac:dyDescent="0.3">
      <c r="A49" s="13" t="s">
        <v>15</v>
      </c>
      <c r="B49" s="14"/>
      <c r="C49" s="14"/>
      <c r="D49" s="15"/>
    </row>
  </sheetData>
  <dataValidations xWindow="617" yWindow="583" count="18">
    <dataValidation type="list" allowBlank="1" showInputMessage="1" showErrorMessage="1" prompt="Select:_x000a_IT DECAYS ---&gt; Enter '2'_x000a_NOT SURE ---&gt; Enter '5'_x000a_IT DOESN'T DECAY--&gt; Enter '13'" sqref="B42" xr:uid="{F32BCAD4-7900-4370-9933-B8DC2DBDD5EF}">
      <formula1>IF(C37= "Feature 1", MyNumber, list2)</formula1>
    </dataValidation>
    <dataValidation type="list" allowBlank="1" showInputMessage="1" showErrorMessage="1" prompt="Select:_x000a_NO ----&gt; Enter '2'_x000a_MAYBE ----&gt; Enter '5'_x000a_YES ----&gt; Enter '13'" sqref="B43" xr:uid="{6E1C66BA-AD9A-4763-95F0-60EE0E753903}">
      <formula1>IF(C37= "Feature 1", MyNumber, list2)</formula1>
    </dataValidation>
    <dataValidation type="list" allowBlank="1" showInputMessage="1" showErrorMessage="1" prompt="Select:_x000a_YES----&gt;'2'_x000a_MAYBE ----&gt; '5'_x000a_NO ----&gt; '13'" sqref="B44" xr:uid="{B0E715EF-303D-466E-9609-862B03C1C984}">
      <formula1>IF(C37= "Feature 1", MyNumber, list2)</formula1>
    </dataValidation>
    <dataValidation allowBlank="1" showInputMessage="1" showErrorMessage="1" prompt="Time Criticality indicates the importance of doing the project now. If a project is highly time critical, then our competition is considering it as well, and if we are not first to market, then the value that we can capture will be limited. " sqref="F1" xr:uid="{64A963B7-20CE-4778-BD1B-0AED21C61B2D}"/>
    <dataValidation allowBlank="1" showInputMessage="1" showErrorMessage="1" prompt="This is a recommended score based on your answers to the questions. You can either choose the recommended score or can select a new score based on your understanding." sqref="A17 A47" xr:uid="{428D60AD-C557-4789-8CE2-0FBECF6FC4EC}"/>
    <dataValidation type="list" allowBlank="1" showInputMessage="1" showErrorMessage="1" prompt="Select:_x000a_NO EFFECT---&gt; '2'_x000a_SOME EFFECT---&gt;'5'_x000a_LOT OF EFFECT--&gt;'13'" sqref="B45" xr:uid="{357C83C8-2B89-42FD-8698-C156A969B5F9}">
      <formula1>IF(C37= "Feature 1", MyNumber, list2)</formula1>
    </dataValidation>
    <dataValidation type="list" allowBlank="1" showInputMessage="1" showErrorMessage="1" prompt="Select:_x000a_IT DECAYS ---&gt; Enter '2'_x000a_NOT SURE ---&gt; Enter '5'_x000a_IT DOESN'T DECAY--&gt; Enter '13'" sqref="C42 D11 H11" xr:uid="{9E6DE6B8-206C-48FA-9138-6559D57A94E8}">
      <formula1>IF(C6 = "Feature 2", MyNumber, list2)</formula1>
    </dataValidation>
    <dataValidation type="list" allowBlank="1" showInputMessage="1" showErrorMessage="1" prompt="Select:_x000a_NO ----&gt; Enter '2'_x000a_MAYBE ----&gt; Enter '5'_x000a_YES ----&gt; Enter '13'" sqref="C43 D12 H12" xr:uid="{A1EDD347-ACC5-4497-8300-9DB118100CFC}">
      <formula1>IF(C6 = "Feature 2", MyNumber, list2)</formula1>
    </dataValidation>
    <dataValidation type="list" allowBlank="1" showInputMessage="1" showErrorMessage="1" prompt="Select:_x000a_YES----&gt;'2'_x000a_MAYBE ----&gt; '5'_x000a_NO ----&gt; '13'" sqref="C44 D13 H13" xr:uid="{3D3E8A70-81F8-4E74-BB93-FA87876E5AA5}">
      <formula1>IF(C6 = "Feature 2", MyNumber, list2)</formula1>
    </dataValidation>
    <dataValidation type="list" allowBlank="1" showInputMessage="1" showErrorMessage="1" prompt="Select:_x000a_NO EFFECT---&gt; '2'_x000a_SOME EFFECT---&gt;'5'_x000a_LOT OF EFFECT--&gt;'13'" sqref="C45 D14 H14" xr:uid="{EFE67C6C-FC4A-4ACA-91DF-C0031191124B}">
      <formula1>IF(C6 = "Feature 2", MyNumber, list2)</formula1>
    </dataValidation>
    <dataValidation type="list" allowBlank="1" showInputMessage="1" showErrorMessage="1" sqref="B49" xr:uid="{9939BA00-3660-42B1-BD7D-509E32D28CDB}">
      <formula1>IF(C37 = "Feature 1", MyNumber, list)</formula1>
    </dataValidation>
    <dataValidation type="list" allowBlank="1" showInputMessage="1" showErrorMessage="1" sqref="C49" xr:uid="{C3020892-652A-43F1-84DD-FACAB6AD5FEB}">
      <formula1>IF(C37 = "Feature 2", MyNumber, list)</formula1>
    </dataValidation>
    <dataValidation type="list" allowBlank="1" showInputMessage="1" showErrorMessage="1" prompt="Select:_x000a_IT DECAYS ---&gt; Enter '2'_x000a_NOT SURE ---&gt; Enter '5'_x000a_IT DOESN'T DECAY--&gt; Enter '13'" sqref="C11 G11" xr:uid="{340CA6DA-B0F4-48B1-9460-27106907D3E5}">
      <formula1>IF(D6 = "Feature 1", MyNumber, list2)</formula1>
    </dataValidation>
    <dataValidation type="list" allowBlank="1" showInputMessage="1" showErrorMessage="1" prompt="Select:_x000a_NO ----&gt; Enter '2'_x000a_MAYBE ----&gt; Enter '5'_x000a_YES ----&gt; Enter '13'" sqref="C12 G12" xr:uid="{232FDADF-D872-45C6-902A-B4EFC1B4A9FA}">
      <formula1>IF(D6 = "Feature 1", MyNumber, list2)</formula1>
    </dataValidation>
    <dataValidation type="list" allowBlank="1" showInputMessage="1" showErrorMessage="1" prompt="Select:_x000a_YES----&gt;'2'_x000a_MAYBE ----&gt; '5'_x000a_NO ----&gt; '13'" sqref="C13 G13" xr:uid="{F9175A37-F958-48B2-A61C-3178201D0137}">
      <formula1>IF(D6 = "Feature 1", MyNumber, list2)</formula1>
    </dataValidation>
    <dataValidation type="list" allowBlank="1" showInputMessage="1" showErrorMessage="1" prompt="Select:_x000a_NO EFFECT---&gt; '2'_x000a_SOME EFFECT---&gt;'5'_x000a_LOT OF EFFECT--&gt;'13'" sqref="C14 G14" xr:uid="{20788B3F-E8C8-4B43-B005-CEEE2808FEF8}">
      <formula1>IF(D6 = "Feature 1", MyNumber, list2)</formula1>
    </dataValidation>
    <dataValidation type="list" allowBlank="1" showInputMessage="1" showErrorMessage="1" sqref="C19 G19" xr:uid="{25890E04-ADDE-4614-BB12-A89C771E3FF1}">
      <formula1>IF(D6 = "Feature 1", MyNumber, list)</formula1>
    </dataValidation>
    <dataValidation type="list" allowBlank="1" showInputMessage="1" showErrorMessage="1" sqref="D19 H19" xr:uid="{5A912014-0210-44E5-A5B2-2F7CE2173A76}">
      <formula1>IF(D6 = "Feature 2", MyNumber, list)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617" yWindow="583" count="17">
        <x14:dataValidation type="list" allowBlank="1" showInputMessage="1" showErrorMessage="1" xr:uid="{A9D32C46-3C1C-4B47-A262-E7C781A47EB4}">
          <x14:formula1>
            <xm:f>IF('Project Details'!$H$7=2, Extra, IF(C37="Feature 3",MyNumber,list))</xm:f>
          </x14:formula1>
          <xm:sqref>D49</xm:sqref>
        </x14:dataValidation>
        <x14:dataValidation type="list" allowBlank="1" showInputMessage="1" showErrorMessage="1" prompt="Select:_x000a_IT DECAYS ---&gt; Enter '2'_x000a_NOT SURE ---&gt; Enter '5'_x000a_IT DOESN'T DECAY--&gt; Enter '13'" xr:uid="{72FFCA2E-818B-4994-BD0A-7BC8DC83150D}">
          <x14:formula1>
            <xm:f>IF('Project Details'!$H$7=2,Extra,IF(C37="Feature 3",MyNumber,list2))</xm:f>
          </x14:formula1>
          <xm:sqref>D42</xm:sqref>
        </x14:dataValidation>
        <x14:dataValidation type="list" allowBlank="1" showInputMessage="1" showErrorMessage="1" prompt="Select:_x000a_NO ----&gt; Enter '2'_x000a_MAYBE ----&gt; Enter '5'_x000a_YES ----&gt; Enter '13'" xr:uid="{5D29A1FB-6315-4BC1-AA4B-9D2F2C6EFE36}">
          <x14:formula1>
            <xm:f>IF('Project Details'!$H$7=2,Extra,IF(C37="Feature 3",MyNumber,list2))</xm:f>
          </x14:formula1>
          <xm:sqref>D43</xm:sqref>
        </x14:dataValidation>
        <x14:dataValidation type="list" allowBlank="1" showInputMessage="1" showErrorMessage="1" prompt="Select:_x000a_YES----&gt;'2'_x000a_MAYBE ----&gt; '5'_x000a_NO ----&gt; '13'" xr:uid="{7B9A7065-190A-4F39-97D7-4AF4D331F3FD}">
          <x14:formula1>
            <xm:f>IF('Project Details'!$H$7=2,Extra,IF(C37="Feature 3",MyNumber,list2))</xm:f>
          </x14:formula1>
          <xm:sqref>D44</xm:sqref>
        </x14:dataValidation>
        <x14:dataValidation type="list" allowBlank="1" showInputMessage="1" showErrorMessage="1" prompt="Select:_x000a_NO EFFECT---&gt; '2'_x000a_SOME EFFECT---&gt;'5'_x000a_LOT OF EFFECT--&gt;'13'" xr:uid="{80B06D35-7255-44B6-BFD3-81232B37A742}">
          <x14:formula1>
            <xm:f>IF('Project Details'!$H$7=2,Extra,IF(C37="Feature 3",MyNumber,list2))</xm:f>
          </x14:formula1>
          <xm:sqref>D45</xm:sqref>
        </x14:dataValidation>
        <x14:dataValidation type="list" allowBlank="1" showInputMessage="1" showErrorMessage="1" prompt="Select:_x000a_IT DECAYS ---&gt; Enter '2'_x000a_NOT SURE ---&gt; Enter '5'_x000a_IT DOESN'T DECAY--&gt; Enter '13'" xr:uid="{51AF585D-C882-471E-A407-CEBB98791EBA}">
          <x14:formula1>
            <xm:f>IF('Project Details'!$H$6=2,Extra,IF(D6="Feature 3",MyNumber,list2))</xm:f>
          </x14:formula1>
          <xm:sqref>E11</xm:sqref>
        </x14:dataValidation>
        <x14:dataValidation type="list" allowBlank="1" showInputMessage="1" showErrorMessage="1" prompt="Select:_x000a_NO ----&gt; Enter '2'_x000a_MAYBE ----&gt; Enter '5'_x000a_YES ----&gt; Enter '13'" xr:uid="{C539D694-0618-4B6C-B14B-7B02083B388F}">
          <x14:formula1>
            <xm:f>IF('Project Details'!$H$6=2,Extra,IF(D6="Feature 3",MyNumber,list2))</xm:f>
          </x14:formula1>
          <xm:sqref>E12</xm:sqref>
        </x14:dataValidation>
        <x14:dataValidation type="list" allowBlank="1" showInputMessage="1" showErrorMessage="1" prompt="Select:_x000a_YES----&gt;'2'_x000a_MAYBE ----&gt; '5'_x000a_NO ----&gt; '13'" xr:uid="{124E5DA5-7967-482C-847E-4E0795FF1D59}">
          <x14:formula1>
            <xm:f>IF('Project Details'!$H$6=2,Extra,IF(D6="Feature 3",MyNumber,list2))</xm:f>
          </x14:formula1>
          <xm:sqref>E13</xm:sqref>
        </x14:dataValidation>
        <x14:dataValidation type="list" allowBlank="1" showInputMessage="1" showErrorMessage="1" prompt="Select:_x000a_NO EFFECT---&gt; '2'_x000a_SOME EFFECT---&gt;'5'_x000a_LOT OF EFFECT--&gt;'13'" xr:uid="{46570F50-F889-42CA-A173-F201F400AEA0}">
          <x14:formula1>
            <xm:f>IF('Project Details'!$H$6=2,Extra,IF(D6="Feature 3",MyNumber,list2))</xm:f>
          </x14:formula1>
          <xm:sqref>E14</xm:sqref>
        </x14:dataValidation>
        <x14:dataValidation type="list" allowBlank="1" showInputMessage="1" showErrorMessage="1" xr:uid="{ED9A13E4-FCC5-4AFA-AFD7-229F7DC3FC2A}">
          <x14:formula1>
            <xm:f>IF('Project Details'!$H$6=2, Extra, IF(D6="Feature 3",MyNumber,list))</xm:f>
          </x14:formula1>
          <xm:sqref>E19</xm:sqref>
        </x14:dataValidation>
        <x14:dataValidation type="list" allowBlank="1" showInputMessage="1" showErrorMessage="1" xr:uid="{BA21C855-E8E6-4CB7-8013-04E6FC41DB20}">
          <x14:formula1>
            <xm:f>INDIRECT('Project Details'!$F$8)</xm:f>
          </x14:formula1>
          <xm:sqref>H6 C37</xm:sqref>
        </x14:dataValidation>
        <x14:dataValidation type="list" allowBlank="1" showInputMessage="1" showErrorMessage="1" xr:uid="{D2609F80-1EEB-4EE8-8E3D-AB9B80A73CF5}">
          <x14:formula1>
            <xm:f>INDIRECT('Project Details'!C8)</xm:f>
          </x14:formula1>
          <xm:sqref>D6</xm:sqref>
        </x14:dataValidation>
        <x14:dataValidation type="list" allowBlank="1" showInputMessage="1" showErrorMessage="1" prompt="Select:_x000a_IT DECAYS ---&gt; Enter '2'_x000a_NOT SURE ---&gt; Enter '5'_x000a_IT DOESN'T DECAY--&gt; Enter '13'" xr:uid="{203F0DA2-F1EE-4DB8-A94F-95361F0BA91C}">
          <x14:formula1>
            <xm:f>IF('Project Details'!H7=2,Extra,IF(H6="Feature 3",MyNumber,list2))</xm:f>
          </x14:formula1>
          <xm:sqref>I11</xm:sqref>
        </x14:dataValidation>
        <x14:dataValidation type="list" allowBlank="1" showInputMessage="1" showErrorMessage="1" prompt="Select:_x000a_NO ----&gt; Enter '2'_x000a_MAYBE ----&gt; Enter '5'_x000a_YES ----&gt; Enter '13'" xr:uid="{BF8D2672-7B04-4E55-AB48-4EA89E119DBD}">
          <x14:formula1>
            <xm:f>IF('Project Details'!H7=2,Extra,IF(H6="Feature 3",MyNumber,list2))</xm:f>
          </x14:formula1>
          <xm:sqref>I12</xm:sqref>
        </x14:dataValidation>
        <x14:dataValidation type="list" allowBlank="1" showInputMessage="1" showErrorMessage="1" prompt="Select:_x000a_YES----&gt;'2'_x000a_MAYBE ----&gt; '5'_x000a_NO ----&gt; '13'" xr:uid="{3FE9282C-D09A-4CAE-A2E5-A1C30DFF0E40}">
          <x14:formula1>
            <xm:f>IF('Project Details'!H7=2,Extra,IF(H6="Feature 3",MyNumber,list2))</xm:f>
          </x14:formula1>
          <xm:sqref>I13</xm:sqref>
        </x14:dataValidation>
        <x14:dataValidation type="list" allowBlank="1" showInputMessage="1" showErrorMessage="1" prompt="Select:_x000a_NO EFFECT---&gt; '2'_x000a_SOME EFFECT---&gt;'5'_x000a_LOT OF EFFECT--&gt;'13'" xr:uid="{541188C3-36FA-49AF-93A6-D8473BD59792}">
          <x14:formula1>
            <xm:f>IF('Project Details'!H7=2,Extra,IF(H6="Feature 3",MyNumber,list2))</xm:f>
          </x14:formula1>
          <xm:sqref>I14</xm:sqref>
        </x14:dataValidation>
        <x14:dataValidation type="list" allowBlank="1" showInputMessage="1" showErrorMessage="1" xr:uid="{09B5AB41-02B4-47A0-B52D-E46E5853E81A}">
          <x14:formula1>
            <xm:f>IF('Project Details'!H7=2, Extra, IF(H6="Feature 3",MyNumber,list))</xm:f>
          </x14:formula1>
          <xm:sqref>I19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F01D-2E34-454B-92F7-5A1419A322C8}">
  <sheetPr codeName="Sheet4"/>
  <dimension ref="A1:O32"/>
  <sheetViews>
    <sheetView showGridLines="0" zoomScale="90" zoomScaleNormal="90" workbookViewId="0">
      <pane ySplit="1" topLeftCell="A2" activePane="bottomLeft" state="frozen"/>
      <selection pane="bottomLeft" activeCell="F21" sqref="F21"/>
    </sheetView>
  </sheetViews>
  <sheetFormatPr defaultRowHeight="15" x14ac:dyDescent="0.25"/>
  <cols>
    <col min="1" max="1" width="46.5703125" customWidth="1"/>
    <col min="2" max="2" width="12.42578125" customWidth="1"/>
    <col min="3" max="3" width="46" customWidth="1"/>
    <col min="4" max="4" width="21" customWidth="1"/>
    <col min="5" max="5" width="16.42578125" customWidth="1"/>
    <col min="6" max="6" width="51.5703125" customWidth="1"/>
    <col min="7" max="7" width="42.42578125" customWidth="1"/>
    <col min="8" max="8" width="22.85546875" customWidth="1"/>
    <col min="9" max="9" width="15.7109375" customWidth="1"/>
    <col min="12" max="12" width="7.85546875" customWidth="1"/>
    <col min="13" max="15" width="9.140625" hidden="1" customWidth="1"/>
  </cols>
  <sheetData>
    <row r="1" spans="1:15" s="50" customFormat="1" ht="66" customHeight="1" x14ac:dyDescent="0.3">
      <c r="A1" s="49"/>
      <c r="B1" s="49"/>
      <c r="C1" s="49"/>
      <c r="D1" s="49"/>
      <c r="E1" s="49"/>
      <c r="F1" s="44" t="s">
        <v>39</v>
      </c>
      <c r="G1" s="49"/>
      <c r="H1" s="49"/>
      <c r="I1" s="49"/>
    </row>
    <row r="2" spans="1:15" ht="18.75" x14ac:dyDescent="0.3">
      <c r="A2" s="34"/>
      <c r="B2" s="34"/>
      <c r="C2" s="34"/>
      <c r="D2" s="34"/>
      <c r="E2" s="34"/>
      <c r="F2" s="34"/>
      <c r="G2" s="34"/>
      <c r="H2" s="34"/>
      <c r="I2" s="34"/>
      <c r="M2">
        <f>SUM(C11:C13)</f>
        <v>3</v>
      </c>
      <c r="N2">
        <f>SUM(D11:D13)</f>
        <v>12</v>
      </c>
      <c r="O2">
        <f>SUM(E11:E13)</f>
        <v>39</v>
      </c>
    </row>
    <row r="3" spans="1:15" ht="18.75" x14ac:dyDescent="0.3">
      <c r="A3" s="48"/>
      <c r="B3" s="34"/>
      <c r="C3" s="34"/>
      <c r="D3" s="34"/>
      <c r="E3" s="34"/>
      <c r="F3" s="34"/>
      <c r="G3" s="34"/>
      <c r="H3" s="34"/>
      <c r="I3" s="34"/>
      <c r="M3">
        <f>M2/3</f>
        <v>1</v>
      </c>
      <c r="N3">
        <f t="shared" ref="N3:O3" si="0">N2/3</f>
        <v>4</v>
      </c>
      <c r="O3">
        <f t="shared" si="0"/>
        <v>13</v>
      </c>
    </row>
    <row r="4" spans="1:15" ht="19.5" x14ac:dyDescent="0.3">
      <c r="A4" s="33"/>
      <c r="B4" s="34"/>
      <c r="C4" s="43" t="str">
        <f>'Project Details'!B6</f>
        <v>Solar Roof PM Tool</v>
      </c>
      <c r="D4" s="34"/>
      <c r="E4" s="34"/>
      <c r="F4" s="34"/>
      <c r="G4" s="43" t="str">
        <f>'Project Details'!E6</f>
        <v>Walmart EFSR Buildout</v>
      </c>
      <c r="H4" s="34"/>
      <c r="I4" s="34"/>
    </row>
    <row r="5" spans="1:15" ht="19.5" x14ac:dyDescent="0.3">
      <c r="A5" s="33"/>
      <c r="B5" s="34"/>
      <c r="C5" s="34"/>
      <c r="D5" s="34"/>
      <c r="E5" s="34"/>
      <c r="F5" s="34"/>
      <c r="G5" s="34"/>
      <c r="H5" s="34"/>
      <c r="I5" s="34"/>
      <c r="M5">
        <f>SUM(G11:G13)</f>
        <v>12</v>
      </c>
      <c r="N5">
        <f>SUM(H11:H13)</f>
        <v>3</v>
      </c>
      <c r="O5">
        <f>SUM(I11:I13)</f>
        <v>23</v>
      </c>
    </row>
    <row r="6" spans="1:15" ht="60.75" customHeight="1" x14ac:dyDescent="0.3">
      <c r="A6" s="33"/>
      <c r="B6" s="34"/>
      <c r="C6" s="35" t="s">
        <v>40</v>
      </c>
      <c r="D6" s="29" t="s">
        <v>7</v>
      </c>
      <c r="E6" s="34"/>
      <c r="F6" s="34"/>
      <c r="G6" s="35" t="s">
        <v>41</v>
      </c>
      <c r="H6" s="29" t="s">
        <v>8</v>
      </c>
      <c r="I6" s="34"/>
      <c r="M6">
        <f>M5/3</f>
        <v>4</v>
      </c>
      <c r="N6">
        <f t="shared" ref="N6:O6" si="1">N5/3</f>
        <v>1</v>
      </c>
      <c r="O6">
        <f t="shared" si="1"/>
        <v>7.666666666666667</v>
      </c>
    </row>
    <row r="7" spans="1:15" ht="19.5" x14ac:dyDescent="0.3">
      <c r="A7" s="33"/>
      <c r="B7" s="34"/>
      <c r="C7" s="34"/>
      <c r="D7" s="34"/>
      <c r="E7" s="34"/>
      <c r="F7" s="34"/>
      <c r="G7" s="34"/>
      <c r="H7" s="34"/>
      <c r="I7" s="34"/>
    </row>
    <row r="8" spans="1:15" ht="18.75" x14ac:dyDescent="0.3">
      <c r="A8" s="34"/>
      <c r="B8" s="34"/>
      <c r="C8" s="34"/>
      <c r="D8" s="34"/>
      <c r="E8" s="34"/>
      <c r="F8" s="34"/>
      <c r="G8" s="34"/>
      <c r="H8" s="34"/>
      <c r="I8" s="34"/>
    </row>
    <row r="9" spans="1:15" ht="18.75" x14ac:dyDescent="0.3">
      <c r="A9" s="34"/>
      <c r="B9" s="34"/>
      <c r="C9" s="34"/>
      <c r="D9" s="34"/>
      <c r="E9" s="34"/>
      <c r="F9" s="34"/>
      <c r="G9" s="34"/>
      <c r="H9" s="34"/>
      <c r="I9" s="34"/>
    </row>
    <row r="10" spans="1:15" ht="27.75" customHeight="1" x14ac:dyDescent="0.3">
      <c r="A10" s="34"/>
      <c r="B10" s="34"/>
      <c r="C10" s="29" t="s">
        <v>7</v>
      </c>
      <c r="D10" s="29" t="s">
        <v>8</v>
      </c>
      <c r="E10" s="29" t="s">
        <v>9</v>
      </c>
      <c r="F10" s="34"/>
      <c r="G10" s="29" t="s">
        <v>7</v>
      </c>
      <c r="H10" s="29" t="s">
        <v>8</v>
      </c>
      <c r="I10" s="29" t="s">
        <v>9</v>
      </c>
    </row>
    <row r="11" spans="1:15" ht="37.5" x14ac:dyDescent="0.3">
      <c r="A11" s="39" t="s">
        <v>24</v>
      </c>
      <c r="B11" s="34"/>
      <c r="C11" s="36">
        <v>1</v>
      </c>
      <c r="D11" s="36">
        <v>2</v>
      </c>
      <c r="E11" s="36">
        <v>13</v>
      </c>
      <c r="F11" s="34"/>
      <c r="G11" s="36">
        <v>2</v>
      </c>
      <c r="H11" s="36">
        <v>1</v>
      </c>
      <c r="I11" s="36">
        <v>5</v>
      </c>
    </row>
    <row r="12" spans="1:15" ht="37.5" x14ac:dyDescent="0.3">
      <c r="A12" s="39" t="s">
        <v>27</v>
      </c>
      <c r="B12" s="34"/>
      <c r="C12" s="36">
        <v>1</v>
      </c>
      <c r="D12" s="36">
        <v>5</v>
      </c>
      <c r="E12" s="36">
        <v>13</v>
      </c>
      <c r="F12" s="34"/>
      <c r="G12" s="36">
        <v>5</v>
      </c>
      <c r="H12" s="36">
        <v>1</v>
      </c>
      <c r="I12" s="36">
        <v>5</v>
      </c>
    </row>
    <row r="13" spans="1:15" ht="43.5" customHeight="1" x14ac:dyDescent="0.3">
      <c r="A13" s="39" t="s">
        <v>23</v>
      </c>
      <c r="B13" s="34"/>
      <c r="C13" s="36">
        <v>1</v>
      </c>
      <c r="D13" s="36">
        <v>5</v>
      </c>
      <c r="E13" s="36">
        <v>13</v>
      </c>
      <c r="F13" s="34"/>
      <c r="G13" s="36">
        <v>5</v>
      </c>
      <c r="H13" s="36">
        <v>1</v>
      </c>
      <c r="I13" s="36">
        <v>13</v>
      </c>
    </row>
    <row r="14" spans="1:15" ht="18.75" x14ac:dyDescent="0.3">
      <c r="A14" s="34"/>
      <c r="B14" s="34"/>
      <c r="F14" s="34"/>
    </row>
    <row r="15" spans="1:15" ht="18.75" x14ac:dyDescent="0.3">
      <c r="A15" s="34"/>
      <c r="B15" s="34"/>
      <c r="C15" s="34"/>
      <c r="D15" s="34"/>
      <c r="E15" s="34"/>
      <c r="F15" s="34"/>
      <c r="G15" s="34"/>
      <c r="H15" s="34"/>
      <c r="I15" s="34"/>
    </row>
    <row r="16" spans="1:15" ht="18.75" x14ac:dyDescent="0.3">
      <c r="A16" s="51" t="s">
        <v>14</v>
      </c>
      <c r="B16" s="34"/>
      <c r="C16" s="38" cm="1">
        <f t="array" ref="C16">_xlfn.IFS(D6 = "Feature 1",1,M3&lt;=2.5,"2",M3&lt;=4,"3",M3&lt;=6.5,"5",M3&lt;=10.5,"8",M3&lt;=14,"13")</f>
        <v>1</v>
      </c>
      <c r="D16" s="38" t="str" cm="1">
        <f t="array" ref="D16">_xlfn.IFS(D6 = "Feature 2",1,N3&lt;=2.5,"2",N3&lt;=4,"3",N3&lt;=6.5,"5",N3&lt;=10.5,"8",N3&lt;=14,"13")</f>
        <v>3</v>
      </c>
      <c r="E16" s="38" t="str" cm="1">
        <f t="array" ref="E16">_xlfn.IFS('Project Details'!H6=2,0,D6 = "Feature 3",1,O3&lt;=2.5,"2",O3&lt;=4,"3",O3&lt;=6.5,"5",O3&lt;=10.5,"8",O3&lt;=14,"13")</f>
        <v>13</v>
      </c>
      <c r="F16" s="34"/>
      <c r="G16" s="38" t="str" cm="1">
        <f t="array" ref="G16">_xlfn.IFS(H6="Feature 1",1,M6&lt;=2.5,"2",M6&lt;=4,"3",M6&lt;=6.5,"5",M6&lt;=10.5,"8",M6&lt;=14,"13")</f>
        <v>3</v>
      </c>
      <c r="H16" s="38" cm="1">
        <f t="array" ref="H16">_xlfn.IFS(H6="Feature 2",1,N6&lt;=2.5,"2",N6&lt;=4,"3",N6&lt;=6.5,"5",N6&lt;=10.5,"8",N6&lt;=14,"13")</f>
        <v>1</v>
      </c>
      <c r="I16" s="38" t="str" cm="1">
        <f t="array" ref="I16">_xlfn.IFS('Project Details'!H7=2,0,H6 = "feature 3",1,O6&lt;=2.5,"2",O6&lt;=4,"3",O6&lt;=6.5,"5",O6&lt;=10.5,"8",O6&lt;=14,"13")</f>
        <v>8</v>
      </c>
    </row>
    <row r="17" spans="1:9" ht="19.5" thickBot="1" x14ac:dyDescent="0.35">
      <c r="A17" s="34"/>
      <c r="B17" s="34"/>
      <c r="C17" s="34"/>
      <c r="D17" s="34"/>
      <c r="E17" s="34"/>
      <c r="F17" s="34"/>
      <c r="G17" s="34"/>
      <c r="H17" s="34"/>
      <c r="I17" s="34"/>
    </row>
    <row r="18" spans="1:9" ht="19.5" thickBot="1" x14ac:dyDescent="0.35">
      <c r="A18" s="46" t="s">
        <v>15</v>
      </c>
      <c r="B18" s="34"/>
      <c r="C18" s="41">
        <v>1</v>
      </c>
      <c r="D18" s="41">
        <v>5</v>
      </c>
      <c r="E18" s="42">
        <v>8</v>
      </c>
      <c r="F18" s="34"/>
      <c r="G18" s="41">
        <v>3</v>
      </c>
      <c r="H18" s="41">
        <v>1</v>
      </c>
      <c r="I18" s="42">
        <v>5</v>
      </c>
    </row>
    <row r="19" spans="1:9" x14ac:dyDescent="0.25">
      <c r="A19" s="4"/>
      <c r="B19" s="5"/>
      <c r="C19" s="5"/>
      <c r="D19" s="5"/>
    </row>
    <row r="24" spans="1:9" x14ac:dyDescent="0.25">
      <c r="A24" s="3"/>
    </row>
    <row r="29" spans="1:9" x14ac:dyDescent="0.25">
      <c r="A29" s="8"/>
    </row>
    <row r="32" spans="1:9" ht="157.5" customHeight="1" x14ac:dyDescent="0.25"/>
  </sheetData>
  <dataValidations count="10">
    <dataValidation allowBlank="1" showInputMessage="1" showErrorMessage="1" prompt="Risk reduction and opportunity enablement indicate that the project either positions the company to make follow-on projects or mitigates risk. Moving to a cloud, for eg. might not generate revenue directly , but it might reduce data centre failure risk." sqref="F1" xr:uid="{867E2E7D-EA51-45AD-847B-2F6B9059CEFF}"/>
    <dataValidation allowBlank="1" showInputMessage="1" showErrorMessage="1" prompt="This is a recommended score based on your answers to the questions. You can either choose the recommended score or can select a new score based on your understanding." sqref="A16" xr:uid="{23C02D25-69B5-4798-9874-36CA6637880F}"/>
    <dataValidation type="list" allowBlank="1" showInputMessage="1" showErrorMessage="1" prompt="Select:_x000a_NO---&gt; Enter '2'_x000a_MAYBE---&gt; Enter '5'_x000a_YES--&gt; Enter '13'" sqref="G11 C11" xr:uid="{CA953D1C-99E2-4BE9-B612-172B3619C726}">
      <formula1>IF(D6 = "Feature 1", MyNumber, list2)</formula1>
    </dataValidation>
    <dataValidation type="list" allowBlank="1" showInputMessage="1" showErrorMessage="1" prompt="Select:_x000a_NO ----&gt; Enter '2'_x000a_MAYBE ----&gt; Enter '5'_x000a_YES ----&gt; Enter '13'" sqref="C13 G13" xr:uid="{9AE96721-8553-4503-B254-91402C9F0D4F}">
      <formula1>IF(D6 = "Feature 1", MyNumber, list2)</formula1>
    </dataValidation>
    <dataValidation type="list" allowBlank="1" showInputMessage="1" showErrorMessage="1" prompt="Select:_x000a_NO---&gt; Enter '2'_x000a_MAYBE---&gt; Enter '5'_x000a_YES--&gt; Enter '13'" sqref="H11 D11" xr:uid="{87CBFB98-6BCF-4E7D-AD18-2356D541A687}">
      <formula1>IF(D6 = "Feature 2", MyNumber, list2)</formula1>
    </dataValidation>
    <dataValidation type="list" allowBlank="1" showInputMessage="1" showErrorMessage="1" prompt="Select:_x000a_NO ----&gt; Enter '2'_x000a_MAYBE ----&gt; Enter '5'_x000a_YES ----&gt; Enter '13'" sqref="D13 H13" xr:uid="{5E5FAED0-273E-48F4-B5A0-18C3FF5E9C9F}">
      <formula1>IF(D6 = "Feature 2", MyNumber, list2)</formula1>
    </dataValidation>
    <dataValidation type="list" allowBlank="1" showInputMessage="1" showErrorMessage="1" sqref="C18 G18" xr:uid="{E316078F-C22D-4E01-8E0E-B38CCDAF39C0}">
      <formula1>IF(D6 = "Feature 1", MyNumber, list)</formula1>
    </dataValidation>
    <dataValidation type="list" allowBlank="1" showInputMessage="1" showErrorMessage="1" sqref="D18 H18" xr:uid="{4CAE930A-A98A-483E-8CE8-F9626F550775}">
      <formula1>IF(D6 = "Feature 2", MyNumber, list)</formula1>
    </dataValidation>
    <dataValidation type="list" allowBlank="1" showInputMessage="1" showErrorMessage="1" prompt="Select:_x000a_NO ----&gt; Enter '2'_x000a_MAYBE ----&gt; Enter '5'_x000a_YES ----&gt; Enter '13'" sqref="C12 G12" xr:uid="{2A424664-0AC0-4A9E-A072-596310CAE43C}">
      <formula1>IF(D6 = "Feature 1", MyNumber, list2)</formula1>
    </dataValidation>
    <dataValidation type="list" allowBlank="1" showInputMessage="1" showErrorMessage="1" prompt="Select:_x000a_NO ----&gt; Enter '2'_x000a_MAYBE ----&gt; Enter '5'_x000a_YES ----&gt; Enter '13'" sqref="D12 H12" xr:uid="{811CF1C4-982A-4AE9-8DF0-20708D4B85B2}">
      <formula1>IF(D6 = "Feature 2", MyNumber, list2)</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prompt="Select:_x000a_NO ----&gt; Enter '2'_x000a_MAYBE ----&gt; Enter '5'_x000a_YES ----&gt; Enter '13'" xr:uid="{0EC541D0-F315-4FD6-BE5E-F76304B21FA2}">
          <x14:formula1>
            <xm:f>IF('Project Details'!$H$6=2,Extra,IF(D6="Feature 3",MyNumber,list2))</xm:f>
          </x14:formula1>
          <xm:sqref>E13</xm:sqref>
        </x14:dataValidation>
        <x14:dataValidation type="list" allowBlank="1" showInputMessage="1" showErrorMessage="1" prompt="Select:_x000a_NO---&gt; Enter '2'_x000a_MAYBE---&gt; Enter '5'_x000a_YES--&gt; Enter '13'" xr:uid="{8597DD87-8BAD-4038-9545-A1DD746FDDD9}">
          <x14:formula1>
            <xm:f>IF('Project Details'!$H$6=2,Extra,IF(D6="Feature 3",MyNumber,list2))</xm:f>
          </x14:formula1>
          <xm:sqref>E11</xm:sqref>
        </x14:dataValidation>
        <x14:dataValidation type="list" allowBlank="1" showInputMessage="1" showErrorMessage="1" prompt="Select:_x000a_NO ----&gt; Enter '2'_x000a_MAYBE ----&gt; Enter '5'_x000a_YES ----&gt; Enter '13'" xr:uid="{97BF5969-9FA3-498B-A433-758B7F6E6DB9}">
          <x14:formula1>
            <xm:f>IF('Project Details'!$H$6=2,Extra,IF(D6="Feature 3",MyNumber,list2))</xm:f>
          </x14:formula1>
          <xm:sqref>E12</xm:sqref>
        </x14:dataValidation>
        <x14:dataValidation type="list" allowBlank="1" showInputMessage="1" showErrorMessage="1" xr:uid="{5618B92E-F217-4192-A80E-9721D449A3F6}">
          <x14:formula1>
            <xm:f>IF('Project Details'!$H$6=2, Extra, IF(D6="Feature 3",MyNumber,list))</xm:f>
          </x14:formula1>
          <xm:sqref>E18</xm:sqref>
        </x14:dataValidation>
        <x14:dataValidation type="list" allowBlank="1" showInputMessage="1" showErrorMessage="1" xr:uid="{BCC00533-FC4E-4048-BB59-1EAE0250F040}">
          <x14:formula1>
            <xm:f>INDIRECT('Project Details'!$F$8)</xm:f>
          </x14:formula1>
          <xm:sqref>H6</xm:sqref>
        </x14:dataValidation>
        <x14:dataValidation type="list" allowBlank="1" showInputMessage="1" showErrorMessage="1" xr:uid="{D8115867-6BA0-4F71-ACB7-3E92185E36F8}">
          <x14:formula1>
            <xm:f>INDIRECT('Project Details'!C8)</xm:f>
          </x14:formula1>
          <xm:sqref>D6</xm:sqref>
        </x14:dataValidation>
        <x14:dataValidation type="list" allowBlank="1" showInputMessage="1" showErrorMessage="1" prompt="Select:_x000a_NO ----&gt; Enter '2'_x000a_MAYBE ----&gt; Enter '5'_x000a_YES ----&gt; Enter '13'" xr:uid="{798BD7DA-F9F8-444C-AE07-60538CF923B8}">
          <x14:formula1>
            <xm:f>IF('Project Details'!H7=2,Extra,IF(H6="Feature 3",MyNumber,list2))</xm:f>
          </x14:formula1>
          <xm:sqref>I13</xm:sqref>
        </x14:dataValidation>
        <x14:dataValidation type="list" allowBlank="1" showInputMessage="1" showErrorMessage="1" prompt="Select:_x000a_NO ----&gt; Enter '2'_x000a_MAYBE ----&gt; Enter '5'_x000a_YES ----&gt; Enter '13'" xr:uid="{F4E822FE-B698-4ECC-AC5B-85D7C3C9FB41}">
          <x14:formula1>
            <xm:f>IF('Project Details'!H7=2,Extra,IF(H6="Feature 3",MyNumber,list2))</xm:f>
          </x14:formula1>
          <xm:sqref>I12</xm:sqref>
        </x14:dataValidation>
        <x14:dataValidation type="list" allowBlank="1" showInputMessage="1" showErrorMessage="1" prompt="Select:_x000a_NO---&gt; Enter '2'_x000a_MAYBE---&gt; Enter '5'_x000a_YES--&gt; Enter '13'" xr:uid="{6693138C-DD0D-4DB7-AEB9-D52634C43116}">
          <x14:formula1>
            <xm:f>IF('Project Details'!H7=2,Extra,IF(H6="Feature 3",MyNumber,list2))</xm:f>
          </x14:formula1>
          <xm:sqref>I11</xm:sqref>
        </x14:dataValidation>
        <x14:dataValidation type="list" allowBlank="1" showInputMessage="1" showErrorMessage="1" xr:uid="{D2DC5C92-883B-4DEA-A4D5-C50B6E08266C}">
          <x14:formula1>
            <xm:f>IF('Project Details'!H7=2, Extra, IF(H6="Feature 3",MyNumber,list))</xm:f>
          </x14:formula1>
          <xm:sqref>I18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1489C-4EFC-446F-AEA8-C64149FD35C1}">
  <dimension ref="A1:N11"/>
  <sheetViews>
    <sheetView showGridLines="0" workbookViewId="0">
      <pane ySplit="1" topLeftCell="A2" activePane="bottomLeft" state="frozen"/>
      <selection pane="bottomLeft" activeCell="I9" sqref="I9"/>
    </sheetView>
  </sheetViews>
  <sheetFormatPr defaultRowHeight="15" x14ac:dyDescent="0.25"/>
  <cols>
    <col min="1" max="1" width="33.7109375" customWidth="1"/>
    <col min="3" max="3" width="44.5703125" customWidth="1"/>
    <col min="4" max="4" width="16" customWidth="1"/>
    <col min="5" max="5" width="20.140625" customWidth="1"/>
    <col min="6" max="6" width="32.85546875" customWidth="1"/>
    <col min="7" max="7" width="46.28515625" customWidth="1"/>
    <col min="8" max="8" width="14.140625" customWidth="1"/>
    <col min="9" max="9" width="16.140625" customWidth="1"/>
    <col min="12" max="12" width="8.42578125" customWidth="1"/>
    <col min="13" max="14" width="9.140625" hidden="1" customWidth="1"/>
  </cols>
  <sheetData>
    <row r="1" spans="1:14" s="25" customFormat="1" ht="45" x14ac:dyDescent="0.25">
      <c r="F1" s="52" t="s">
        <v>42</v>
      </c>
    </row>
    <row r="4" spans="1:14" ht="19.5" x14ac:dyDescent="0.25">
      <c r="C4" s="43" t="str">
        <f>'Project Details'!B6</f>
        <v>Solar Roof PM Tool</v>
      </c>
      <c r="G4" s="43" t="str">
        <f>'Project Details'!E6</f>
        <v>Walmart EFSR Buildout</v>
      </c>
    </row>
    <row r="6" spans="1:14" ht="42.75" customHeight="1" x14ac:dyDescent="0.25">
      <c r="C6" s="35" t="s">
        <v>43</v>
      </c>
      <c r="D6" s="29" t="s">
        <v>7</v>
      </c>
      <c r="G6" s="35" t="s">
        <v>43</v>
      </c>
      <c r="H6" s="29" t="s">
        <v>8</v>
      </c>
      <c r="M6">
        <v>1</v>
      </c>
      <c r="N6">
        <v>1</v>
      </c>
    </row>
    <row r="7" spans="1:14" x14ac:dyDescent="0.25">
      <c r="M7">
        <v>2</v>
      </c>
    </row>
    <row r="8" spans="1:14" ht="24.75" customHeight="1" x14ac:dyDescent="0.25">
      <c r="C8" s="29" t="s">
        <v>7</v>
      </c>
      <c r="D8" s="29" t="s">
        <v>8</v>
      </c>
      <c r="E8" s="29" t="s">
        <v>9</v>
      </c>
      <c r="G8" s="29" t="s">
        <v>7</v>
      </c>
      <c r="H8" s="29" t="s">
        <v>8</v>
      </c>
      <c r="I8" s="29" t="s">
        <v>9</v>
      </c>
      <c r="M8">
        <v>3</v>
      </c>
    </row>
    <row r="9" spans="1:14" ht="38.25" customHeight="1" x14ac:dyDescent="0.25">
      <c r="A9" s="73" t="s">
        <v>45</v>
      </c>
      <c r="C9" s="62">
        <v>1</v>
      </c>
      <c r="D9" s="62">
        <v>5</v>
      </c>
      <c r="E9" s="62">
        <v>8</v>
      </c>
      <c r="G9" s="63">
        <v>5</v>
      </c>
      <c r="H9" s="63">
        <v>1</v>
      </c>
      <c r="I9" s="63">
        <v>5</v>
      </c>
      <c r="M9">
        <v>5</v>
      </c>
    </row>
    <row r="10" spans="1:14" x14ac:dyDescent="0.25">
      <c r="M10">
        <v>8</v>
      </c>
    </row>
    <row r="11" spans="1:14" x14ac:dyDescent="0.25">
      <c r="M11">
        <v>13</v>
      </c>
    </row>
  </sheetData>
  <dataValidations count="4">
    <dataValidation type="list" allowBlank="1" showInputMessage="1" showErrorMessage="1" sqref="C9" xr:uid="{C48ACFBD-762D-4626-AAFF-4CA8E2948A58}">
      <formula1>IF($D$6="Feature 1",tbl,list5)</formula1>
    </dataValidation>
    <dataValidation type="list" allowBlank="1" showInputMessage="1" showErrorMessage="1" sqref="D9" xr:uid="{C1A3576C-3F56-4BD9-9E7E-04D6340EB3B8}">
      <formula1>IF($D$6="Feature 2",tbl,list5)</formula1>
    </dataValidation>
    <dataValidation type="list" allowBlank="1" showInputMessage="1" showErrorMessage="1" sqref="G9" xr:uid="{B0F34580-11DD-46BB-B8D8-CEA0C01D5848}">
      <formula1>IF($H$6="Feature 1",tbl,list5)</formula1>
    </dataValidation>
    <dataValidation type="list" allowBlank="1" showInputMessage="1" showErrorMessage="1" sqref="H9" xr:uid="{BA9DC2FD-85E1-4ABF-B43D-2B37CD4A5070}">
      <formula1>IF($H$6="Feature 2",tbl,list5)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41A88850-5B9D-4C13-ADB8-C25C53D556DC}">
          <x14:formula1>
            <xm:f>IF('Project Details'!$H$6=2, Extra, IF(D6="Feature 3",tbl,list5))</xm:f>
          </x14:formula1>
          <xm:sqref>E9</xm:sqref>
        </x14:dataValidation>
        <x14:dataValidation type="list" allowBlank="1" showInputMessage="1" showErrorMessage="1" xr:uid="{EFE2AE7D-0887-4974-BF9C-EC5D8A273741}">
          <x14:formula1>
            <xm:f>IF('Project Details'!$H$7=2, Extra, IF(H6="Feature 3",tbl,list5))</xm:f>
          </x14:formula1>
          <xm:sqref>I9</xm:sqref>
        </x14:dataValidation>
        <x14:dataValidation type="list" allowBlank="1" showInputMessage="1" showErrorMessage="1" xr:uid="{F814C55E-2069-4B2D-8F3E-F1BD9F73A568}">
          <x14:formula1>
            <xm:f>INDIRECT('Project Details'!$F$8)</xm:f>
          </x14:formula1>
          <xm:sqref>H6</xm:sqref>
        </x14:dataValidation>
        <x14:dataValidation type="list" allowBlank="1" showInputMessage="1" showErrorMessage="1" xr:uid="{70332049-DD68-46FD-A4A4-16A07B23FD71}">
          <x14:formula1>
            <xm:f>INDIRECT('Project Details'!C8)</xm:f>
          </x14:formula1>
          <xm:sqref>D6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5F568-836A-49D1-92A2-C9FAA05C8EE9}">
  <sheetPr codeName="Sheet5"/>
  <dimension ref="A1:O36"/>
  <sheetViews>
    <sheetView showGridLines="0" tabSelected="1" zoomScale="81" zoomScaleNormal="81" workbookViewId="0">
      <pane ySplit="1" topLeftCell="A6" activePane="bottomLeft" state="frozen"/>
      <selection pane="bottomLeft" activeCell="H9" sqref="H9"/>
    </sheetView>
  </sheetViews>
  <sheetFormatPr defaultColWidth="8.7109375" defaultRowHeight="15" x14ac:dyDescent="0.25"/>
  <cols>
    <col min="1" max="1" width="12.28515625" style="11" customWidth="1"/>
    <col min="2" max="2" width="11.5703125" style="1" customWidth="1"/>
    <col min="3" max="3" width="21.85546875" style="1" customWidth="1"/>
    <col min="4" max="4" width="17.85546875" style="1" customWidth="1"/>
    <col min="5" max="5" width="14.7109375" style="1" bestFit="1" customWidth="1"/>
    <col min="6" max="6" width="36.7109375" style="1" bestFit="1" customWidth="1"/>
    <col min="7" max="7" width="40" style="1" customWidth="1"/>
    <col min="8" max="8" width="51.5703125" style="1" bestFit="1" customWidth="1"/>
    <col min="9" max="9" width="36.42578125" style="1" bestFit="1" customWidth="1"/>
    <col min="10" max="10" width="29.28515625" style="1" bestFit="1" customWidth="1"/>
    <col min="12" max="12" width="22.7109375" style="1" customWidth="1"/>
    <col min="13" max="13" width="24.140625" style="1" customWidth="1"/>
    <col min="14" max="14" width="18.42578125" style="1" customWidth="1"/>
    <col min="15" max="15" width="17.5703125" style="1" customWidth="1"/>
    <col min="16" max="16384" width="8.7109375" style="1"/>
  </cols>
  <sheetData>
    <row r="1" spans="1:8" s="61" customFormat="1" ht="34.5" x14ac:dyDescent="0.45">
      <c r="A1" s="60"/>
      <c r="H1" s="80" t="s">
        <v>52</v>
      </c>
    </row>
    <row r="9" spans="1:8" ht="30" x14ac:dyDescent="0.25">
      <c r="H9" s="64" t="str">
        <f>'Project Details'!B6</f>
        <v>Solar Roof PM Tool</v>
      </c>
    </row>
    <row r="10" spans="1:8" hidden="1" x14ac:dyDescent="0.25"/>
    <row r="11" spans="1:8" hidden="1" x14ac:dyDescent="0.25">
      <c r="A11" s="10" t="s">
        <v>5</v>
      </c>
      <c r="B11" s="17" t="s">
        <v>0</v>
      </c>
      <c r="C11" s="17" t="s">
        <v>1</v>
      </c>
      <c r="D11" s="17" t="s">
        <v>2</v>
      </c>
      <c r="E11" s="17" t="s">
        <v>4</v>
      </c>
      <c r="F11" s="17" t="s">
        <v>6</v>
      </c>
    </row>
    <row r="12" spans="1:8" hidden="1" x14ac:dyDescent="0.25">
      <c r="B12" s="18">
        <v>1</v>
      </c>
      <c r="C12" s="2" t="e">
        <f>'Step 1 User Business Value'!#REF!</f>
        <v>#REF!</v>
      </c>
      <c r="D12" s="2">
        <f>'Step 2 Time Criticality'!B49</f>
        <v>0</v>
      </c>
      <c r="E12" s="2" t="e">
        <f>SUM(C12:D12)</f>
        <v>#REF!</v>
      </c>
      <c r="F12" s="2" t="e">
        <f>E12/#REF!</f>
        <v>#REF!</v>
      </c>
    </row>
    <row r="13" spans="1:8" hidden="1" x14ac:dyDescent="0.25">
      <c r="B13" s="18">
        <v>2</v>
      </c>
      <c r="C13" s="2" t="e">
        <f>'Step 1 User Business Value'!#REF!</f>
        <v>#REF!</v>
      </c>
      <c r="D13" s="2">
        <f>'Step 2 Time Criticality'!C49</f>
        <v>0</v>
      </c>
      <c r="E13" s="2" t="e">
        <f>SUM(C13:D13)</f>
        <v>#REF!</v>
      </c>
      <c r="F13" s="2" t="e">
        <f>E13/#REF!</f>
        <v>#REF!</v>
      </c>
    </row>
    <row r="14" spans="1:8" hidden="1" x14ac:dyDescent="0.25">
      <c r="B14" s="18">
        <v>3</v>
      </c>
      <c r="C14" s="2" t="e">
        <f>'Step 1 User Business Value'!#REF!</f>
        <v>#REF!</v>
      </c>
      <c r="D14" s="2">
        <f>'Step 2 Time Criticality'!D49</f>
        <v>0</v>
      </c>
      <c r="E14" s="2" t="e">
        <f>SUM(C14:D14)</f>
        <v>#REF!</v>
      </c>
      <c r="F14" s="2" t="e">
        <f>E14/#REF!</f>
        <v>#REF!</v>
      </c>
    </row>
    <row r="15" spans="1:8" hidden="1" x14ac:dyDescent="0.25">
      <c r="F15" s="1" t="e">
        <f>SUM(F12:F14)</f>
        <v>#REF!</v>
      </c>
      <c r="G15" s="19" t="e">
        <f>F15/'Project Details'!H7</f>
        <v>#REF!</v>
      </c>
    </row>
    <row r="16" spans="1:8" hidden="1" x14ac:dyDescent="0.25"/>
    <row r="19" spans="5:15" ht="25.5" x14ac:dyDescent="0.3">
      <c r="E19" s="55" t="s">
        <v>0</v>
      </c>
      <c r="F19" s="55" t="s">
        <v>1</v>
      </c>
      <c r="G19" s="55" t="s">
        <v>2</v>
      </c>
      <c r="H19" s="55" t="s">
        <v>3</v>
      </c>
      <c r="I19" s="55" t="s">
        <v>4</v>
      </c>
      <c r="J19" s="56" t="s">
        <v>44</v>
      </c>
      <c r="L19" s="55" t="s">
        <v>6</v>
      </c>
      <c r="M19" s="53"/>
    </row>
    <row r="20" spans="5:15" ht="26.25" x14ac:dyDescent="0.4">
      <c r="E20" s="57">
        <v>1</v>
      </c>
      <c r="F20" s="58">
        <f>'Step 1 User Business Value'!C19</f>
        <v>1</v>
      </c>
      <c r="G20" s="58">
        <f>'Step 2 Time Criticality'!C19</f>
        <v>1</v>
      </c>
      <c r="H20" s="58">
        <f>'Step 3 Risk &amp; Opportunity'!C18</f>
        <v>1</v>
      </c>
      <c r="I20" s="58">
        <f>SUM(F20:H20)</f>
        <v>3</v>
      </c>
      <c r="J20" s="58">
        <f>'Step 4 Job Size'!C9</f>
        <v>1</v>
      </c>
      <c r="L20" s="58">
        <f>I20/J20</f>
        <v>3</v>
      </c>
      <c r="M20" s="53"/>
    </row>
    <row r="21" spans="5:15" ht="26.25" x14ac:dyDescent="0.4">
      <c r="E21" s="57">
        <v>2</v>
      </c>
      <c r="F21" s="58">
        <f>'Step 1 User Business Value'!D19</f>
        <v>5</v>
      </c>
      <c r="G21" s="58">
        <f>'Step 2 Time Criticality'!D19</f>
        <v>13</v>
      </c>
      <c r="H21" s="58">
        <f>'Step 3 Risk &amp; Opportunity'!D18</f>
        <v>5</v>
      </c>
      <c r="I21" s="58">
        <f>SUM(F21:H21)</f>
        <v>23</v>
      </c>
      <c r="J21" s="58">
        <f>'Step 4 Job Size'!D9</f>
        <v>5</v>
      </c>
      <c r="L21" s="58">
        <f>I21/J21</f>
        <v>4.5999999999999996</v>
      </c>
      <c r="M21" s="53"/>
    </row>
    <row r="22" spans="5:15" ht="26.25" x14ac:dyDescent="0.4">
      <c r="E22" s="57">
        <v>3</v>
      </c>
      <c r="F22" s="58">
        <f>'Step 1 User Business Value'!E19</f>
        <v>8</v>
      </c>
      <c r="G22" s="58">
        <f>'Step 2 Time Criticality'!E19</f>
        <v>8</v>
      </c>
      <c r="H22" s="58">
        <f>'Step 3 Risk &amp; Opportunity'!E18</f>
        <v>8</v>
      </c>
      <c r="I22" s="58">
        <f>SUM(F22:H22)</f>
        <v>24</v>
      </c>
      <c r="J22" s="58">
        <f>'Step 4 Job Size'!E9</f>
        <v>8</v>
      </c>
      <c r="L22" s="58">
        <f>IF('Project Details'!$H$6=2,0,I22/J22)</f>
        <v>3</v>
      </c>
      <c r="M22" s="53"/>
    </row>
    <row r="23" spans="5:15" ht="18.75" x14ac:dyDescent="0.3">
      <c r="E23" s="54"/>
      <c r="F23" s="54"/>
      <c r="H23" s="54"/>
      <c r="J23" s="54"/>
      <c r="L23" s="59">
        <f>SUM(L20:L22)</f>
        <v>10.6</v>
      </c>
    </row>
    <row r="24" spans="5:15" ht="51" x14ac:dyDescent="0.35">
      <c r="F24" s="53"/>
      <c r="G24" s="77" t="s">
        <v>54</v>
      </c>
      <c r="H24" s="54"/>
      <c r="I24" s="77" t="s">
        <v>55</v>
      </c>
      <c r="J24" s="53"/>
      <c r="L24" s="53"/>
      <c r="M24" s="53"/>
      <c r="N24" s="53"/>
      <c r="O24" s="53"/>
    </row>
    <row r="25" spans="5:15" ht="30.75" customHeight="1" x14ac:dyDescent="0.45">
      <c r="G25" s="78">
        <f>'Project Details'!C21</f>
        <v>11</v>
      </c>
      <c r="I25" s="79">
        <f>L23/'Project Details'!H6</f>
        <v>3.5333333333333332</v>
      </c>
    </row>
    <row r="28" spans="5:15" ht="30" x14ac:dyDescent="0.3">
      <c r="E28" s="53"/>
      <c r="F28" s="53"/>
      <c r="H28" s="64" t="str">
        <f>'Project Details'!E6</f>
        <v>Walmart EFSR Buildout</v>
      </c>
      <c r="I28" s="53"/>
      <c r="J28" s="53"/>
      <c r="L28" s="53"/>
      <c r="M28" s="53"/>
    </row>
    <row r="29" spans="5:15" ht="18.75" x14ac:dyDescent="0.3">
      <c r="E29" s="53"/>
      <c r="F29" s="53"/>
      <c r="G29" s="53"/>
      <c r="H29" s="53"/>
      <c r="I29" s="53"/>
      <c r="J29" s="53"/>
      <c r="L29" s="53"/>
      <c r="M29" s="53"/>
    </row>
    <row r="30" spans="5:15" ht="25.5" x14ac:dyDescent="0.3">
      <c r="E30" s="55" t="s">
        <v>0</v>
      </c>
      <c r="F30" s="55" t="s">
        <v>1</v>
      </c>
      <c r="G30" s="55" t="s">
        <v>2</v>
      </c>
      <c r="H30" s="55" t="s">
        <v>3</v>
      </c>
      <c r="I30" s="55" t="s">
        <v>4</v>
      </c>
      <c r="J30" s="56" t="s">
        <v>46</v>
      </c>
      <c r="L30" s="55" t="s">
        <v>6</v>
      </c>
      <c r="M30" s="53"/>
    </row>
    <row r="31" spans="5:15" ht="26.25" x14ac:dyDescent="0.4">
      <c r="E31" s="57">
        <v>1</v>
      </c>
      <c r="F31" s="58">
        <f>'Step 1 User Business Value'!G19</f>
        <v>5</v>
      </c>
      <c r="G31" s="58">
        <f>'Step 2 Time Criticality'!G19</f>
        <v>5</v>
      </c>
      <c r="H31" s="58">
        <f>'Step 3 Risk &amp; Opportunity'!G18</f>
        <v>3</v>
      </c>
      <c r="I31" s="58">
        <f>SUM(F31:H31)</f>
        <v>13</v>
      </c>
      <c r="J31" s="58">
        <f>'Step 4 Job Size'!G9</f>
        <v>5</v>
      </c>
      <c r="L31" s="58">
        <f>I31/J31</f>
        <v>2.6</v>
      </c>
      <c r="M31" s="53"/>
    </row>
    <row r="32" spans="5:15" ht="26.25" x14ac:dyDescent="0.4">
      <c r="E32" s="57">
        <v>2</v>
      </c>
      <c r="F32" s="58">
        <f>'Step 1 User Business Value'!H19</f>
        <v>1</v>
      </c>
      <c r="G32" s="58">
        <f>'Step 2 Time Criticality'!H19</f>
        <v>1</v>
      </c>
      <c r="H32" s="58">
        <f>'Step 3 Risk &amp; Opportunity'!H18</f>
        <v>1</v>
      </c>
      <c r="I32" s="58">
        <f>SUM(F32:H32)</f>
        <v>3</v>
      </c>
      <c r="J32" s="58">
        <f>'Step 4 Job Size'!H9</f>
        <v>1</v>
      </c>
      <c r="L32" s="58">
        <f>I32/J32</f>
        <v>3</v>
      </c>
      <c r="M32" s="53"/>
    </row>
    <row r="33" spans="5:13" ht="26.25" x14ac:dyDescent="0.4">
      <c r="E33" s="57">
        <v>3</v>
      </c>
      <c r="F33" s="58">
        <f>'Step 1 User Business Value'!I19</f>
        <v>5</v>
      </c>
      <c r="G33" s="58">
        <f>'Step 2 Time Criticality'!I19</f>
        <v>5</v>
      </c>
      <c r="H33" s="58">
        <f>'Step 3 Risk &amp; Opportunity'!I18</f>
        <v>5</v>
      </c>
      <c r="I33" s="58">
        <f>SUM(F33:H33)</f>
        <v>15</v>
      </c>
      <c r="J33" s="58">
        <f>'Step 4 Job Size'!I9</f>
        <v>5</v>
      </c>
      <c r="L33" s="58">
        <f>IF('Project Details'!$H$7=2,0,I33/J33)</f>
        <v>3</v>
      </c>
      <c r="M33" s="53"/>
    </row>
    <row r="34" spans="5:13" ht="18.75" x14ac:dyDescent="0.3">
      <c r="E34" s="54"/>
      <c r="F34" s="54"/>
      <c r="G34" s="54"/>
      <c r="H34" s="54"/>
      <c r="I34" s="54"/>
      <c r="J34" s="54"/>
      <c r="L34" s="59">
        <f>SUM(L31:L33)</f>
        <v>8.6</v>
      </c>
    </row>
    <row r="35" spans="5:13" ht="51" x14ac:dyDescent="0.35">
      <c r="G35" s="77" t="s">
        <v>54</v>
      </c>
      <c r="I35" s="77" t="s">
        <v>56</v>
      </c>
    </row>
    <row r="36" spans="5:13" ht="34.5" x14ac:dyDescent="0.45">
      <c r="G36" s="78">
        <f>'Project Details'!F21</f>
        <v>13.666666666666666</v>
      </c>
      <c r="I36" s="78">
        <f>L34/'Project Details'!H7</f>
        <v>2.8666666666666667</v>
      </c>
    </row>
  </sheetData>
  <dataValidations count="1">
    <dataValidation type="list" allowBlank="1" showInputMessage="1" showErrorMessage="1" sqref="E12:E14" xr:uid="{2B8B8364-9628-4DFA-BA52-5D4AD1390B04}">
      <formula1>"1,2,3,5,8,13"</formula1>
    </dataValidation>
  </dataValidation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3F18DD243F4F4C9490EF05C5175A93" ma:contentTypeVersion="5" ma:contentTypeDescription="Create a new document." ma:contentTypeScope="" ma:versionID="e0280d5670fda5bcc7d0af25b980f76d">
  <xsd:schema xmlns:xsd="http://www.w3.org/2001/XMLSchema" xmlns:xs="http://www.w3.org/2001/XMLSchema" xmlns:p="http://schemas.microsoft.com/office/2006/metadata/properties" xmlns:ns3="dc963ddc-6ffd-4ab3-bf87-ee48d17c5d91" xmlns:ns4="e0e51e6d-8f78-43c5-8ebf-20e48520f110" targetNamespace="http://schemas.microsoft.com/office/2006/metadata/properties" ma:root="true" ma:fieldsID="09a7826670a043489d96ff1a5df3e719" ns3:_="" ns4:_="">
    <xsd:import namespace="dc963ddc-6ffd-4ab3-bf87-ee48d17c5d91"/>
    <xsd:import namespace="e0e51e6d-8f78-43c5-8ebf-20e48520f1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963ddc-6ffd-4ab3-bf87-ee48d17c5d9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e51e6d-8f78-43c5-8ebf-20e48520f1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89DA0-2309-46B4-9D61-039D41BD5B40}">
  <ds:schemaRefs>
    <ds:schemaRef ds:uri="http://schemas.microsoft.com/sharepoint/v3/contenttype/forms"/>
  </ds:schemaRefs>
</ds:datastoreItem>
</file>

<file path=customXml/itemProps2.xml><?xml version="1.0" encoding="utf-8"?>
<ds:datastoreItem xmlns:ds="http://schemas.openxmlformats.org/officeDocument/2006/customXml" ds:itemID="{353ED9B2-39C3-4DD1-8716-8C7A40CCC00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0e51e6d-8f78-43c5-8ebf-20e48520f110"/>
    <ds:schemaRef ds:uri="dc963ddc-6ffd-4ab3-bf87-ee48d17c5d91"/>
    <ds:schemaRef ds:uri="http://www.w3.org/XML/1998/namespace"/>
    <ds:schemaRef ds:uri="http://purl.org/dc/dcmitype/"/>
  </ds:schemaRefs>
</ds:datastoreItem>
</file>

<file path=customXml/itemProps3.xml><?xml version="1.0" encoding="utf-8"?>
<ds:datastoreItem xmlns:ds="http://schemas.openxmlformats.org/officeDocument/2006/customXml" ds:itemID="{8C12F32E-712A-4EBA-86E0-5EAE0C6E7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963ddc-6ffd-4ab3-bf87-ee48d17c5d91"/>
    <ds:schemaRef ds:uri="e0e51e6d-8f78-43c5-8ebf-20e48520f1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Project Details</vt:lpstr>
      <vt:lpstr>Step 1 User Business Value</vt:lpstr>
      <vt:lpstr>Step 2 Time Criticality</vt:lpstr>
      <vt:lpstr>Step 3 Risk &amp; Opportunity</vt:lpstr>
      <vt:lpstr>Step 4 Job Size</vt:lpstr>
      <vt:lpstr>Final Scores</vt:lpstr>
      <vt:lpstr>Extra</vt:lpstr>
      <vt:lpstr>list</vt:lpstr>
      <vt:lpstr>list2</vt:lpstr>
      <vt:lpstr>list5</vt:lpstr>
      <vt:lpstr>MyList</vt:lpstr>
      <vt:lpstr>MyNumber</vt:lpstr>
      <vt:lpstr>One</vt:lpstr>
      <vt:lpstr>tbl</vt:lpstr>
      <vt:lpstr>Thre</vt:lpstr>
      <vt:lpstr>Three</vt:lpstr>
      <vt:lpstr>Tw</vt:lpstr>
      <vt:lpstr>Two</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Menon, Aniruddh</dc:creator>
  <cp:lastModifiedBy>Sneha Upadhyay</cp:lastModifiedBy>
  <dcterms:created xsi:type="dcterms:W3CDTF">2020-07-22T21:45:04Z</dcterms:created>
  <dcterms:modified xsi:type="dcterms:W3CDTF">2021-04-21T17:31:51Z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2d06e56-1756-4005-87f1-1edc72dd4bdf_Enabled">
    <vt:lpwstr>true</vt:lpwstr>
  </property>
  <property fmtid="{D5CDD505-2E9C-101B-9397-08002B2CF9AE}" pid="3" name="MSIP_Label_52d06e56-1756-4005-87f1-1edc72dd4bdf_SetDate">
    <vt:lpwstr>2020-07-23T22:24:13Z</vt:lpwstr>
  </property>
  <property fmtid="{D5CDD505-2E9C-101B-9397-08002B2CF9AE}" pid="4" name="MSIP_Label_52d06e56-1756-4005-87f1-1edc72dd4bdf_Method">
    <vt:lpwstr>Standard</vt:lpwstr>
  </property>
  <property fmtid="{D5CDD505-2E9C-101B-9397-08002B2CF9AE}" pid="5" name="MSIP_Label_52d06e56-1756-4005-87f1-1edc72dd4bdf_Name">
    <vt:lpwstr>General</vt:lpwstr>
  </property>
  <property fmtid="{D5CDD505-2E9C-101B-9397-08002B2CF9AE}" pid="6" name="MSIP_Label_52d06e56-1756-4005-87f1-1edc72dd4bdf_SiteId">
    <vt:lpwstr>9026c5f4-86d0-4b9f-bd39-b7d4d0fb4674</vt:lpwstr>
  </property>
  <property fmtid="{D5CDD505-2E9C-101B-9397-08002B2CF9AE}" pid="7" name="MSIP_Label_52d06e56-1756-4005-87f1-1edc72dd4bdf_ActionId">
    <vt:lpwstr>3b379fcf-8370-482f-857f-000055a3c2aa</vt:lpwstr>
  </property>
  <property fmtid="{D5CDD505-2E9C-101B-9397-08002B2CF9AE}" pid="8" name="MSIP_Label_52d06e56-1756-4005-87f1-1edc72dd4bdf_ContentBits">
    <vt:lpwstr>0</vt:lpwstr>
  </property>
  <property fmtid="{D5CDD505-2E9C-101B-9397-08002B2CF9AE}" pid="9" name="ContentTypeId">
    <vt:lpwstr>0x0101002C3F18DD243F4F4C9490EF05C5175A93</vt:lpwstr>
  </property>
</Properties>
</file>