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c 1\Desktop\"/>
    </mc:Choice>
  </mc:AlternateContent>
  <bookViews>
    <workbookView xWindow="0" yWindow="0" windowWidth="20490" windowHeight="7650"/>
  </bookViews>
  <sheets>
    <sheet name="eucalypt_hardwoods" sheetId="1" r:id="rId1"/>
  </sheets>
  <calcPr calcId="162913"/>
</workbook>
</file>

<file path=xl/calcChain.xml><?xml version="1.0" encoding="utf-8"?>
<calcChain xmlns="http://schemas.openxmlformats.org/spreadsheetml/2006/main">
  <c r="E49" i="1" l="1"/>
  <c r="D49" i="1"/>
  <c r="C49" i="1"/>
  <c r="I3" i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F39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" i="1"/>
  <c r="C35" i="1"/>
  <c r="C36" i="1"/>
  <c r="C37" i="1"/>
  <c r="C38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6" i="1"/>
  <c r="C7" i="1"/>
  <c r="C8" i="1"/>
  <c r="C9" i="1"/>
  <c r="C10" i="1"/>
  <c r="C11" i="1"/>
  <c r="C12" i="1"/>
  <c r="C13" i="1"/>
  <c r="C14" i="1"/>
  <c r="C15" i="1"/>
  <c r="C16" i="1"/>
  <c r="C5" i="1"/>
  <c r="D43" i="1"/>
  <c r="C4" i="1"/>
  <c r="E4" i="1" s="1"/>
  <c r="C3" i="1"/>
  <c r="E43" i="1"/>
  <c r="E46" i="1"/>
  <c r="D46" i="1"/>
  <c r="E39" i="1" l="1"/>
  <c r="G4" i="1"/>
  <c r="G39" i="1" s="1"/>
  <c r="D52" i="1" s="1"/>
  <c r="E52" i="1" s="1"/>
</calcChain>
</file>

<file path=xl/sharedStrings.xml><?xml version="1.0" encoding="utf-8"?>
<sst xmlns="http://schemas.openxmlformats.org/spreadsheetml/2006/main" count="21" uniqueCount="21">
  <si>
    <t>density</t>
  </si>
  <si>
    <t>hardness</t>
  </si>
  <si>
    <t xml:space="preserve">var(x) </t>
  </si>
  <si>
    <t xml:space="preserve">var(y) </t>
  </si>
  <si>
    <t>X</t>
  </si>
  <si>
    <t>Y</t>
  </si>
  <si>
    <t>Mean(X)</t>
  </si>
  <si>
    <t>Mean(Y)</t>
  </si>
  <si>
    <t>X-X_bar</t>
  </si>
  <si>
    <t>Y-Y_bar</t>
  </si>
  <si>
    <t>(Y-Y_bar)^2</t>
  </si>
  <si>
    <t>(X-X_bar)(Y-Y_bar)</t>
  </si>
  <si>
    <t>SUM =</t>
  </si>
  <si>
    <t xml:space="preserve">Beta 1 </t>
  </si>
  <si>
    <t>(X-X_bar)^2</t>
  </si>
  <si>
    <t>Beta 0</t>
  </si>
  <si>
    <t>Y_pred</t>
  </si>
  <si>
    <t>Residual</t>
  </si>
  <si>
    <t>Sxx</t>
  </si>
  <si>
    <t>Syy</t>
  </si>
  <si>
    <t>Sxy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</si>
</sst>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80314960629922"/>
          <c:y val="0.19486111111111112"/>
          <c:w val="0.86486351706036746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eucalypt_hardwoods!$A$3:$A$38</c:f>
              <c:numCache>
                <c:formatCode>General</c:formatCode>
                <c:ptCount val="36"/>
                <c:pt idx="0">
                  <c:v>24.7</c:v>
                </c:pt>
                <c:pt idx="1">
                  <c:v>24.8</c:v>
                </c:pt>
                <c:pt idx="2">
                  <c:v>27.3</c:v>
                </c:pt>
                <c:pt idx="3">
                  <c:v>28.4</c:v>
                </c:pt>
                <c:pt idx="4">
                  <c:v>28.4</c:v>
                </c:pt>
                <c:pt idx="5">
                  <c:v>29</c:v>
                </c:pt>
                <c:pt idx="6">
                  <c:v>30.3</c:v>
                </c:pt>
                <c:pt idx="7">
                  <c:v>32.700000000000003</c:v>
                </c:pt>
                <c:pt idx="8">
                  <c:v>35.6</c:v>
                </c:pt>
                <c:pt idx="9">
                  <c:v>38.5</c:v>
                </c:pt>
                <c:pt idx="10">
                  <c:v>38.799999999999997</c:v>
                </c:pt>
                <c:pt idx="11">
                  <c:v>39.299999999999997</c:v>
                </c:pt>
                <c:pt idx="12">
                  <c:v>39.4</c:v>
                </c:pt>
                <c:pt idx="13">
                  <c:v>39.9</c:v>
                </c:pt>
                <c:pt idx="14">
                  <c:v>40.299999999999997</c:v>
                </c:pt>
                <c:pt idx="15">
                  <c:v>40.6</c:v>
                </c:pt>
                <c:pt idx="16">
                  <c:v>40.700000000000003</c:v>
                </c:pt>
                <c:pt idx="17">
                  <c:v>40.700000000000003</c:v>
                </c:pt>
                <c:pt idx="18">
                  <c:v>42.9</c:v>
                </c:pt>
                <c:pt idx="19">
                  <c:v>45.8</c:v>
                </c:pt>
                <c:pt idx="20">
                  <c:v>46.9</c:v>
                </c:pt>
                <c:pt idx="21">
                  <c:v>48.2</c:v>
                </c:pt>
                <c:pt idx="22">
                  <c:v>51.5</c:v>
                </c:pt>
                <c:pt idx="23">
                  <c:v>51.5</c:v>
                </c:pt>
                <c:pt idx="24">
                  <c:v>53.4</c:v>
                </c:pt>
                <c:pt idx="25">
                  <c:v>56</c:v>
                </c:pt>
                <c:pt idx="26">
                  <c:v>56.5</c:v>
                </c:pt>
                <c:pt idx="27">
                  <c:v>57.3</c:v>
                </c:pt>
                <c:pt idx="28">
                  <c:v>57.6</c:v>
                </c:pt>
                <c:pt idx="29">
                  <c:v>59.2</c:v>
                </c:pt>
                <c:pt idx="30">
                  <c:v>59.8</c:v>
                </c:pt>
                <c:pt idx="31">
                  <c:v>66</c:v>
                </c:pt>
                <c:pt idx="32">
                  <c:v>67.400000000000006</c:v>
                </c:pt>
                <c:pt idx="33">
                  <c:v>68.8</c:v>
                </c:pt>
                <c:pt idx="34">
                  <c:v>69.099999999999994</c:v>
                </c:pt>
                <c:pt idx="35">
                  <c:v>69.099999999999994</c:v>
                </c:pt>
              </c:numCache>
            </c:numRef>
          </c:xVal>
          <c:yVal>
            <c:numRef>
              <c:f>eucalypt_hardwoods!$B$3:$B$38</c:f>
              <c:numCache>
                <c:formatCode>General</c:formatCode>
                <c:ptCount val="36"/>
                <c:pt idx="0">
                  <c:v>484</c:v>
                </c:pt>
                <c:pt idx="1">
                  <c:v>427</c:v>
                </c:pt>
                <c:pt idx="2">
                  <c:v>413</c:v>
                </c:pt>
                <c:pt idx="3">
                  <c:v>517</c:v>
                </c:pt>
                <c:pt idx="4">
                  <c:v>549</c:v>
                </c:pt>
                <c:pt idx="5">
                  <c:v>648</c:v>
                </c:pt>
                <c:pt idx="6">
                  <c:v>587</c:v>
                </c:pt>
                <c:pt idx="7">
                  <c:v>704</c:v>
                </c:pt>
                <c:pt idx="8">
                  <c:v>979</c:v>
                </c:pt>
                <c:pt idx="9">
                  <c:v>914</c:v>
                </c:pt>
                <c:pt idx="10">
                  <c:v>1070</c:v>
                </c:pt>
                <c:pt idx="11">
                  <c:v>1020</c:v>
                </c:pt>
                <c:pt idx="12">
                  <c:v>1210</c:v>
                </c:pt>
                <c:pt idx="13">
                  <c:v>989</c:v>
                </c:pt>
                <c:pt idx="14">
                  <c:v>1160</c:v>
                </c:pt>
                <c:pt idx="15">
                  <c:v>1010</c:v>
                </c:pt>
                <c:pt idx="16">
                  <c:v>1100</c:v>
                </c:pt>
                <c:pt idx="17">
                  <c:v>1130</c:v>
                </c:pt>
                <c:pt idx="18">
                  <c:v>1270</c:v>
                </c:pt>
                <c:pt idx="19">
                  <c:v>1180</c:v>
                </c:pt>
                <c:pt idx="20">
                  <c:v>1400</c:v>
                </c:pt>
                <c:pt idx="21">
                  <c:v>1760</c:v>
                </c:pt>
                <c:pt idx="22">
                  <c:v>1710</c:v>
                </c:pt>
                <c:pt idx="23">
                  <c:v>2010</c:v>
                </c:pt>
                <c:pt idx="24">
                  <c:v>1880</c:v>
                </c:pt>
                <c:pt idx="25">
                  <c:v>1980</c:v>
                </c:pt>
                <c:pt idx="26">
                  <c:v>1820</c:v>
                </c:pt>
                <c:pt idx="27">
                  <c:v>2020</c:v>
                </c:pt>
                <c:pt idx="28">
                  <c:v>1980</c:v>
                </c:pt>
                <c:pt idx="29">
                  <c:v>2310</c:v>
                </c:pt>
                <c:pt idx="30">
                  <c:v>1940</c:v>
                </c:pt>
                <c:pt idx="31">
                  <c:v>3260</c:v>
                </c:pt>
                <c:pt idx="32">
                  <c:v>2700</c:v>
                </c:pt>
                <c:pt idx="33">
                  <c:v>2890</c:v>
                </c:pt>
                <c:pt idx="34">
                  <c:v>2740</c:v>
                </c:pt>
                <c:pt idx="35">
                  <c:v>3140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22-463B-9039-376394FD1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908080"/>
        <c:axId val="1708903504"/>
      </c:scatterChart>
      <c:valAx>
        <c:axId val="170890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903504"/>
        <c:crosses val="autoZero"/>
        <c:crossBetween val="midCat"/>
      </c:valAx>
      <c:valAx>
        <c:axId val="170890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908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809625</xdr:colOff>
      <xdr:row>9</xdr:row>
      <xdr:rowOff>123825</xdr:rowOff>
    </xdr:from>
    <xdr:ext cx="65" cy="172227"/>
    <xdr:sp macro="" textlink="">
      <xdr:nvSpPr>
        <xdr:cNvPr id="2" name="TextBox 1"/>
        <xdr:cNvSpPr txBox="1"/>
      </xdr:nvSpPr>
      <xdr:spPr>
        <a:xfrm>
          <a:off x="5943600" y="1838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5</xdr:col>
      <xdr:colOff>400050</xdr:colOff>
      <xdr:row>39</xdr:row>
      <xdr:rowOff>171450</xdr:rowOff>
    </xdr:from>
    <xdr:to>
      <xdr:col>9</xdr:col>
      <xdr:colOff>142875</xdr:colOff>
      <xdr:row>54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A35" zoomScaleNormal="100" workbookViewId="0">
      <selection activeCell="K53" sqref="K53"/>
    </sheetView>
  </sheetViews>
  <sheetFormatPr defaultRowHeight="15" x14ac:dyDescent="0.25"/>
  <cols>
    <col min="1" max="1" width="16.7109375" style="1" customWidth="1"/>
    <col min="2" max="2" width="18.5703125" style="1" customWidth="1"/>
    <col min="3" max="3" width="16.28515625" style="1" customWidth="1"/>
    <col min="4" max="5" width="12.28515625" style="1" customWidth="1"/>
    <col min="6" max="6" width="13.140625" style="1" customWidth="1"/>
    <col min="7" max="7" width="25.7109375" style="1" customWidth="1"/>
    <col min="8" max="8" width="15.28515625" style="1" customWidth="1"/>
    <col min="9" max="9" width="18.28515625" style="1" customWidth="1"/>
    <col min="10" max="14" width="9.140625" style="1"/>
  </cols>
  <sheetData>
    <row r="1" spans="1:9" x14ac:dyDescent="0.25">
      <c r="A1" s="1" t="s">
        <v>0</v>
      </c>
      <c r="B1" s="1" t="s">
        <v>1</v>
      </c>
    </row>
    <row r="2" spans="1:9" x14ac:dyDescent="0.25">
      <c r="A2" s="1" t="s">
        <v>4</v>
      </c>
      <c r="B2" s="1" t="s">
        <v>5</v>
      </c>
      <c r="C2" s="1" t="s">
        <v>8</v>
      </c>
      <c r="D2" s="1" t="s">
        <v>9</v>
      </c>
      <c r="E2" s="1" t="s">
        <v>14</v>
      </c>
      <c r="F2" s="1" t="s">
        <v>10</v>
      </c>
      <c r="G2" s="1" t="s">
        <v>11</v>
      </c>
      <c r="H2" s="1" t="s">
        <v>16</v>
      </c>
      <c r="I2" s="1" t="s">
        <v>17</v>
      </c>
    </row>
    <row r="3" spans="1:9" x14ac:dyDescent="0.25">
      <c r="A3" s="1">
        <v>24.7</v>
      </c>
      <c r="B3" s="1">
        <v>484</v>
      </c>
      <c r="C3" s="1">
        <f>(A3-D43)</f>
        <v>-21.033333333333321</v>
      </c>
      <c r="D3" s="1">
        <f>(B3-1469.472222)</f>
        <v>-985.4722220000001</v>
      </c>
      <c r="E3" s="1">
        <f>C3^2</f>
        <v>442.40111111111059</v>
      </c>
      <c r="F3" s="1">
        <f>D3^2</f>
        <v>971155.50033361744</v>
      </c>
      <c r="G3" s="1">
        <f>C3*D3</f>
        <v>20727.765736066656</v>
      </c>
      <c r="H3" s="1">
        <f xml:space="preserve"> -1160.499704 + (A3*57.50667476)</f>
        <v>259.91516257199987</v>
      </c>
      <c r="I3" s="1">
        <f>B3-H3</f>
        <v>224.08483742800013</v>
      </c>
    </row>
    <row r="4" spans="1:9" x14ac:dyDescent="0.25">
      <c r="A4" s="1">
        <v>24.8</v>
      </c>
      <c r="B4" s="1">
        <v>427</v>
      </c>
      <c r="C4" s="1">
        <f>(A4-D43)</f>
        <v>-20.933333333333319</v>
      </c>
      <c r="D4" s="1">
        <f t="shared" ref="D4:D38" si="0">(B4-1469.472222)</f>
        <v>-1042.4722220000001</v>
      </c>
      <c r="E4" s="1">
        <f t="shared" ref="E4:E38" si="1">C4^2</f>
        <v>438.20444444444388</v>
      </c>
      <c r="F4" s="1">
        <f t="shared" ref="F4:F38" si="2">D4^2</f>
        <v>1086748.3336416176</v>
      </c>
      <c r="G4" s="1">
        <f t="shared" ref="G4:G38" si="3">C4*D4</f>
        <v>21822.418513866654</v>
      </c>
      <c r="H4" s="1">
        <f t="shared" ref="H4:H38" si="4" xml:space="preserve"> -1160.499704 + (A4*57.50667476)</f>
        <v>265.66583004800009</v>
      </c>
      <c r="I4" s="1">
        <f t="shared" ref="I4:I38" si="5">B4-H4</f>
        <v>161.33416995199991</v>
      </c>
    </row>
    <row r="5" spans="1:9" x14ac:dyDescent="0.25">
      <c r="A5" s="1">
        <v>27.3</v>
      </c>
      <c r="B5" s="1">
        <v>413</v>
      </c>
      <c r="C5" s="1">
        <f>(A5-45.73333333)</f>
        <v>-18.43333333</v>
      </c>
      <c r="D5" s="1">
        <f t="shared" si="0"/>
        <v>-1056.4722220000001</v>
      </c>
      <c r="E5" s="1">
        <f t="shared" si="1"/>
        <v>339.78777765488888</v>
      </c>
      <c r="F5" s="1">
        <f t="shared" si="2"/>
        <v>1116133.5558576174</v>
      </c>
      <c r="G5" s="1">
        <f t="shared" si="3"/>
        <v>19474.304622011761</v>
      </c>
      <c r="H5" s="1">
        <f t="shared" si="4"/>
        <v>409.43251694800006</v>
      </c>
      <c r="I5" s="1">
        <f t="shared" si="5"/>
        <v>3.5674830519999432</v>
      </c>
    </row>
    <row r="6" spans="1:9" x14ac:dyDescent="0.25">
      <c r="A6" s="1">
        <v>28.4</v>
      </c>
      <c r="B6" s="1">
        <v>517</v>
      </c>
      <c r="C6" s="1">
        <f t="shared" ref="C6:C38" si="6">(A6-45.73333333)</f>
        <v>-17.333333330000002</v>
      </c>
      <c r="D6" s="1">
        <f t="shared" si="0"/>
        <v>-952.4722220000001</v>
      </c>
      <c r="E6" s="1">
        <f t="shared" si="1"/>
        <v>300.44444432888895</v>
      </c>
      <c r="F6" s="1">
        <f t="shared" si="2"/>
        <v>907203.33368161751</v>
      </c>
      <c r="G6" s="1">
        <f t="shared" si="3"/>
        <v>16509.518511491762</v>
      </c>
      <c r="H6" s="1">
        <f t="shared" si="4"/>
        <v>472.68985918399994</v>
      </c>
      <c r="I6" s="1">
        <f t="shared" si="5"/>
        <v>44.310140816000057</v>
      </c>
    </row>
    <row r="7" spans="1:9" x14ac:dyDescent="0.25">
      <c r="A7" s="1">
        <v>28.4</v>
      </c>
      <c r="B7" s="1">
        <v>549</v>
      </c>
      <c r="C7" s="1">
        <f t="shared" si="6"/>
        <v>-17.333333330000002</v>
      </c>
      <c r="D7" s="1">
        <f t="shared" si="0"/>
        <v>-920.4722220000001</v>
      </c>
      <c r="E7" s="1">
        <f t="shared" si="1"/>
        <v>300.44444432888895</v>
      </c>
      <c r="F7" s="1">
        <f t="shared" si="2"/>
        <v>847269.11147361749</v>
      </c>
      <c r="G7" s="1">
        <f t="shared" si="3"/>
        <v>15954.851844931763</v>
      </c>
      <c r="H7" s="1">
        <f t="shared" si="4"/>
        <v>472.68985918399994</v>
      </c>
      <c r="I7" s="1">
        <f t="shared" si="5"/>
        <v>76.310140816000057</v>
      </c>
    </row>
    <row r="8" spans="1:9" x14ac:dyDescent="0.25">
      <c r="A8" s="1">
        <v>29</v>
      </c>
      <c r="B8" s="1">
        <v>648</v>
      </c>
      <c r="C8" s="1">
        <f t="shared" si="6"/>
        <v>-16.733333330000001</v>
      </c>
      <c r="D8" s="1">
        <f t="shared" si="0"/>
        <v>-821.4722220000001</v>
      </c>
      <c r="E8" s="1">
        <f t="shared" si="1"/>
        <v>280.00444433288891</v>
      </c>
      <c r="F8" s="1">
        <f t="shared" si="2"/>
        <v>674816.61151761748</v>
      </c>
      <c r="G8" s="1">
        <f t="shared" si="3"/>
        <v>13745.968512061761</v>
      </c>
      <c r="H8" s="1">
        <f t="shared" si="4"/>
        <v>507.19386404000011</v>
      </c>
      <c r="I8" s="1">
        <f t="shared" si="5"/>
        <v>140.80613595999989</v>
      </c>
    </row>
    <row r="9" spans="1:9" x14ac:dyDescent="0.25">
      <c r="A9" s="1">
        <v>30.3</v>
      </c>
      <c r="B9" s="1">
        <v>587</v>
      </c>
      <c r="C9" s="1">
        <f t="shared" si="6"/>
        <v>-15.43333333</v>
      </c>
      <c r="D9" s="1">
        <f t="shared" si="0"/>
        <v>-882.4722220000001</v>
      </c>
      <c r="E9" s="1">
        <f t="shared" si="1"/>
        <v>238.18777767488888</v>
      </c>
      <c r="F9" s="1">
        <f t="shared" si="2"/>
        <v>778757.22260161745</v>
      </c>
      <c r="G9" s="1">
        <f t="shared" si="3"/>
        <v>13619.48795659176</v>
      </c>
      <c r="H9" s="1">
        <f t="shared" si="4"/>
        <v>581.95254122799997</v>
      </c>
      <c r="I9" s="1">
        <f t="shared" si="5"/>
        <v>5.0474587720000272</v>
      </c>
    </row>
    <row r="10" spans="1:9" x14ac:dyDescent="0.25">
      <c r="A10" s="1">
        <v>32.700000000000003</v>
      </c>
      <c r="B10" s="1">
        <v>704</v>
      </c>
      <c r="C10" s="1">
        <f t="shared" si="6"/>
        <v>-13.033333329999998</v>
      </c>
      <c r="D10" s="1">
        <f t="shared" si="0"/>
        <v>-765.4722220000001</v>
      </c>
      <c r="E10" s="1">
        <f t="shared" si="1"/>
        <v>169.86777769088883</v>
      </c>
      <c r="F10" s="1">
        <f t="shared" si="2"/>
        <v>585947.72265361738</v>
      </c>
      <c r="G10" s="1">
        <f t="shared" si="3"/>
        <v>9976.6546241817596</v>
      </c>
      <c r="H10" s="1">
        <f t="shared" si="4"/>
        <v>719.96856065200018</v>
      </c>
      <c r="I10" s="1">
        <f t="shared" si="5"/>
        <v>-15.968560652000178</v>
      </c>
    </row>
    <row r="11" spans="1:9" x14ac:dyDescent="0.25">
      <c r="A11" s="1">
        <v>35.6</v>
      </c>
      <c r="B11" s="1">
        <v>979</v>
      </c>
      <c r="C11" s="1">
        <f t="shared" si="6"/>
        <v>-10.133333329999999</v>
      </c>
      <c r="D11" s="1">
        <f t="shared" si="0"/>
        <v>-490.4722220000001</v>
      </c>
      <c r="E11" s="1">
        <f t="shared" si="1"/>
        <v>102.68444437688888</v>
      </c>
      <c r="F11" s="1">
        <f t="shared" si="2"/>
        <v>240563.00055361737</v>
      </c>
      <c r="G11" s="1">
        <f t="shared" si="3"/>
        <v>4970.1185146317603</v>
      </c>
      <c r="H11" s="1">
        <f t="shared" si="4"/>
        <v>886.7379174560001</v>
      </c>
      <c r="I11" s="1">
        <f t="shared" si="5"/>
        <v>92.262082543999895</v>
      </c>
    </row>
    <row r="12" spans="1:9" x14ac:dyDescent="0.25">
      <c r="A12" s="1">
        <v>38.5</v>
      </c>
      <c r="B12" s="1">
        <v>914</v>
      </c>
      <c r="C12" s="1">
        <f t="shared" si="6"/>
        <v>-7.2333333300000007</v>
      </c>
      <c r="D12" s="1">
        <f t="shared" si="0"/>
        <v>-555.4722220000001</v>
      </c>
      <c r="E12" s="1">
        <f t="shared" si="1"/>
        <v>52.321111062888896</v>
      </c>
      <c r="F12" s="1">
        <f t="shared" si="2"/>
        <v>308549.38941361738</v>
      </c>
      <c r="G12" s="1">
        <f t="shared" si="3"/>
        <v>4017.9157372817604</v>
      </c>
      <c r="H12" s="1">
        <f t="shared" si="4"/>
        <v>1053.5072742600003</v>
      </c>
      <c r="I12" s="1">
        <f t="shared" si="5"/>
        <v>-139.50727426000026</v>
      </c>
    </row>
    <row r="13" spans="1:9" x14ac:dyDescent="0.25">
      <c r="A13" s="1">
        <v>38.799999999999997</v>
      </c>
      <c r="B13" s="1">
        <v>1070</v>
      </c>
      <c r="C13" s="1">
        <f t="shared" si="6"/>
        <v>-6.9333333300000035</v>
      </c>
      <c r="D13" s="1">
        <f t="shared" si="0"/>
        <v>-399.4722220000001</v>
      </c>
      <c r="E13" s="1">
        <f t="shared" si="1"/>
        <v>48.071111064888939</v>
      </c>
      <c r="F13" s="1">
        <f t="shared" si="2"/>
        <v>159578.05614961736</v>
      </c>
      <c r="G13" s="1">
        <f t="shared" si="3"/>
        <v>2769.6740712017613</v>
      </c>
      <c r="H13" s="1">
        <f t="shared" si="4"/>
        <v>1070.759276688</v>
      </c>
      <c r="I13" s="1">
        <f t="shared" si="5"/>
        <v>-0.75927668799999992</v>
      </c>
    </row>
    <row r="14" spans="1:9" x14ac:dyDescent="0.25">
      <c r="A14" s="1">
        <v>39.299999999999997</v>
      </c>
      <c r="B14" s="1">
        <v>1020</v>
      </c>
      <c r="C14" s="1">
        <f t="shared" si="6"/>
        <v>-6.4333333300000035</v>
      </c>
      <c r="D14" s="1">
        <f t="shared" si="0"/>
        <v>-449.4722220000001</v>
      </c>
      <c r="E14" s="1">
        <f t="shared" si="1"/>
        <v>41.387777734888935</v>
      </c>
      <c r="F14" s="1">
        <f t="shared" si="2"/>
        <v>202025.27834961738</v>
      </c>
      <c r="G14" s="1">
        <f t="shared" si="3"/>
        <v>2891.6046267017614</v>
      </c>
      <c r="H14" s="1">
        <f t="shared" si="4"/>
        <v>1099.5126140679997</v>
      </c>
      <c r="I14" s="1">
        <f t="shared" si="5"/>
        <v>-79.512614067999721</v>
      </c>
    </row>
    <row r="15" spans="1:9" x14ac:dyDescent="0.25">
      <c r="A15" s="1">
        <v>39.4</v>
      </c>
      <c r="B15" s="1">
        <v>1210</v>
      </c>
      <c r="C15" s="1">
        <f t="shared" si="6"/>
        <v>-6.3333333300000021</v>
      </c>
      <c r="D15" s="1">
        <f t="shared" si="0"/>
        <v>-259.4722220000001</v>
      </c>
      <c r="E15" s="1">
        <f t="shared" si="1"/>
        <v>40.111111068888917</v>
      </c>
      <c r="F15" s="1">
        <f t="shared" si="2"/>
        <v>67325.833989617342</v>
      </c>
      <c r="G15" s="1">
        <f t="shared" si="3"/>
        <v>1643.3240718017605</v>
      </c>
      <c r="H15" s="1">
        <f t="shared" si="4"/>
        <v>1105.2632815439999</v>
      </c>
      <c r="I15" s="1">
        <f t="shared" si="5"/>
        <v>104.73671845600006</v>
      </c>
    </row>
    <row r="16" spans="1:9" x14ac:dyDescent="0.25">
      <c r="A16" s="1">
        <v>39.9</v>
      </c>
      <c r="B16" s="1">
        <v>989</v>
      </c>
      <c r="C16" s="1">
        <f t="shared" si="6"/>
        <v>-5.8333333300000021</v>
      </c>
      <c r="D16" s="1">
        <f t="shared" si="0"/>
        <v>-480.4722220000001</v>
      </c>
      <c r="E16" s="1">
        <f t="shared" si="1"/>
        <v>34.027777738888915</v>
      </c>
      <c r="F16" s="1">
        <f t="shared" si="2"/>
        <v>230853.55611361738</v>
      </c>
      <c r="G16" s="1">
        <f t="shared" si="3"/>
        <v>2802.7546267317607</v>
      </c>
      <c r="H16" s="1">
        <f t="shared" si="4"/>
        <v>1134.0166189240001</v>
      </c>
      <c r="I16" s="1">
        <f t="shared" si="5"/>
        <v>-145.01661892400011</v>
      </c>
    </row>
    <row r="17" spans="1:9" x14ac:dyDescent="0.25">
      <c r="A17" s="1">
        <v>40.299999999999997</v>
      </c>
      <c r="B17" s="1">
        <v>1160</v>
      </c>
      <c r="C17" s="1">
        <f t="shared" si="6"/>
        <v>-5.4333333300000035</v>
      </c>
      <c r="D17" s="1">
        <f t="shared" si="0"/>
        <v>-309.4722220000001</v>
      </c>
      <c r="E17" s="1">
        <f t="shared" si="1"/>
        <v>29.521111074888928</v>
      </c>
      <c r="F17" s="1">
        <f t="shared" si="2"/>
        <v>95773.056189617346</v>
      </c>
      <c r="G17" s="1">
        <f t="shared" si="3"/>
        <v>1681.4657385017608</v>
      </c>
      <c r="H17" s="1">
        <f t="shared" si="4"/>
        <v>1157.0192888280001</v>
      </c>
      <c r="I17" s="1">
        <f t="shared" si="5"/>
        <v>2.9807111719999284</v>
      </c>
    </row>
    <row r="18" spans="1:9" x14ac:dyDescent="0.25">
      <c r="A18" s="1">
        <v>40.6</v>
      </c>
      <c r="B18" s="1">
        <v>1010</v>
      </c>
      <c r="C18" s="1">
        <f t="shared" si="6"/>
        <v>-5.1333333299999993</v>
      </c>
      <c r="D18" s="1">
        <f t="shared" si="0"/>
        <v>-459.4722220000001</v>
      </c>
      <c r="E18" s="1">
        <f t="shared" si="1"/>
        <v>26.351111076888881</v>
      </c>
      <c r="F18" s="1">
        <f t="shared" si="2"/>
        <v>211114.72278961737</v>
      </c>
      <c r="G18" s="1">
        <f t="shared" si="3"/>
        <v>2358.6240714017595</v>
      </c>
      <c r="H18" s="1">
        <f t="shared" si="4"/>
        <v>1174.2712912560003</v>
      </c>
      <c r="I18" s="1">
        <f t="shared" si="5"/>
        <v>-164.27129125600027</v>
      </c>
    </row>
    <row r="19" spans="1:9" x14ac:dyDescent="0.25">
      <c r="A19" s="1">
        <v>40.700000000000003</v>
      </c>
      <c r="B19" s="1">
        <v>1100</v>
      </c>
      <c r="C19" s="1">
        <f t="shared" si="6"/>
        <v>-5.0333333299999978</v>
      </c>
      <c r="D19" s="1">
        <f t="shared" si="0"/>
        <v>-369.4722220000001</v>
      </c>
      <c r="E19" s="1">
        <f t="shared" si="1"/>
        <v>25.334444410888867</v>
      </c>
      <c r="F19" s="1">
        <f t="shared" si="2"/>
        <v>136509.72282961736</v>
      </c>
      <c r="G19" s="1">
        <f t="shared" si="3"/>
        <v>1859.6768495017591</v>
      </c>
      <c r="H19" s="1">
        <f t="shared" si="4"/>
        <v>1180.021958732</v>
      </c>
      <c r="I19" s="1">
        <f t="shared" si="5"/>
        <v>-80.02195873200003</v>
      </c>
    </row>
    <row r="20" spans="1:9" x14ac:dyDescent="0.25">
      <c r="A20" s="1">
        <v>40.700000000000003</v>
      </c>
      <c r="B20" s="1">
        <v>1130</v>
      </c>
      <c r="C20" s="1">
        <f t="shared" si="6"/>
        <v>-5.0333333299999978</v>
      </c>
      <c r="D20" s="1">
        <f t="shared" si="0"/>
        <v>-339.4722220000001</v>
      </c>
      <c r="E20" s="1">
        <f t="shared" si="1"/>
        <v>25.334444410888867</v>
      </c>
      <c r="F20" s="1">
        <f t="shared" si="2"/>
        <v>115241.38950961735</v>
      </c>
      <c r="G20" s="1">
        <f t="shared" si="3"/>
        <v>1708.6768496017589</v>
      </c>
      <c r="H20" s="1">
        <f t="shared" si="4"/>
        <v>1180.021958732</v>
      </c>
      <c r="I20" s="1">
        <f t="shared" si="5"/>
        <v>-50.02195873200003</v>
      </c>
    </row>
    <row r="21" spans="1:9" x14ac:dyDescent="0.25">
      <c r="A21" s="1">
        <v>42.9</v>
      </c>
      <c r="B21" s="1">
        <v>1270</v>
      </c>
      <c r="C21" s="1">
        <f t="shared" si="6"/>
        <v>-2.8333333300000021</v>
      </c>
      <c r="D21" s="1">
        <f t="shared" si="0"/>
        <v>-199.4722220000001</v>
      </c>
      <c r="E21" s="1">
        <f t="shared" si="1"/>
        <v>8.0277777588889006</v>
      </c>
      <c r="F21" s="1">
        <f t="shared" si="2"/>
        <v>39789.167349617324</v>
      </c>
      <c r="G21" s="1">
        <f t="shared" si="3"/>
        <v>565.17129500175997</v>
      </c>
      <c r="H21" s="1">
        <f t="shared" si="4"/>
        <v>1306.5366432039998</v>
      </c>
      <c r="I21" s="1">
        <f t="shared" si="5"/>
        <v>-36.536643203999802</v>
      </c>
    </row>
    <row r="22" spans="1:9" x14ac:dyDescent="0.25">
      <c r="A22" s="1">
        <v>45.8</v>
      </c>
      <c r="B22" s="1">
        <v>1180</v>
      </c>
      <c r="C22" s="1">
        <f t="shared" si="6"/>
        <v>6.6666669999996486E-2</v>
      </c>
      <c r="D22" s="1">
        <f t="shared" si="0"/>
        <v>-289.4722220000001</v>
      </c>
      <c r="E22" s="1">
        <f t="shared" si="1"/>
        <v>4.4444448888884313E-3</v>
      </c>
      <c r="F22" s="1">
        <f t="shared" si="2"/>
        <v>83794.167309617347</v>
      </c>
      <c r="G22" s="1">
        <f t="shared" si="3"/>
        <v>-19.29814909823973</v>
      </c>
      <c r="H22" s="1">
        <f t="shared" si="4"/>
        <v>1473.3060000079997</v>
      </c>
      <c r="I22" s="1">
        <f t="shared" si="5"/>
        <v>-293.30600000799973</v>
      </c>
    </row>
    <row r="23" spans="1:9" x14ac:dyDescent="0.25">
      <c r="A23" s="1">
        <v>46.9</v>
      </c>
      <c r="B23" s="1">
        <v>1400</v>
      </c>
      <c r="C23" s="1">
        <f t="shared" si="6"/>
        <v>1.1666666699999979</v>
      </c>
      <c r="D23" s="1">
        <f t="shared" si="0"/>
        <v>-69.472222000000102</v>
      </c>
      <c r="E23" s="1">
        <f t="shared" si="1"/>
        <v>1.361111118888884</v>
      </c>
      <c r="F23" s="1">
        <f t="shared" si="2"/>
        <v>4826.3896296172979</v>
      </c>
      <c r="G23" s="1">
        <f t="shared" si="3"/>
        <v>-81.050925898240706</v>
      </c>
      <c r="H23" s="1">
        <f t="shared" si="4"/>
        <v>1536.5633422439998</v>
      </c>
      <c r="I23" s="1">
        <f t="shared" si="5"/>
        <v>-136.56334224399984</v>
      </c>
    </row>
    <row r="24" spans="1:9" x14ac:dyDescent="0.25">
      <c r="A24" s="1">
        <v>48.2</v>
      </c>
      <c r="B24" s="1">
        <v>1760</v>
      </c>
      <c r="C24" s="1">
        <f t="shared" si="6"/>
        <v>2.4666666700000022</v>
      </c>
      <c r="D24" s="1">
        <f t="shared" si="0"/>
        <v>290.5277779999999</v>
      </c>
      <c r="E24" s="1">
        <f t="shared" si="1"/>
        <v>6.0844444608888999</v>
      </c>
      <c r="F24" s="1">
        <f t="shared" si="2"/>
        <v>84406.389789617228</v>
      </c>
      <c r="G24" s="1">
        <f t="shared" si="3"/>
        <v>716.63518670175961</v>
      </c>
      <c r="H24" s="1">
        <f t="shared" si="4"/>
        <v>1611.3220194320004</v>
      </c>
      <c r="I24" s="1">
        <f t="shared" si="5"/>
        <v>148.67798056799961</v>
      </c>
    </row>
    <row r="25" spans="1:9" x14ac:dyDescent="0.25">
      <c r="A25" s="1">
        <v>51.5</v>
      </c>
      <c r="B25" s="1">
        <v>1710</v>
      </c>
      <c r="C25" s="1">
        <f t="shared" si="6"/>
        <v>5.7666666699999993</v>
      </c>
      <c r="D25" s="1">
        <f t="shared" si="0"/>
        <v>240.5277779999999</v>
      </c>
      <c r="E25" s="1">
        <f t="shared" si="1"/>
        <v>33.254444482888879</v>
      </c>
      <c r="F25" s="1">
        <f t="shared" si="2"/>
        <v>57853.611989617239</v>
      </c>
      <c r="G25" s="1">
        <f t="shared" si="3"/>
        <v>1387.0435206017585</v>
      </c>
      <c r="H25" s="1">
        <f t="shared" si="4"/>
        <v>1801.0940461400003</v>
      </c>
      <c r="I25" s="1">
        <f t="shared" si="5"/>
        <v>-91.094046140000273</v>
      </c>
    </row>
    <row r="26" spans="1:9" x14ac:dyDescent="0.25">
      <c r="A26" s="1">
        <v>51.5</v>
      </c>
      <c r="B26" s="1">
        <v>2010</v>
      </c>
      <c r="C26" s="1">
        <f t="shared" si="6"/>
        <v>5.7666666699999993</v>
      </c>
      <c r="D26" s="1">
        <f t="shared" si="0"/>
        <v>540.5277779999999</v>
      </c>
      <c r="E26" s="1">
        <f t="shared" si="1"/>
        <v>33.254444482888879</v>
      </c>
      <c r="F26" s="1">
        <f t="shared" si="2"/>
        <v>292170.27878961718</v>
      </c>
      <c r="G26" s="1">
        <f t="shared" si="3"/>
        <v>3117.0435216017581</v>
      </c>
      <c r="H26" s="1">
        <f t="shared" si="4"/>
        <v>1801.0940461400003</v>
      </c>
      <c r="I26" s="1">
        <f t="shared" si="5"/>
        <v>208.90595385999973</v>
      </c>
    </row>
    <row r="27" spans="1:9" x14ac:dyDescent="0.25">
      <c r="A27" s="1">
        <v>53.4</v>
      </c>
      <c r="B27" s="1">
        <v>1880</v>
      </c>
      <c r="C27" s="1">
        <f t="shared" si="6"/>
        <v>7.6666666699999979</v>
      </c>
      <c r="D27" s="1">
        <f t="shared" si="0"/>
        <v>410.5277779999999</v>
      </c>
      <c r="E27" s="1">
        <f t="shared" si="1"/>
        <v>58.777777828888858</v>
      </c>
      <c r="F27" s="1">
        <f t="shared" si="2"/>
        <v>168533.05650961719</v>
      </c>
      <c r="G27" s="1">
        <f t="shared" si="3"/>
        <v>3147.3796327017576</v>
      </c>
      <c r="H27" s="1">
        <f t="shared" si="4"/>
        <v>1910.3567281839998</v>
      </c>
      <c r="I27" s="1">
        <f t="shared" si="5"/>
        <v>-30.356728183999849</v>
      </c>
    </row>
    <row r="28" spans="1:9" x14ac:dyDescent="0.25">
      <c r="A28" s="1">
        <v>56</v>
      </c>
      <c r="B28" s="1">
        <v>1980</v>
      </c>
      <c r="C28" s="1">
        <f t="shared" si="6"/>
        <v>10.266666669999999</v>
      </c>
      <c r="D28" s="1">
        <f t="shared" si="0"/>
        <v>510.5277779999999</v>
      </c>
      <c r="E28" s="1">
        <f t="shared" si="1"/>
        <v>105.40444451288887</v>
      </c>
      <c r="F28" s="1">
        <f t="shared" si="2"/>
        <v>260638.61210961718</v>
      </c>
      <c r="G28" s="1">
        <f t="shared" si="3"/>
        <v>5241.4185225017582</v>
      </c>
      <c r="H28" s="1">
        <f t="shared" si="4"/>
        <v>2059.8740825599998</v>
      </c>
      <c r="I28" s="1">
        <f t="shared" si="5"/>
        <v>-79.874082559999806</v>
      </c>
    </row>
    <row r="29" spans="1:9" x14ac:dyDescent="0.25">
      <c r="A29" s="1">
        <v>56.5</v>
      </c>
      <c r="B29" s="1">
        <v>1820</v>
      </c>
      <c r="C29" s="1">
        <f t="shared" si="6"/>
        <v>10.766666669999999</v>
      </c>
      <c r="D29" s="1">
        <f t="shared" si="0"/>
        <v>350.5277779999999</v>
      </c>
      <c r="E29" s="1">
        <f t="shared" si="1"/>
        <v>115.92111118288888</v>
      </c>
      <c r="F29" s="1">
        <f t="shared" si="2"/>
        <v>122869.72314961722</v>
      </c>
      <c r="G29" s="1">
        <f t="shared" si="3"/>
        <v>3774.0157443017579</v>
      </c>
      <c r="H29" s="1">
        <f t="shared" si="4"/>
        <v>2088.6274199400004</v>
      </c>
      <c r="I29" s="1">
        <f t="shared" si="5"/>
        <v>-268.62741994000044</v>
      </c>
    </row>
    <row r="30" spans="1:9" x14ac:dyDescent="0.25">
      <c r="A30" s="1">
        <v>57.3</v>
      </c>
      <c r="B30" s="1">
        <v>2020</v>
      </c>
      <c r="C30" s="1">
        <f t="shared" si="6"/>
        <v>11.566666669999996</v>
      </c>
      <c r="D30" s="1">
        <f t="shared" si="0"/>
        <v>550.5277779999999</v>
      </c>
      <c r="E30" s="1">
        <f t="shared" si="1"/>
        <v>133.78777785488882</v>
      </c>
      <c r="F30" s="1">
        <f t="shared" si="2"/>
        <v>303080.83434961719</v>
      </c>
      <c r="G30" s="1">
        <f t="shared" si="3"/>
        <v>6367.7713007017564</v>
      </c>
      <c r="H30" s="1">
        <f t="shared" si="4"/>
        <v>2134.6327597480004</v>
      </c>
      <c r="I30" s="1">
        <f t="shared" si="5"/>
        <v>-114.63275974800035</v>
      </c>
    </row>
    <row r="31" spans="1:9" x14ac:dyDescent="0.25">
      <c r="A31" s="1">
        <v>57.6</v>
      </c>
      <c r="B31" s="1">
        <v>1980</v>
      </c>
      <c r="C31" s="1">
        <f t="shared" si="6"/>
        <v>11.866666670000001</v>
      </c>
      <c r="D31" s="1">
        <f t="shared" si="0"/>
        <v>510.5277779999999</v>
      </c>
      <c r="E31" s="1">
        <f t="shared" si="1"/>
        <v>140.81777785688891</v>
      </c>
      <c r="F31" s="1">
        <f t="shared" si="2"/>
        <v>260638.61210961718</v>
      </c>
      <c r="G31" s="1">
        <f t="shared" si="3"/>
        <v>6058.2629673017582</v>
      </c>
      <c r="H31" s="1">
        <f t="shared" si="4"/>
        <v>2151.8847621760005</v>
      </c>
      <c r="I31" s="1">
        <f t="shared" si="5"/>
        <v>-171.88476217600055</v>
      </c>
    </row>
    <row r="32" spans="1:9" x14ac:dyDescent="0.25">
      <c r="A32" s="1">
        <v>59.2</v>
      </c>
      <c r="B32" s="1">
        <v>2310</v>
      </c>
      <c r="C32" s="1">
        <f t="shared" si="6"/>
        <v>13.466666670000002</v>
      </c>
      <c r="D32" s="1">
        <f t="shared" si="0"/>
        <v>840.5277779999999</v>
      </c>
      <c r="E32" s="1">
        <f t="shared" si="1"/>
        <v>181.35111120088894</v>
      </c>
      <c r="F32" s="1">
        <f t="shared" si="2"/>
        <v>706486.94558961713</v>
      </c>
      <c r="G32" s="1">
        <f t="shared" si="3"/>
        <v>11319.10741320176</v>
      </c>
      <c r="H32" s="1">
        <f t="shared" si="4"/>
        <v>2243.8954417920004</v>
      </c>
      <c r="I32" s="1">
        <f t="shared" si="5"/>
        <v>66.104558207999617</v>
      </c>
    </row>
    <row r="33" spans="1:9" x14ac:dyDescent="0.25">
      <c r="A33" s="1">
        <v>59.8</v>
      </c>
      <c r="B33" s="1">
        <v>1940</v>
      </c>
      <c r="C33" s="1">
        <f t="shared" si="6"/>
        <v>14.066666669999996</v>
      </c>
      <c r="D33" s="1">
        <f t="shared" si="0"/>
        <v>470.5277779999999</v>
      </c>
      <c r="E33" s="1">
        <f t="shared" si="1"/>
        <v>197.87111120488879</v>
      </c>
      <c r="F33" s="1">
        <f t="shared" si="2"/>
        <v>221396.38986961718</v>
      </c>
      <c r="G33" s="1">
        <f t="shared" si="3"/>
        <v>6618.757412101756</v>
      </c>
      <c r="H33" s="1">
        <f t="shared" si="4"/>
        <v>2278.3994466479999</v>
      </c>
      <c r="I33" s="1">
        <f t="shared" si="5"/>
        <v>-338.39944664799987</v>
      </c>
    </row>
    <row r="34" spans="1:9" x14ac:dyDescent="0.25">
      <c r="A34" s="1">
        <v>66</v>
      </c>
      <c r="B34" s="1">
        <v>3260</v>
      </c>
      <c r="C34" s="1">
        <f t="shared" si="6"/>
        <v>20.266666669999999</v>
      </c>
      <c r="D34" s="1">
        <f t="shared" si="0"/>
        <v>1790.5277779999999</v>
      </c>
      <c r="E34" s="1">
        <f t="shared" si="1"/>
        <v>410.73777791288887</v>
      </c>
      <c r="F34" s="1">
        <f t="shared" si="2"/>
        <v>3205989.723789617</v>
      </c>
      <c r="G34" s="1">
        <f t="shared" si="3"/>
        <v>36288.029640101755</v>
      </c>
      <c r="H34" s="1">
        <f t="shared" si="4"/>
        <v>2634.9408301599997</v>
      </c>
      <c r="I34" s="1">
        <f t="shared" si="5"/>
        <v>625.05916984000032</v>
      </c>
    </row>
    <row r="35" spans="1:9" x14ac:dyDescent="0.25">
      <c r="A35" s="1">
        <v>67.400000000000006</v>
      </c>
      <c r="B35" s="1">
        <v>2700</v>
      </c>
      <c r="C35" s="1">
        <f t="shared" si="6"/>
        <v>21.666666670000005</v>
      </c>
      <c r="D35" s="1">
        <f t="shared" si="0"/>
        <v>1230.5277779999999</v>
      </c>
      <c r="E35" s="1">
        <f t="shared" si="1"/>
        <v>469.4444445888891</v>
      </c>
      <c r="F35" s="1">
        <f t="shared" si="2"/>
        <v>1514198.612429617</v>
      </c>
      <c r="G35" s="1">
        <f t="shared" si="3"/>
        <v>26661.435194101763</v>
      </c>
      <c r="H35" s="1">
        <f t="shared" si="4"/>
        <v>2715.4501748240009</v>
      </c>
      <c r="I35" s="1">
        <f t="shared" si="5"/>
        <v>-15.450174824000896</v>
      </c>
    </row>
    <row r="36" spans="1:9" x14ac:dyDescent="0.25">
      <c r="A36" s="1">
        <v>68.8</v>
      </c>
      <c r="B36" s="1">
        <v>2890</v>
      </c>
      <c r="C36" s="1">
        <f t="shared" si="6"/>
        <v>23.066666669999996</v>
      </c>
      <c r="D36" s="1">
        <f t="shared" si="0"/>
        <v>1420.5277779999999</v>
      </c>
      <c r="E36" s="1">
        <f t="shared" si="1"/>
        <v>532.07111126488871</v>
      </c>
      <c r="F36" s="1">
        <f t="shared" si="2"/>
        <v>2017899.1680696169</v>
      </c>
      <c r="G36" s="1">
        <f t="shared" si="3"/>
        <v>32766.84075060175</v>
      </c>
      <c r="H36" s="1">
        <f t="shared" si="4"/>
        <v>2795.9595194880003</v>
      </c>
      <c r="I36" s="1">
        <f t="shared" si="5"/>
        <v>94.040480511999704</v>
      </c>
    </row>
    <row r="37" spans="1:9" x14ac:dyDescent="0.25">
      <c r="A37" s="1">
        <v>69.099999999999994</v>
      </c>
      <c r="B37" s="1">
        <v>2740</v>
      </c>
      <c r="C37" s="1">
        <f t="shared" si="6"/>
        <v>23.366666669999994</v>
      </c>
      <c r="D37" s="1">
        <f t="shared" si="0"/>
        <v>1270.5277779999999</v>
      </c>
      <c r="E37" s="1">
        <f t="shared" si="1"/>
        <v>546.00111126688864</v>
      </c>
      <c r="F37" s="1">
        <f t="shared" si="2"/>
        <v>1614240.834669617</v>
      </c>
      <c r="G37" s="1">
        <f t="shared" si="3"/>
        <v>29687.999083501749</v>
      </c>
      <c r="H37" s="1">
        <f t="shared" si="4"/>
        <v>2813.2115219159996</v>
      </c>
      <c r="I37" s="1">
        <f t="shared" si="5"/>
        <v>-73.211521915999583</v>
      </c>
    </row>
    <row r="38" spans="1:9" x14ac:dyDescent="0.25">
      <c r="A38" s="1">
        <v>69.099999999999994</v>
      </c>
      <c r="B38" s="1">
        <v>3140</v>
      </c>
      <c r="C38" s="1">
        <f t="shared" si="6"/>
        <v>23.366666669999994</v>
      </c>
      <c r="D38" s="1">
        <f t="shared" si="0"/>
        <v>1670.5277779999999</v>
      </c>
      <c r="E38" s="1">
        <f t="shared" si="1"/>
        <v>546.00111126688864</v>
      </c>
      <c r="F38" s="1">
        <f t="shared" si="2"/>
        <v>2790663.0570696169</v>
      </c>
      <c r="G38" s="1">
        <f t="shared" si="3"/>
        <v>39034.665751501743</v>
      </c>
      <c r="H38" s="1">
        <f t="shared" si="4"/>
        <v>2813.2115219159996</v>
      </c>
      <c r="I38" s="1">
        <f t="shared" si="5"/>
        <v>326.78847808400042</v>
      </c>
    </row>
    <row r="39" spans="1:9" x14ac:dyDescent="0.25">
      <c r="D39" s="1" t="s">
        <v>12</v>
      </c>
      <c r="E39" s="1">
        <f>SUM(E3:E38)</f>
        <v>6454.6600002797777</v>
      </c>
      <c r="F39" s="1">
        <f>SUM(F3:F38)</f>
        <v>22485040.972222224</v>
      </c>
      <c r="G39" s="1">
        <f>SUM(G3:G38)</f>
        <v>371186.0333400931</v>
      </c>
    </row>
    <row r="42" spans="1:9" x14ac:dyDescent="0.25">
      <c r="D42" s="3" t="s">
        <v>6</v>
      </c>
      <c r="E42" s="3" t="s">
        <v>7</v>
      </c>
    </row>
    <row r="43" spans="1:9" x14ac:dyDescent="0.25">
      <c r="D43" s="2">
        <f>AVERAGE(A3:A38)</f>
        <v>45.73333333333332</v>
      </c>
      <c r="E43" s="2">
        <f>AVERAGE(B3:B38)</f>
        <v>1469.4722222222222</v>
      </c>
    </row>
    <row r="45" spans="1:9" x14ac:dyDescent="0.25">
      <c r="D45" s="3" t="s">
        <v>2</v>
      </c>
      <c r="E45" s="3" t="s">
        <v>3</v>
      </c>
    </row>
    <row r="46" spans="1:9" x14ac:dyDescent="0.25">
      <c r="D46" s="2">
        <f>VAR(A3:A38)</f>
        <v>184.41885714285809</v>
      </c>
      <c r="E46" s="2">
        <f>VAR(B3:B38)</f>
        <v>642429.74206349207</v>
      </c>
    </row>
    <row r="48" spans="1:9" x14ac:dyDescent="0.25">
      <c r="C48" s="3" t="s">
        <v>18</v>
      </c>
      <c r="D48" s="3" t="s">
        <v>19</v>
      </c>
      <c r="E48" s="3" t="s">
        <v>20</v>
      </c>
    </row>
    <row r="49" spans="3:5" x14ac:dyDescent="0.25">
      <c r="C49" s="2">
        <f>SUM(C13:C48)</f>
        <v>157.63333341999999</v>
      </c>
      <c r="D49" s="2">
        <f>SUM(D13:D48)</f>
        <v>8702.8744184761872</v>
      </c>
      <c r="E49" s="2">
        <f>SUM(E13:E48)</f>
        <v>654144.18650926719</v>
      </c>
    </row>
    <row r="51" spans="3:5" x14ac:dyDescent="0.25">
      <c r="D51" s="3" t="s">
        <v>13</v>
      </c>
      <c r="E51" s="3" t="s">
        <v>15</v>
      </c>
    </row>
    <row r="52" spans="3:5" x14ac:dyDescent="0.25">
      <c r="D52" s="2">
        <f>G39/E39</f>
        <v>57.506674762730185</v>
      </c>
      <c r="E52" s="2">
        <f>E43-D52*D43</f>
        <v>-1160.4997035933043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eucalypt_hardwoods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2024-02-16T03:40:12Z</dcterms:created>
  <dcterms:modified xsi:type="dcterms:W3CDTF">2024-02-16T09:47:27Z</dcterms:modified>
</cp:coreProperties>
</file>