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 1\Desktop\"/>
    </mc:Choice>
  </mc:AlternateContent>
  <bookViews>
    <workbookView xWindow="0" yWindow="0" windowWidth="20490" windowHeight="7650"/>
  </bookViews>
  <sheets>
    <sheet name="The Rocket propellant Data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J3" i="1"/>
  <c r="E4" i="1"/>
  <c r="E5" i="1"/>
  <c r="G5" i="1" s="1"/>
  <c r="E6" i="1"/>
  <c r="E7" i="1"/>
  <c r="G7" i="1" s="1"/>
  <c r="E8" i="1"/>
  <c r="E9" i="1"/>
  <c r="G9" i="1" s="1"/>
  <c r="E10" i="1"/>
  <c r="E11" i="1"/>
  <c r="G11" i="1" s="1"/>
  <c r="E12" i="1"/>
  <c r="E13" i="1"/>
  <c r="G13" i="1" s="1"/>
  <c r="E14" i="1"/>
  <c r="E15" i="1"/>
  <c r="G15" i="1" s="1"/>
  <c r="E16" i="1"/>
  <c r="E17" i="1"/>
  <c r="G17" i="1" s="1"/>
  <c r="E18" i="1"/>
  <c r="E19" i="1"/>
  <c r="G19" i="1" s="1"/>
  <c r="E20" i="1"/>
  <c r="E21" i="1"/>
  <c r="G21" i="1" s="1"/>
  <c r="E22" i="1"/>
  <c r="D4" i="1"/>
  <c r="F4" i="1" s="1"/>
  <c r="D5" i="1"/>
  <c r="D6" i="1"/>
  <c r="F6" i="1" s="1"/>
  <c r="D7" i="1"/>
  <c r="D8" i="1"/>
  <c r="F8" i="1" s="1"/>
  <c r="D9" i="1"/>
  <c r="D10" i="1"/>
  <c r="F10" i="1" s="1"/>
  <c r="D11" i="1"/>
  <c r="D12" i="1"/>
  <c r="F12" i="1" s="1"/>
  <c r="D13" i="1"/>
  <c r="D14" i="1"/>
  <c r="F14" i="1" s="1"/>
  <c r="D15" i="1"/>
  <c r="D16" i="1"/>
  <c r="F16" i="1" s="1"/>
  <c r="D17" i="1"/>
  <c r="D18" i="1"/>
  <c r="F18" i="1" s="1"/>
  <c r="D19" i="1"/>
  <c r="D20" i="1"/>
  <c r="F20" i="1" s="1"/>
  <c r="D21" i="1"/>
  <c r="D22" i="1"/>
  <c r="F22" i="1" s="1"/>
  <c r="E3" i="1"/>
  <c r="G3" i="1" s="1"/>
  <c r="D3" i="1"/>
  <c r="H3" i="1" s="1"/>
  <c r="F30" i="1"/>
  <c r="E30" i="1"/>
  <c r="F27" i="1"/>
  <c r="E27" i="1"/>
  <c r="H21" i="1" l="1"/>
  <c r="F21" i="1"/>
  <c r="H19" i="1"/>
  <c r="F19" i="1"/>
  <c r="H17" i="1"/>
  <c r="F17" i="1"/>
  <c r="H15" i="1"/>
  <c r="F15" i="1"/>
  <c r="H13" i="1"/>
  <c r="F13" i="1"/>
  <c r="H11" i="1"/>
  <c r="F11" i="1"/>
  <c r="H9" i="1"/>
  <c r="F9" i="1"/>
  <c r="H7" i="1"/>
  <c r="F7" i="1"/>
  <c r="H5" i="1"/>
  <c r="F5" i="1"/>
  <c r="H22" i="1"/>
  <c r="G22" i="1"/>
  <c r="H20" i="1"/>
  <c r="G20" i="1"/>
  <c r="H18" i="1"/>
  <c r="G18" i="1"/>
  <c r="H16" i="1"/>
  <c r="G16" i="1"/>
  <c r="H14" i="1"/>
  <c r="G14" i="1"/>
  <c r="H12" i="1"/>
  <c r="G12" i="1"/>
  <c r="H10" i="1"/>
  <c r="G10" i="1"/>
  <c r="H8" i="1"/>
  <c r="G8" i="1"/>
  <c r="H6" i="1"/>
  <c r="G6" i="1"/>
  <c r="H4" i="1"/>
  <c r="F33" i="1" s="1"/>
  <c r="G4" i="1"/>
  <c r="E33" i="1" s="1"/>
  <c r="F3" i="1"/>
  <c r="D33" i="1" l="1"/>
  <c r="E36" i="1" s="1"/>
  <c r="F36" i="1" s="1"/>
</calcChain>
</file>

<file path=xl/sharedStrings.xml><?xml version="1.0" encoding="utf-8"?>
<sst xmlns="http://schemas.openxmlformats.org/spreadsheetml/2006/main" count="21" uniqueCount="21">
  <si>
    <t>Observation</t>
  </si>
  <si>
    <t>Shear strength</t>
  </si>
  <si>
    <t>Age of propellant</t>
  </si>
  <si>
    <t>X</t>
  </si>
  <si>
    <t>Y</t>
  </si>
  <si>
    <t>X-X_bar</t>
  </si>
  <si>
    <t>Y-Y_bar</t>
  </si>
  <si>
    <t>(X-X_bar)^2</t>
  </si>
  <si>
    <t>(Y-Y_bar)^2</t>
  </si>
  <si>
    <t>(X-X_bar)(Y-Y_bar)</t>
  </si>
  <si>
    <t>Y_pred</t>
  </si>
  <si>
    <t>Residual</t>
  </si>
  <si>
    <t>Mean(X)</t>
  </si>
  <si>
    <t>Mean(Y)</t>
  </si>
  <si>
    <t xml:space="preserve">var(x) </t>
  </si>
  <si>
    <t xml:space="preserve">var(y) </t>
  </si>
  <si>
    <t>Sxx</t>
  </si>
  <si>
    <t>Syy</t>
  </si>
  <si>
    <t>Sxy</t>
  </si>
  <si>
    <t xml:space="preserve">Beta 1 </t>
  </si>
  <si>
    <t>Beta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</si>
</sst>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'The Rocket propellant Data'!$B$3:$B$22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'The Rocket propellant Data'!$C$3:$C$22</c:f>
              <c:numCache>
                <c:formatCode>General</c:formatCode>
                <c:ptCount val="20"/>
                <c:pt idx="0">
                  <c:v>2158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2265.6999999999998</c:v>
                </c:pt>
                <c:pt idx="10">
                  <c:v>2156.1999999999998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9-4D60-8AEB-8F2C2916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405808"/>
        <c:axId val="1808404976"/>
      </c:scatterChart>
      <c:valAx>
        <c:axId val="18084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4976"/>
        <c:crosses val="autoZero"/>
        <c:crossBetween val="midCat"/>
      </c:valAx>
      <c:valAx>
        <c:axId val="18084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22</xdr:row>
      <xdr:rowOff>180975</xdr:rowOff>
    </xdr:from>
    <xdr:to>
      <xdr:col>11</xdr:col>
      <xdr:colOff>0</xdr:colOff>
      <xdr:row>37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8" workbookViewId="0">
      <selection activeCell="L38" sqref="L38"/>
    </sheetView>
  </sheetViews>
  <sheetFormatPr defaultRowHeight="15" x14ac:dyDescent="0.25"/>
  <cols>
    <col min="1" max="1" width="14.42578125" style="1" customWidth="1"/>
    <col min="2" max="2" width="18.85546875" style="1" customWidth="1"/>
    <col min="3" max="3" width="16" style="1" customWidth="1"/>
    <col min="4" max="4" width="15.42578125" style="1" customWidth="1"/>
    <col min="5" max="5" width="15.7109375" style="1" customWidth="1"/>
    <col min="6" max="7" width="13.7109375" style="1" customWidth="1"/>
    <col min="8" max="8" width="22.85546875" style="1" customWidth="1"/>
    <col min="9" max="10" width="13.7109375" style="1" customWidth="1"/>
  </cols>
  <sheetData>
    <row r="1" spans="1:10" x14ac:dyDescent="0.25">
      <c r="A1" s="1" t="s">
        <v>0</v>
      </c>
      <c r="B1" s="1" t="s">
        <v>2</v>
      </c>
      <c r="C1" s="1" t="s">
        <v>1</v>
      </c>
    </row>
    <row r="2" spans="1:10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25">
      <c r="A3" s="1">
        <v>1</v>
      </c>
      <c r="B3" s="1">
        <v>15.5</v>
      </c>
      <c r="C3" s="1">
        <v>2158</v>
      </c>
      <c r="D3" s="1">
        <f>B3-13.3625</f>
        <v>2.1374999999999993</v>
      </c>
      <c r="E3" s="1">
        <f>C3-2131.3225</f>
        <v>26.677499999999782</v>
      </c>
      <c r="F3" s="1">
        <f>D3^2</f>
        <v>4.5689062499999968</v>
      </c>
      <c r="G3" s="1">
        <f>E3^2</f>
        <v>711.68900624998832</v>
      </c>
      <c r="H3" s="1">
        <f>D3*E3</f>
        <v>57.023156249999516</v>
      </c>
      <c r="I3" s="1">
        <f>2628.02279+(-37.17120975*B3)</f>
        <v>2051.8690388750001</v>
      </c>
      <c r="J3" s="1">
        <f>C3-I3</f>
        <v>106.13096112499989</v>
      </c>
    </row>
    <row r="4" spans="1:10" x14ac:dyDescent="0.25">
      <c r="A4" s="1">
        <v>2</v>
      </c>
      <c r="B4" s="1">
        <v>23.75</v>
      </c>
      <c r="C4" s="1">
        <v>1678.15</v>
      </c>
      <c r="D4" s="1">
        <f>B4-13.3625</f>
        <v>10.387499999999999</v>
      </c>
      <c r="E4" s="1">
        <f>C4-2131.3225</f>
        <v>-453.17250000000013</v>
      </c>
      <c r="F4" s="1">
        <f t="shared" ref="F4:F22" si="0">D4^2</f>
        <v>107.90015624999998</v>
      </c>
      <c r="G4" s="1">
        <f t="shared" ref="G4:G22" si="1">E4^2</f>
        <v>205365.31475625013</v>
      </c>
      <c r="H4" s="1">
        <f t="shared" ref="H4:H22" si="2">D4*E4</f>
        <v>-4707.3293437500006</v>
      </c>
      <c r="I4" s="1">
        <f>2628.02279+(-37.17120975*B4)</f>
        <v>1745.2065584375</v>
      </c>
      <c r="J4" s="1">
        <f>C4-I4</f>
        <v>-67.056558437499916</v>
      </c>
    </row>
    <row r="5" spans="1:10" x14ac:dyDescent="0.25">
      <c r="A5" s="1">
        <v>3</v>
      </c>
      <c r="B5" s="1">
        <v>8</v>
      </c>
      <c r="C5" s="1">
        <v>2316</v>
      </c>
      <c r="D5" s="1">
        <f>B5-13.3625</f>
        <v>-5.3625000000000007</v>
      </c>
      <c r="E5" s="1">
        <f>C5-2131.3225</f>
        <v>184.67749999999978</v>
      </c>
      <c r="F5" s="1">
        <f t="shared" si="0"/>
        <v>28.756406250000008</v>
      </c>
      <c r="G5" s="1">
        <f t="shared" si="1"/>
        <v>34105.779006249919</v>
      </c>
      <c r="H5" s="1">
        <f t="shared" si="2"/>
        <v>-990.33309374999897</v>
      </c>
      <c r="I5" s="1">
        <f>2628.02279+(-37.17120975*B5)</f>
        <v>2330.653112</v>
      </c>
      <c r="J5" s="1">
        <f>C5-I5</f>
        <v>-14.653111999999965</v>
      </c>
    </row>
    <row r="6" spans="1:10" x14ac:dyDescent="0.25">
      <c r="A6" s="1">
        <v>4</v>
      </c>
      <c r="B6" s="1">
        <v>17</v>
      </c>
      <c r="C6" s="1">
        <v>2061.3000000000002</v>
      </c>
      <c r="D6" s="1">
        <f>B6-13.3625</f>
        <v>3.6374999999999993</v>
      </c>
      <c r="E6" s="1">
        <f>C6-2131.3225</f>
        <v>-70.022500000000036</v>
      </c>
      <c r="F6" s="1">
        <f t="shared" si="0"/>
        <v>13.231406249999996</v>
      </c>
      <c r="G6" s="1">
        <f t="shared" si="1"/>
        <v>4903.1505062500055</v>
      </c>
      <c r="H6" s="1">
        <f t="shared" si="2"/>
        <v>-254.70684375000008</v>
      </c>
      <c r="I6" s="1">
        <f>2628.02279+(-37.17120975*B6)</f>
        <v>1996.1122242500001</v>
      </c>
      <c r="J6" s="1">
        <f>C6-I6</f>
        <v>65.187775750000128</v>
      </c>
    </row>
    <row r="7" spans="1:10" x14ac:dyDescent="0.25">
      <c r="A7" s="1">
        <v>5</v>
      </c>
      <c r="B7" s="1">
        <v>5.5</v>
      </c>
      <c r="C7" s="1">
        <v>2207.5</v>
      </c>
      <c r="D7" s="1">
        <f>B7-13.3625</f>
        <v>-7.8625000000000007</v>
      </c>
      <c r="E7" s="1">
        <f>C7-2131.3225</f>
        <v>76.177499999999782</v>
      </c>
      <c r="F7" s="1">
        <f t="shared" si="0"/>
        <v>61.818906250000012</v>
      </c>
      <c r="G7" s="1">
        <f t="shared" si="1"/>
        <v>5803.0115062499672</v>
      </c>
      <c r="H7" s="1">
        <f t="shared" si="2"/>
        <v>-598.94559374999835</v>
      </c>
      <c r="I7" s="1">
        <f>2628.02279+(-37.17120975*B7)</f>
        <v>2423.5811363749999</v>
      </c>
      <c r="J7" s="1">
        <f>C7-I7</f>
        <v>-216.08113637499991</v>
      </c>
    </row>
    <row r="8" spans="1:10" x14ac:dyDescent="0.25">
      <c r="A8" s="1">
        <v>6</v>
      </c>
      <c r="B8" s="1">
        <v>19</v>
      </c>
      <c r="C8" s="1">
        <v>1708.3</v>
      </c>
      <c r="D8" s="1">
        <f>B8-13.3625</f>
        <v>5.6374999999999993</v>
      </c>
      <c r="E8" s="1">
        <f>C8-2131.3225</f>
        <v>-423.02250000000026</v>
      </c>
      <c r="F8" s="1">
        <f t="shared" si="0"/>
        <v>31.781406249999993</v>
      </c>
      <c r="G8" s="1">
        <f t="shared" si="1"/>
        <v>178948.03550625022</v>
      </c>
      <c r="H8" s="1">
        <f t="shared" si="2"/>
        <v>-2384.7893437500011</v>
      </c>
      <c r="I8" s="1">
        <f>2628.02279+(-37.17120975*B8)</f>
        <v>1921.7698047499998</v>
      </c>
      <c r="J8" s="1">
        <f>C8-I8</f>
        <v>-213.46980474999987</v>
      </c>
    </row>
    <row r="9" spans="1:10" x14ac:dyDescent="0.25">
      <c r="A9" s="1">
        <v>7</v>
      </c>
      <c r="B9" s="1">
        <v>24</v>
      </c>
      <c r="C9" s="1">
        <v>1784.7</v>
      </c>
      <c r="D9" s="1">
        <f>B9-13.3625</f>
        <v>10.637499999999999</v>
      </c>
      <c r="E9" s="1">
        <f>C9-2131.3225</f>
        <v>-346.62250000000017</v>
      </c>
      <c r="F9" s="1">
        <f t="shared" si="0"/>
        <v>113.15640624999999</v>
      </c>
      <c r="G9" s="1">
        <f t="shared" si="1"/>
        <v>120147.15750625012</v>
      </c>
      <c r="H9" s="1">
        <f t="shared" si="2"/>
        <v>-3687.1968437500018</v>
      </c>
      <c r="I9" s="1">
        <f>2628.02279+(-37.17120975*B9)</f>
        <v>1735.9137559999999</v>
      </c>
      <c r="J9" s="1">
        <f>C9-I9</f>
        <v>48.786244000000124</v>
      </c>
    </row>
    <row r="10" spans="1:10" x14ac:dyDescent="0.25">
      <c r="A10" s="1">
        <v>8</v>
      </c>
      <c r="B10" s="1">
        <v>2.5</v>
      </c>
      <c r="C10" s="1">
        <v>2575</v>
      </c>
      <c r="D10" s="1">
        <f>B10-13.3625</f>
        <v>-10.862500000000001</v>
      </c>
      <c r="E10" s="1">
        <f>C10-2131.3225</f>
        <v>443.67749999999978</v>
      </c>
      <c r="F10" s="1">
        <f t="shared" si="0"/>
        <v>117.99390625000001</v>
      </c>
      <c r="G10" s="1">
        <f t="shared" si="1"/>
        <v>196849.7240062498</v>
      </c>
      <c r="H10" s="1">
        <f t="shared" si="2"/>
        <v>-4819.4468437499982</v>
      </c>
      <c r="I10" s="1">
        <f>2628.02279+(-37.17120975*B10)</f>
        <v>2535.094765625</v>
      </c>
      <c r="J10" s="1">
        <f>C10-I10</f>
        <v>39.905234374999964</v>
      </c>
    </row>
    <row r="11" spans="1:10" x14ac:dyDescent="0.25">
      <c r="A11" s="1">
        <v>9</v>
      </c>
      <c r="B11" s="1">
        <v>7.5</v>
      </c>
      <c r="C11" s="1">
        <v>2357.9</v>
      </c>
      <c r="D11" s="1">
        <f>B11-13.3625</f>
        <v>-5.8625000000000007</v>
      </c>
      <c r="E11" s="1">
        <f>C11-2131.3225</f>
        <v>226.57749999999987</v>
      </c>
      <c r="F11" s="1">
        <f t="shared" si="0"/>
        <v>34.368906250000009</v>
      </c>
      <c r="G11" s="1">
        <f t="shared" si="1"/>
        <v>51337.363506249945</v>
      </c>
      <c r="H11" s="1">
        <f t="shared" si="2"/>
        <v>-1328.3105937499995</v>
      </c>
      <c r="I11" s="1">
        <f>2628.02279+(-37.17120975*B11)</f>
        <v>2349.2387168750001</v>
      </c>
      <c r="J11" s="1">
        <f>C11-I11</f>
        <v>8.6612831249999545</v>
      </c>
    </row>
    <row r="12" spans="1:10" x14ac:dyDescent="0.25">
      <c r="A12" s="1">
        <v>10</v>
      </c>
      <c r="B12" s="1">
        <v>11</v>
      </c>
      <c r="C12" s="1">
        <v>2265.6999999999998</v>
      </c>
      <c r="D12" s="1">
        <f>B12-13.3625</f>
        <v>-2.3625000000000007</v>
      </c>
      <c r="E12" s="1">
        <f>C12-2131.3225</f>
        <v>134.3774999999996</v>
      </c>
      <c r="F12" s="1">
        <f t="shared" si="0"/>
        <v>5.5814062500000032</v>
      </c>
      <c r="G12" s="1">
        <f t="shared" si="1"/>
        <v>18057.312506249891</v>
      </c>
      <c r="H12" s="1">
        <f t="shared" si="2"/>
        <v>-317.46684374999916</v>
      </c>
      <c r="I12" s="1">
        <f>2628.02279+(-37.17120975*B12)</f>
        <v>2219.1394827499998</v>
      </c>
      <c r="J12" s="1">
        <f>C12-I12</f>
        <v>46.560517249999975</v>
      </c>
    </row>
    <row r="13" spans="1:10" x14ac:dyDescent="0.25">
      <c r="A13" s="1">
        <v>11</v>
      </c>
      <c r="B13" s="1">
        <v>13</v>
      </c>
      <c r="C13" s="1">
        <v>2156.1999999999998</v>
      </c>
      <c r="D13" s="1">
        <f>B13-13.3625</f>
        <v>-0.36250000000000071</v>
      </c>
      <c r="E13" s="1">
        <f>C13-2131.3225</f>
        <v>24.8774999999996</v>
      </c>
      <c r="F13" s="1">
        <f t="shared" si="0"/>
        <v>0.1314062500000005</v>
      </c>
      <c r="G13" s="1">
        <f t="shared" si="1"/>
        <v>618.89000624998005</v>
      </c>
      <c r="H13" s="1">
        <f t="shared" si="2"/>
        <v>-9.0180937499998723</v>
      </c>
      <c r="I13" s="1">
        <f>2628.02279+(-37.17120975*B13)</f>
        <v>2144.7970632500001</v>
      </c>
      <c r="J13" s="1">
        <f>C13-I13</f>
        <v>11.402936749999753</v>
      </c>
    </row>
    <row r="14" spans="1:10" x14ac:dyDescent="0.25">
      <c r="A14" s="1">
        <v>12</v>
      </c>
      <c r="B14" s="1">
        <v>3.75</v>
      </c>
      <c r="C14" s="1">
        <v>2399.5500000000002</v>
      </c>
      <c r="D14" s="1">
        <f>B14-13.3625</f>
        <v>-9.6125000000000007</v>
      </c>
      <c r="E14" s="1">
        <f>C14-2131.3225</f>
        <v>268.22749999999996</v>
      </c>
      <c r="F14" s="1">
        <f t="shared" si="0"/>
        <v>92.400156250000009</v>
      </c>
      <c r="G14" s="1">
        <f t="shared" si="1"/>
        <v>71945.991756249976</v>
      </c>
      <c r="H14" s="1">
        <f t="shared" si="2"/>
        <v>-2578.3368437499998</v>
      </c>
      <c r="I14" s="1">
        <f>2628.02279+(-37.17120975*B14)</f>
        <v>2488.6307534375001</v>
      </c>
      <c r="J14" s="1">
        <f>C14-I14</f>
        <v>-89.08075343749988</v>
      </c>
    </row>
    <row r="15" spans="1:10" x14ac:dyDescent="0.25">
      <c r="A15" s="1">
        <v>13</v>
      </c>
      <c r="B15" s="1">
        <v>25</v>
      </c>
      <c r="C15" s="1">
        <v>1779.8</v>
      </c>
      <c r="D15" s="1">
        <f>B15-13.3625</f>
        <v>11.637499999999999</v>
      </c>
      <c r="E15" s="1">
        <f>C15-2131.3225</f>
        <v>-351.52250000000026</v>
      </c>
      <c r="F15" s="1">
        <f t="shared" si="0"/>
        <v>135.43140624999998</v>
      </c>
      <c r="G15" s="1">
        <f t="shared" si="1"/>
        <v>123568.06800625019</v>
      </c>
      <c r="H15" s="1">
        <f t="shared" si="2"/>
        <v>-4090.8430937500029</v>
      </c>
      <c r="I15" s="1">
        <f>2628.02279+(-37.17120975*B15)</f>
        <v>1698.74254625</v>
      </c>
      <c r="J15" s="1">
        <f>C15-I15</f>
        <v>81.057453749999922</v>
      </c>
    </row>
    <row r="16" spans="1:10" x14ac:dyDescent="0.25">
      <c r="A16" s="1">
        <v>14</v>
      </c>
      <c r="B16" s="1">
        <v>9.75</v>
      </c>
      <c r="C16" s="1">
        <v>2336.75</v>
      </c>
      <c r="D16" s="1">
        <f>B16-13.3625</f>
        <v>-3.6125000000000007</v>
      </c>
      <c r="E16" s="1">
        <f>C16-2131.3225</f>
        <v>205.42749999999978</v>
      </c>
      <c r="F16" s="1">
        <f t="shared" si="0"/>
        <v>13.050156250000006</v>
      </c>
      <c r="G16" s="1">
        <f t="shared" si="1"/>
        <v>42200.457756249911</v>
      </c>
      <c r="H16" s="1">
        <f t="shared" si="2"/>
        <v>-742.10684374999937</v>
      </c>
      <c r="I16" s="1">
        <f>2628.02279+(-37.17120975*B16)</f>
        <v>2265.6034949374998</v>
      </c>
      <c r="J16" s="1">
        <f>C16-I16</f>
        <v>71.146505062500182</v>
      </c>
    </row>
    <row r="17" spans="1:10" x14ac:dyDescent="0.25">
      <c r="A17" s="1">
        <v>15</v>
      </c>
      <c r="B17" s="1">
        <v>22</v>
      </c>
      <c r="C17" s="1">
        <v>1765.3</v>
      </c>
      <c r="D17" s="1">
        <f>B17-13.3625</f>
        <v>8.6374999999999993</v>
      </c>
      <c r="E17" s="1">
        <f>C17-2131.3225</f>
        <v>-366.02250000000026</v>
      </c>
      <c r="F17" s="1">
        <f t="shared" si="0"/>
        <v>74.606406249999992</v>
      </c>
      <c r="G17" s="1">
        <f t="shared" si="1"/>
        <v>133972.47050625019</v>
      </c>
      <c r="H17" s="1">
        <f t="shared" si="2"/>
        <v>-3161.519343750002</v>
      </c>
      <c r="I17" s="1">
        <f>2628.02279+(-37.17120975*B17)</f>
        <v>1810.2561754999999</v>
      </c>
      <c r="J17" s="1">
        <f>C17-I17</f>
        <v>-44.956175499999972</v>
      </c>
    </row>
    <row r="18" spans="1:10" x14ac:dyDescent="0.25">
      <c r="A18" s="1">
        <v>16</v>
      </c>
      <c r="B18" s="1">
        <v>18</v>
      </c>
      <c r="C18" s="1">
        <v>2053.5</v>
      </c>
      <c r="D18" s="1">
        <f>B18-13.3625</f>
        <v>4.6374999999999993</v>
      </c>
      <c r="E18" s="1">
        <f>C18-2131.3225</f>
        <v>-77.822500000000218</v>
      </c>
      <c r="F18" s="1">
        <f t="shared" si="0"/>
        <v>21.506406249999994</v>
      </c>
      <c r="G18" s="1">
        <f t="shared" si="1"/>
        <v>6056.3415062500344</v>
      </c>
      <c r="H18" s="1">
        <f t="shared" si="2"/>
        <v>-360.90184375000098</v>
      </c>
      <c r="I18" s="1">
        <f>2628.02279+(-37.17120975*B18)</f>
        <v>1958.9410144999999</v>
      </c>
      <c r="J18" s="1">
        <f>C18-I18</f>
        <v>94.558985500000063</v>
      </c>
    </row>
    <row r="19" spans="1:10" x14ac:dyDescent="0.25">
      <c r="A19" s="1">
        <v>17</v>
      </c>
      <c r="B19" s="1">
        <v>6</v>
      </c>
      <c r="C19" s="1">
        <v>2414.4</v>
      </c>
      <c r="D19" s="1">
        <f>B19-13.3625</f>
        <v>-7.3625000000000007</v>
      </c>
      <c r="E19" s="1">
        <f>C19-2131.3225</f>
        <v>283.07749999999987</v>
      </c>
      <c r="F19" s="1">
        <f t="shared" si="0"/>
        <v>54.206406250000008</v>
      </c>
      <c r="G19" s="1">
        <f t="shared" si="1"/>
        <v>80132.87100624993</v>
      </c>
      <c r="H19" s="1">
        <f t="shared" si="2"/>
        <v>-2084.1580937499994</v>
      </c>
      <c r="I19" s="1">
        <f>2628.02279+(-37.17120975*B19)</f>
        <v>2404.9955314999997</v>
      </c>
      <c r="J19" s="1">
        <f>C19-I19</f>
        <v>9.4044685000003483</v>
      </c>
    </row>
    <row r="20" spans="1:10" x14ac:dyDescent="0.25">
      <c r="A20" s="1">
        <v>18</v>
      </c>
      <c r="B20" s="1">
        <v>12.5</v>
      </c>
      <c r="C20" s="1">
        <v>2200.5</v>
      </c>
      <c r="D20" s="1">
        <f>B20-13.3625</f>
        <v>-0.86250000000000071</v>
      </c>
      <c r="E20" s="1">
        <f>C20-2131.3225</f>
        <v>69.177499999999782</v>
      </c>
      <c r="F20" s="1">
        <f t="shared" si="0"/>
        <v>0.74390625000000121</v>
      </c>
      <c r="G20" s="1">
        <f t="shared" si="1"/>
        <v>4785.5265062499702</v>
      </c>
      <c r="H20" s="1">
        <f t="shared" si="2"/>
        <v>-59.665593749999864</v>
      </c>
      <c r="I20" s="1">
        <f>2628.02279+(-37.17120975*B20)</f>
        <v>2163.3826681249998</v>
      </c>
      <c r="J20" s="1">
        <f>C20-I20</f>
        <v>37.117331875000218</v>
      </c>
    </row>
    <row r="21" spans="1:10" x14ac:dyDescent="0.25">
      <c r="A21" s="1">
        <v>19</v>
      </c>
      <c r="B21" s="1">
        <v>2</v>
      </c>
      <c r="C21" s="1">
        <v>2654.2</v>
      </c>
      <c r="D21" s="1">
        <f>B21-13.3625</f>
        <v>-11.362500000000001</v>
      </c>
      <c r="E21" s="1">
        <f>C21-2131.3225</f>
        <v>522.8774999999996</v>
      </c>
      <c r="F21" s="1">
        <f t="shared" si="0"/>
        <v>129.10640625000002</v>
      </c>
      <c r="G21" s="1">
        <f t="shared" si="1"/>
        <v>273400.88000624959</v>
      </c>
      <c r="H21" s="1">
        <f t="shared" si="2"/>
        <v>-5941.1955937499961</v>
      </c>
      <c r="I21" s="1">
        <f>2628.02279+(-37.17120975*B21)</f>
        <v>2553.6803705000002</v>
      </c>
      <c r="J21" s="1">
        <f>C21-I21</f>
        <v>100.51962949999961</v>
      </c>
    </row>
    <row r="22" spans="1:10" x14ac:dyDescent="0.25">
      <c r="A22" s="1">
        <v>20</v>
      </c>
      <c r="B22" s="1">
        <v>21.5</v>
      </c>
      <c r="C22" s="1">
        <v>1753.7</v>
      </c>
      <c r="D22" s="1">
        <f>B22-13.3625</f>
        <v>8.1374999999999993</v>
      </c>
      <c r="E22" s="1">
        <f>C22-2131.3225</f>
        <v>-377.62250000000017</v>
      </c>
      <c r="F22" s="1">
        <f t="shared" si="0"/>
        <v>66.218906249999989</v>
      </c>
      <c r="G22" s="1">
        <f t="shared" si="1"/>
        <v>142598.75250625014</v>
      </c>
      <c r="H22" s="1">
        <f t="shared" si="2"/>
        <v>-3072.9030937500011</v>
      </c>
      <c r="I22" s="1">
        <f>2628.02279+(-37.17120975*B22)</f>
        <v>1828.8417803749999</v>
      </c>
      <c r="J22" s="1">
        <f>C22-I22</f>
        <v>-75.141780374999826</v>
      </c>
    </row>
    <row r="26" spans="1:10" x14ac:dyDescent="0.25">
      <c r="E26" s="2" t="s">
        <v>12</v>
      </c>
      <c r="F26" s="2" t="s">
        <v>13</v>
      </c>
    </row>
    <row r="27" spans="1:10" x14ac:dyDescent="0.25">
      <c r="E27" s="3">
        <f>AVERAGE(B3:B22)</f>
        <v>13.362500000000001</v>
      </c>
      <c r="F27" s="3">
        <f>AVERAGE(C3:C22)</f>
        <v>2131.3224999999998</v>
      </c>
    </row>
    <row r="29" spans="1:10" x14ac:dyDescent="0.25">
      <c r="E29" s="2" t="s">
        <v>14</v>
      </c>
      <c r="F29" s="2" t="s">
        <v>15</v>
      </c>
    </row>
    <row r="30" spans="1:10" x14ac:dyDescent="0.25">
      <c r="E30" s="3">
        <f>_xlfn.VAR.P(B3:B22)</f>
        <v>55.327968749999997</v>
      </c>
      <c r="F30" s="3">
        <f>_xlfn.VAR.P(C3:C22)</f>
        <v>84775.439368750449</v>
      </c>
    </row>
    <row r="32" spans="1:10" x14ac:dyDescent="0.25">
      <c r="D32" s="2" t="s">
        <v>16</v>
      </c>
      <c r="E32" s="2" t="s">
        <v>17</v>
      </c>
      <c r="F32" s="2" t="s">
        <v>18</v>
      </c>
    </row>
    <row r="33" spans="4:6" x14ac:dyDescent="0.25">
      <c r="D33" s="3">
        <f>SUM(F3:F22)</f>
        <v>1106.5593749999998</v>
      </c>
      <c r="E33" s="3">
        <f>SUM(G3:G22)</f>
        <v>1695508.7873749996</v>
      </c>
      <c r="F33" s="3">
        <f>SUM(H3:H22)</f>
        <v>-41132.150625000002</v>
      </c>
    </row>
    <row r="35" spans="4:6" x14ac:dyDescent="0.25">
      <c r="E35" s="2" t="s">
        <v>19</v>
      </c>
      <c r="F35" s="2" t="s">
        <v>20</v>
      </c>
    </row>
    <row r="36" spans="4:6" x14ac:dyDescent="0.25">
      <c r="E36" s="3">
        <f>F33/D33</f>
        <v>-37.171209746426854</v>
      </c>
      <c r="F36" s="3">
        <f>F27-(E36*E27)</f>
        <v>2628.0227902366287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Rocket propellant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2024-02-16T08:59:17Z</dcterms:created>
  <dcterms:modified xsi:type="dcterms:W3CDTF">2024-02-16T09:55:33Z</dcterms:modified>
</cp:coreProperties>
</file>