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ICA\SEMESTER 8\PEMROGRAMAN SIMULASI\LinearRegression\"/>
    </mc:Choice>
  </mc:AlternateContent>
  <xr:revisionPtr revIDLastSave="0" documentId="13_ncr:1_{489C752F-3D3C-4B50-8F30-D225AF739E7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23" i="1" l="1"/>
  <c r="L24" i="1" s="1"/>
  <c r="L25" i="1"/>
  <c r="K17" i="1"/>
  <c r="K16" i="1"/>
  <c r="L21" i="1"/>
  <c r="L22" i="1"/>
  <c r="L20" i="1"/>
  <c r="O19" i="1"/>
  <c r="N19" i="1"/>
  <c r="M19" i="1"/>
  <c r="G2" i="1"/>
  <c r="B42" i="1"/>
  <c r="L15" i="1" s="1"/>
  <c r="C42" i="1"/>
  <c r="F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D2" i="1"/>
  <c r="D42" i="1" l="1"/>
  <c r="M3" i="1" s="1"/>
  <c r="E42" i="1"/>
  <c r="O15" i="1" s="1"/>
  <c r="B44" i="1"/>
  <c r="P15" i="1" s="1"/>
  <c r="B43" i="1"/>
  <c r="F42" i="1"/>
  <c r="L3" i="1" s="1"/>
  <c r="L6" i="1"/>
  <c r="M6" i="1"/>
  <c r="K15" i="1" l="1"/>
  <c r="Q15" i="1" s="1"/>
  <c r="S15" i="1"/>
  <c r="K6" i="1"/>
  <c r="O6" i="1" s="1"/>
  <c r="N3" i="1"/>
  <c r="P3" i="1" s="1"/>
  <c r="N6" i="1"/>
  <c r="P6" i="1" s="1"/>
  <c r="N15" i="1"/>
  <c r="M15" i="1"/>
  <c r="K3" i="1"/>
  <c r="O3" i="1" s="1"/>
  <c r="R15" i="1" l="1"/>
  <c r="T15" i="1" s="1"/>
  <c r="U15" i="1" s="1"/>
  <c r="V15" i="1" s="1"/>
  <c r="Q6" i="1"/>
  <c r="Q3" i="1"/>
  <c r="K10" i="1" s="1"/>
  <c r="M10" i="1" l="1"/>
  <c r="L10" i="1"/>
</calcChain>
</file>

<file path=xl/sharedStrings.xml><?xml version="1.0" encoding="utf-8"?>
<sst xmlns="http://schemas.openxmlformats.org/spreadsheetml/2006/main" count="56" uniqueCount="50">
  <si>
    <t>No</t>
  </si>
  <si>
    <t>X^2</t>
  </si>
  <si>
    <t>Sigma</t>
  </si>
  <si>
    <t>a</t>
  </si>
  <si>
    <t>b</t>
  </si>
  <si>
    <t>Y^2</t>
  </si>
  <si>
    <t>XY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</si>
  <si>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</si>
  <si>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</si>
  <si>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</si>
  <si>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</si>
  <si>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</si>
  <si>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</si>
  <si>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nΣXiYi</t>
  </si>
  <si>
    <t>(Σxi)(Σyi)</t>
  </si>
  <si>
    <t>nΣXi</t>
  </si>
  <si>
    <t>(Σxi)^2</t>
  </si>
  <si>
    <t>nΣXiYi - (Σxi)(Σyi)</t>
  </si>
  <si>
    <t>nΣXi - (Σxi)^2</t>
  </si>
  <si>
    <t xml:space="preserve">Model Regresinya 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</si>
  <si>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</si>
  <si>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</si>
  <si>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</si>
  <si>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</si>
  <si>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</si>
  <si>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</si>
  <si>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</si>
  <si>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SigmaX^2</t>
  </si>
  <si>
    <t>SigmaY^2</t>
  </si>
  <si>
    <t>n</t>
  </si>
  <si>
    <t>Hasil</t>
  </si>
  <si>
    <t>X (Kecepatan Angin)</t>
  </si>
  <si>
    <t>Y (Suhu)</t>
  </si>
  <si>
    <t>Y =</t>
  </si>
  <si>
    <t>sqrt(nΣXi^2 -  (ΣXi)^2)(nΣYi^2 - (Σyi)^2)</t>
  </si>
  <si>
    <t>hasil</t>
  </si>
  <si>
    <t>1.</t>
  </si>
  <si>
    <t>2.</t>
  </si>
  <si>
    <t>3.</t>
  </si>
  <si>
    <t>4.</t>
  </si>
  <si>
    <t>5.</t>
  </si>
  <si>
    <t>Model Regresi :</t>
  </si>
  <si>
    <t xml:space="preserve">Y = </t>
  </si>
  <si>
    <t>Nilai r :</t>
  </si>
  <si>
    <t>Interpretasi nilai r +/- :</t>
  </si>
  <si>
    <t>Kekuatan hubungan :</t>
  </si>
  <si>
    <t>Koefisien Determinasi</t>
  </si>
  <si>
    <t>Interpretasinya</t>
  </si>
  <si>
    <t>KD</t>
  </si>
  <si>
    <t>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</si>
</sst>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0" borderId="0" xfId="0" applyFont="1"/>
    <xf numFmtId="0" fontId="16" fillId="34" borderId="10" xfId="0" applyFont="1" applyFill="1" applyBorder="1"/>
    <xf numFmtId="0" fontId="18" fillId="34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horizontal="center" vertical="center"/>
    </xf>
    <xf numFmtId="0" fontId="16" fillId="34" borderId="13" xfId="0" applyFont="1" applyFill="1" applyBorder="1"/>
    <xf numFmtId="0" fontId="18" fillId="34" borderId="13" xfId="0" applyFont="1" applyFill="1" applyBorder="1" applyAlignment="1">
      <alignment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34" borderId="1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Fill="1" applyBorder="1"/>
    <xf numFmtId="0" fontId="16" fillId="36" borderId="10" xfId="0" applyFont="1" applyFill="1" applyBorder="1" applyAlignment="1">
      <alignment horizontal="left"/>
    </xf>
    <xf numFmtId="0" fontId="16" fillId="36" borderId="14" xfId="0" applyFont="1" applyFill="1" applyBorder="1" applyAlignment="1">
      <alignment horizontal="left"/>
    </xf>
    <xf numFmtId="0" fontId="16" fillId="35" borderId="10" xfId="0" applyFont="1" applyFill="1" applyBorder="1"/>
    <xf numFmtId="0" fontId="16" fillId="35" borderId="11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4" borderId="16" xfId="0" applyFont="1" applyFill="1" applyBorder="1"/>
    <xf numFmtId="0" fontId="16" fillId="36" borderId="17" xfId="0" applyFont="1" applyFill="1" applyBorder="1" applyAlignment="1">
      <alignment horizontal="left"/>
    </xf>
    <xf numFmtId="0" fontId="16" fillId="36" borderId="18" xfId="0" applyFont="1" applyFill="1" applyBorder="1" applyAlignment="1">
      <alignment horizontal="left"/>
    </xf>
    <xf numFmtId="0" fontId="16" fillId="36" borderId="19" xfId="0" applyFont="1" applyFill="1" applyBorder="1" applyAlignment="1">
      <alignment horizontal="left"/>
    </xf>
    <xf numFmtId="0" fontId="16" fillId="36" borderId="20" xfId="0" applyFont="1" applyFill="1" applyBorder="1" applyAlignment="1">
      <alignment horizontal="left"/>
    </xf>
    <xf numFmtId="0" fontId="16" fillId="36" borderId="21" xfId="0" applyFont="1" applyFill="1" applyBorder="1" applyAlignment="1">
      <alignment horizontal="left"/>
    </xf>
    <xf numFmtId="0" fontId="16" fillId="34" borderId="12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8" fillId="34" borderId="15" xfId="0" applyFont="1" applyFill="1" applyBorder="1" applyAlignment="1">
      <alignment horizontal="right" vertical="center"/>
    </xf>
    <xf numFmtId="0" fontId="16" fillId="36" borderId="22" xfId="0" applyFont="1" applyFill="1" applyBorder="1"/>
    <xf numFmtId="0" fontId="16" fillId="36" borderId="12" xfId="0" applyFont="1" applyFill="1" applyBorder="1" applyAlignment="1">
      <alignment horizontal="right"/>
    </xf>
    <xf numFmtId="0" fontId="16" fillId="36" borderId="16" xfId="0" applyFont="1" applyFill="1" applyBorder="1" applyAlignment="1">
      <alignment horizontal="center"/>
    </xf>
    <xf numFmtId="0" fontId="16" fillId="36" borderId="15" xfId="0" applyFont="1" applyFill="1" applyBorder="1" applyAlignment="1">
      <alignment horizontal="left"/>
    </xf>
    <xf numFmtId="0" fontId="16" fillId="36" borderId="22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5" sqref="S25"/>
    </sheetView>
  </sheetViews>
  <sheetFormatPr defaultRowHeight="15" x14ac:dyDescent="0.25"/>
  <cols>
    <col min="2" max="2" width="14.140625" customWidth="1"/>
    <col min="4" max="4" width="13.28515625" bestFit="1" customWidth="1"/>
    <col min="7" max="7" width="11.28515625" bestFit="1" customWidth="1"/>
    <col min="10" max="10" width="5.140625" customWidth="1"/>
    <col min="11" max="11" width="21.140625" bestFit="1" customWidth="1"/>
    <col min="12" max="12" width="11.28515625" bestFit="1" customWidth="1"/>
    <col min="13" max="13" width="8.7109375" bestFit="1" customWidth="1"/>
    <col min="14" max="14" width="12" bestFit="1" customWidth="1"/>
    <col min="15" max="15" width="24.28515625" bestFit="1" customWidth="1"/>
    <col min="16" max="16" width="15.140625" bestFit="1" customWidth="1"/>
    <col min="17" max="17" width="16.28515625" bestFit="1" customWidth="1"/>
    <col min="18" max="18" width="15.140625" bestFit="1" customWidth="1"/>
    <col min="19" max="19" width="15.28515625" bestFit="1" customWidth="1"/>
    <col min="20" max="20" width="32.42578125" bestFit="1" customWidth="1"/>
    <col min="21" max="21" width="35.5703125" bestFit="1" customWidth="1"/>
    <col min="22" max="22" width="10.140625" customWidth="1"/>
  </cols>
  <sheetData>
    <row r="1" spans="1:22" ht="36.75" customHeight="1" x14ac:dyDescent="0.25">
      <c r="A1" s="15" t="s">
        <v>0</v>
      </c>
      <c r="B1" s="22" t="s">
        <v>31</v>
      </c>
      <c r="C1" s="15" t="s">
        <v>32</v>
      </c>
      <c r="D1" s="15" t="s">
        <v>1</v>
      </c>
      <c r="E1" s="15" t="s">
        <v>5</v>
      </c>
      <c r="F1" s="15" t="s">
        <v>6</v>
      </c>
      <c r="G1" s="15" t="s">
        <v>29</v>
      </c>
    </row>
    <row r="2" spans="1:22" x14ac:dyDescent="0.25">
      <c r="A2" s="1">
        <v>1</v>
      </c>
      <c r="B2" s="2">
        <v>22</v>
      </c>
      <c r="C2" s="2">
        <v>21</v>
      </c>
      <c r="D2" s="3">
        <f t="shared" ref="D2:E41" si="0">B2^2</f>
        <v>484</v>
      </c>
      <c r="E2" s="3">
        <f t="shared" si="0"/>
        <v>441</v>
      </c>
      <c r="F2" s="14">
        <f>B2*C2</f>
        <v>462</v>
      </c>
      <c r="G2" s="29">
        <f>COUNT(A2:A891)</f>
        <v>40</v>
      </c>
      <c r="J2" s="34" t="s">
        <v>3</v>
      </c>
      <c r="K2" s="7" t="s">
        <v>7</v>
      </c>
      <c r="L2" s="7" t="s">
        <v>8</v>
      </c>
      <c r="M2" s="7" t="s">
        <v>9</v>
      </c>
      <c r="N2" s="7" t="s">
        <v>10</v>
      </c>
      <c r="O2" s="9" t="s">
        <v>11</v>
      </c>
      <c r="P2" s="9" t="s">
        <v>12</v>
      </c>
      <c r="Q2" s="23" t="s">
        <v>30</v>
      </c>
    </row>
    <row r="3" spans="1:22" x14ac:dyDescent="0.25">
      <c r="A3" s="1">
        <v>2</v>
      </c>
      <c r="B3" s="2">
        <v>26</v>
      </c>
      <c r="C3" s="2">
        <v>23</v>
      </c>
      <c r="D3" s="3">
        <f t="shared" si="0"/>
        <v>676</v>
      </c>
      <c r="E3" s="3">
        <f t="shared" si="0"/>
        <v>529</v>
      </c>
      <c r="F3" s="14">
        <f t="shared" ref="F3:F34" si="1">B3*C3</f>
        <v>598</v>
      </c>
      <c r="G3" s="29"/>
      <c r="J3" s="35"/>
      <c r="K3" s="6">
        <f>(C42*D42)</f>
        <v>20892648</v>
      </c>
      <c r="L3" s="5">
        <f>B42*F42</f>
        <v>20623680</v>
      </c>
      <c r="M3" s="6">
        <f>G2*D42</f>
        <v>865120</v>
      </c>
      <c r="N3" s="5">
        <f>B43</f>
        <v>853776</v>
      </c>
      <c r="O3" s="5">
        <f>K3-L3</f>
        <v>268968</v>
      </c>
      <c r="P3" s="5">
        <f>M3-N3</f>
        <v>11344</v>
      </c>
      <c r="Q3" s="23">
        <f>ROUND(O3/P3,5)</f>
        <v>23.710159999999998</v>
      </c>
    </row>
    <row r="4" spans="1:22" x14ac:dyDescent="0.25">
      <c r="A4" s="1">
        <v>3</v>
      </c>
      <c r="B4" s="2">
        <v>20</v>
      </c>
      <c r="C4" s="2">
        <v>27</v>
      </c>
      <c r="D4" s="3">
        <f t="shared" si="0"/>
        <v>400</v>
      </c>
      <c r="E4" s="3">
        <f t="shared" si="0"/>
        <v>729</v>
      </c>
      <c r="F4" s="14">
        <f t="shared" si="1"/>
        <v>540</v>
      </c>
      <c r="G4" s="29"/>
      <c r="J4" s="16"/>
      <c r="K4" s="4"/>
      <c r="L4" s="4"/>
      <c r="M4" s="4"/>
      <c r="N4" s="4"/>
      <c r="O4" s="4"/>
      <c r="P4" s="4"/>
    </row>
    <row r="5" spans="1:22" x14ac:dyDescent="0.25">
      <c r="A5" s="1">
        <v>4</v>
      </c>
      <c r="B5" s="2">
        <v>20</v>
      </c>
      <c r="C5" s="2">
        <v>24</v>
      </c>
      <c r="D5" s="3">
        <f t="shared" si="0"/>
        <v>400</v>
      </c>
      <c r="E5" s="3">
        <f t="shared" si="0"/>
        <v>576</v>
      </c>
      <c r="F5" s="14">
        <f t="shared" si="1"/>
        <v>480</v>
      </c>
      <c r="G5" s="29"/>
      <c r="J5" s="34" t="s">
        <v>4</v>
      </c>
      <c r="K5" s="7" t="s">
        <v>13</v>
      </c>
      <c r="L5" s="8" t="s">
        <v>14</v>
      </c>
      <c r="M5" s="7" t="s">
        <v>15</v>
      </c>
      <c r="N5" s="8" t="s">
        <v>16</v>
      </c>
      <c r="O5" s="7" t="s">
        <v>17</v>
      </c>
      <c r="P5" s="8" t="s">
        <v>18</v>
      </c>
      <c r="Q5" s="23" t="s">
        <v>30</v>
      </c>
    </row>
    <row r="6" spans="1:22" x14ac:dyDescent="0.25">
      <c r="A6" s="1">
        <v>5</v>
      </c>
      <c r="B6" s="2">
        <v>20</v>
      </c>
      <c r="C6" s="2">
        <v>26</v>
      </c>
      <c r="D6" s="3">
        <f t="shared" si="0"/>
        <v>400</v>
      </c>
      <c r="E6" s="3">
        <f t="shared" si="0"/>
        <v>676</v>
      </c>
      <c r="F6" s="14">
        <f t="shared" si="1"/>
        <v>520</v>
      </c>
      <c r="G6" s="29"/>
      <c r="J6" s="35"/>
      <c r="K6" s="5">
        <f>G2*F42</f>
        <v>892800</v>
      </c>
      <c r="L6" s="5">
        <f>B42*C42</f>
        <v>892584</v>
      </c>
      <c r="M6" s="5">
        <f>G2*B42</f>
        <v>36960</v>
      </c>
      <c r="N6" s="5">
        <f>B43</f>
        <v>853776</v>
      </c>
      <c r="O6" s="5">
        <f>K6-L6</f>
        <v>216</v>
      </c>
      <c r="P6" s="5">
        <f>M6-N6</f>
        <v>-816816</v>
      </c>
      <c r="Q6" s="23">
        <f>ROUND(O6/P6,5)</f>
        <v>-2.5999999999999998E-4</v>
      </c>
    </row>
    <row r="7" spans="1:22" x14ac:dyDescent="0.25">
      <c r="A7" s="1">
        <v>6</v>
      </c>
      <c r="B7" s="2">
        <v>19</v>
      </c>
      <c r="C7" s="2">
        <v>21</v>
      </c>
      <c r="D7" s="3">
        <f t="shared" si="0"/>
        <v>361</v>
      </c>
      <c r="E7" s="3">
        <f t="shared" si="0"/>
        <v>441</v>
      </c>
      <c r="F7" s="14">
        <f t="shared" si="1"/>
        <v>399</v>
      </c>
      <c r="G7" s="29"/>
      <c r="J7" s="4"/>
      <c r="K7" s="4"/>
      <c r="L7" s="4"/>
      <c r="M7" s="4"/>
      <c r="N7" s="4"/>
      <c r="O7" s="4"/>
      <c r="P7" s="4"/>
    </row>
    <row r="8" spans="1:22" x14ac:dyDescent="0.25">
      <c r="A8" s="1">
        <v>7</v>
      </c>
      <c r="B8" s="2">
        <v>25</v>
      </c>
      <c r="C8" s="2">
        <v>26</v>
      </c>
      <c r="D8" s="3">
        <f t="shared" si="0"/>
        <v>625</v>
      </c>
      <c r="E8" s="3">
        <f t="shared" si="0"/>
        <v>676</v>
      </c>
      <c r="F8" s="14">
        <f t="shared" si="1"/>
        <v>650</v>
      </c>
      <c r="G8" s="29"/>
      <c r="J8" s="4"/>
      <c r="K8" s="4"/>
      <c r="L8" s="4"/>
      <c r="M8" s="4"/>
      <c r="N8" s="4"/>
      <c r="O8" s="4"/>
      <c r="P8" s="4"/>
    </row>
    <row r="9" spans="1:22" x14ac:dyDescent="0.25">
      <c r="A9" s="1">
        <v>8</v>
      </c>
      <c r="B9" s="2">
        <v>20</v>
      </c>
      <c r="C9" s="2">
        <v>25</v>
      </c>
      <c r="D9" s="3">
        <f t="shared" si="0"/>
        <v>400</v>
      </c>
      <c r="E9" s="3">
        <f t="shared" si="0"/>
        <v>625</v>
      </c>
      <c r="F9" s="14">
        <f t="shared" si="1"/>
        <v>500</v>
      </c>
      <c r="G9" s="29"/>
      <c r="J9" s="16" t="s">
        <v>19</v>
      </c>
      <c r="K9" s="4"/>
      <c r="L9" s="4"/>
      <c r="M9" s="4"/>
      <c r="N9" s="4"/>
      <c r="O9" s="4"/>
      <c r="P9" s="4"/>
    </row>
    <row r="10" spans="1:22" x14ac:dyDescent="0.25">
      <c r="A10" s="1">
        <v>9</v>
      </c>
      <c r="B10" s="2">
        <v>28</v>
      </c>
      <c r="C10" s="2">
        <v>26</v>
      </c>
      <c r="D10" s="3">
        <f t="shared" si="0"/>
        <v>784</v>
      </c>
      <c r="E10" s="3">
        <f t="shared" si="0"/>
        <v>676</v>
      </c>
      <c r="F10" s="14">
        <f t="shared" si="1"/>
        <v>728</v>
      </c>
      <c r="G10" s="29"/>
      <c r="J10" s="42" t="s">
        <v>33</v>
      </c>
      <c r="K10" s="36">
        <f>Q3</f>
        <v>23.710159999999998</v>
      </c>
      <c r="L10" s="43" t="str">
        <f>IF(Q6&lt;0,"-","+")</f>
        <v>-</v>
      </c>
      <c r="M10" s="44">
        <f>ABS(Q6)</f>
        <v>2.5999999999999998E-4</v>
      </c>
      <c r="N10" s="24"/>
      <c r="O10" s="24"/>
      <c r="P10" s="24"/>
      <c r="Q10" s="24"/>
      <c r="R10" s="24"/>
      <c r="S10" s="24"/>
      <c r="T10" s="11"/>
    </row>
    <row r="11" spans="1:22" x14ac:dyDescent="0.25">
      <c r="A11" s="1">
        <v>10</v>
      </c>
      <c r="B11" s="2">
        <v>25</v>
      </c>
      <c r="C11" s="2">
        <v>22</v>
      </c>
      <c r="D11" s="3">
        <f t="shared" si="0"/>
        <v>625</v>
      </c>
      <c r="E11" s="3">
        <f t="shared" si="0"/>
        <v>484</v>
      </c>
      <c r="F11" s="14">
        <f t="shared" si="1"/>
        <v>550</v>
      </c>
      <c r="G11" s="29"/>
      <c r="J11" s="10"/>
      <c r="K11" s="12"/>
      <c r="L11" s="4"/>
      <c r="M11" s="24"/>
      <c r="N11" s="24"/>
      <c r="O11" s="24"/>
      <c r="P11" s="24"/>
      <c r="Q11" s="24"/>
      <c r="R11" s="24"/>
      <c r="S11" s="24"/>
      <c r="T11" s="11"/>
    </row>
    <row r="12" spans="1:22" x14ac:dyDescent="0.25">
      <c r="A12" s="1">
        <v>11</v>
      </c>
      <c r="B12" s="2">
        <v>26</v>
      </c>
      <c r="C12" s="2">
        <v>24</v>
      </c>
      <c r="D12" s="3">
        <f t="shared" si="0"/>
        <v>676</v>
      </c>
      <c r="E12" s="3">
        <f t="shared" si="0"/>
        <v>576</v>
      </c>
      <c r="F12" s="14">
        <f t="shared" si="1"/>
        <v>624</v>
      </c>
      <c r="G12" s="29"/>
      <c r="J12" s="4"/>
      <c r="K12" s="4"/>
      <c r="L12" s="4"/>
      <c r="M12" s="11"/>
      <c r="N12" s="11"/>
      <c r="O12" s="11"/>
      <c r="P12" s="11"/>
      <c r="Q12" s="11"/>
      <c r="R12" s="11"/>
      <c r="S12" s="11"/>
      <c r="T12" s="11"/>
    </row>
    <row r="13" spans="1:22" x14ac:dyDescent="0.25">
      <c r="A13" s="1">
        <v>12</v>
      </c>
      <c r="B13" s="2">
        <v>24</v>
      </c>
      <c r="C13" s="2">
        <v>22</v>
      </c>
      <c r="D13" s="3">
        <f t="shared" si="0"/>
        <v>576</v>
      </c>
      <c r="E13" s="3">
        <f t="shared" si="0"/>
        <v>484</v>
      </c>
      <c r="F13" s="14">
        <f t="shared" si="1"/>
        <v>528</v>
      </c>
      <c r="G13" s="29"/>
      <c r="J13" s="4" t="s">
        <v>20</v>
      </c>
      <c r="K13" s="4"/>
      <c r="L13" s="4"/>
      <c r="M13" s="4"/>
      <c r="N13" s="4"/>
      <c r="O13" s="4"/>
      <c r="P13" s="4"/>
      <c r="Q13" s="4"/>
    </row>
    <row r="14" spans="1:22" x14ac:dyDescent="0.25">
      <c r="A14" s="1">
        <v>13</v>
      </c>
      <c r="B14" s="2">
        <v>27</v>
      </c>
      <c r="C14" s="2">
        <v>26</v>
      </c>
      <c r="D14" s="3">
        <f t="shared" si="0"/>
        <v>729</v>
      </c>
      <c r="E14" s="3">
        <f t="shared" si="0"/>
        <v>676</v>
      </c>
      <c r="F14" s="14">
        <f t="shared" si="1"/>
        <v>702</v>
      </c>
      <c r="G14" s="29"/>
      <c r="J14" s="34" t="s">
        <v>21</v>
      </c>
      <c r="K14" s="7" t="s">
        <v>13</v>
      </c>
      <c r="L14" s="8" t="s">
        <v>14</v>
      </c>
      <c r="M14" s="7" t="s">
        <v>22</v>
      </c>
      <c r="N14" s="8" t="s">
        <v>16</v>
      </c>
      <c r="O14" s="7" t="s">
        <v>23</v>
      </c>
      <c r="P14" s="8" t="s">
        <v>24</v>
      </c>
      <c r="Q14" s="7" t="s">
        <v>17</v>
      </c>
      <c r="R14" s="9" t="s">
        <v>12</v>
      </c>
      <c r="S14" s="7" t="s">
        <v>25</v>
      </c>
      <c r="T14" s="9" t="s">
        <v>26</v>
      </c>
      <c r="U14" s="9" t="s">
        <v>34</v>
      </c>
      <c r="V14" s="23" t="s">
        <v>35</v>
      </c>
    </row>
    <row r="15" spans="1:22" x14ac:dyDescent="0.25">
      <c r="A15" s="1">
        <v>14</v>
      </c>
      <c r="B15" s="2">
        <v>21</v>
      </c>
      <c r="C15" s="2">
        <v>26</v>
      </c>
      <c r="D15" s="3">
        <f t="shared" si="0"/>
        <v>441</v>
      </c>
      <c r="E15" s="3">
        <f t="shared" si="0"/>
        <v>676</v>
      </c>
      <c r="F15" s="14">
        <f t="shared" si="1"/>
        <v>546</v>
      </c>
      <c r="G15" s="29"/>
      <c r="J15" s="35"/>
      <c r="K15" s="6">
        <f>G2*F42</f>
        <v>892800</v>
      </c>
      <c r="L15" s="6">
        <f>B42*C42</f>
        <v>892584</v>
      </c>
      <c r="M15" s="6">
        <f>G2*D42</f>
        <v>865120</v>
      </c>
      <c r="N15" s="6">
        <f>B43</f>
        <v>853776</v>
      </c>
      <c r="O15" s="6">
        <f>G2*E42</f>
        <v>940960</v>
      </c>
      <c r="P15" s="6">
        <f>B44</f>
        <v>933156</v>
      </c>
      <c r="Q15" s="6">
        <f>K15-L15</f>
        <v>216</v>
      </c>
      <c r="R15" s="6">
        <f>M15-N15</f>
        <v>11344</v>
      </c>
      <c r="S15" s="6">
        <f>O15-P15</f>
        <v>7804</v>
      </c>
      <c r="T15" s="5">
        <f>R15*S15</f>
        <v>88528576</v>
      </c>
      <c r="U15" s="5">
        <f>SQRT(T15)</f>
        <v>9408.9625357953246</v>
      </c>
      <c r="V15" s="27">
        <f>ROUND(Q15/U15,5)</f>
        <v>2.2960000000000001E-2</v>
      </c>
    </row>
    <row r="16" spans="1:22" x14ac:dyDescent="0.25">
      <c r="A16" s="1">
        <v>15</v>
      </c>
      <c r="B16" s="2">
        <v>24</v>
      </c>
      <c r="C16" s="2">
        <v>21</v>
      </c>
      <c r="D16" s="3">
        <f t="shared" si="0"/>
        <v>576</v>
      </c>
      <c r="E16" s="3">
        <f t="shared" si="0"/>
        <v>441</v>
      </c>
      <c r="F16" s="14">
        <f t="shared" si="1"/>
        <v>504</v>
      </c>
      <c r="G16" s="29"/>
      <c r="J16" s="33" t="s">
        <v>48</v>
      </c>
      <c r="K16" s="17">
        <f>ROUND(V15^2*100,5)</f>
        <v>5.2720000000000003E-2</v>
      </c>
      <c r="L16" s="4"/>
      <c r="M16" s="4"/>
      <c r="N16" s="4"/>
      <c r="O16" s="4"/>
      <c r="P16" s="4"/>
      <c r="Q16" s="4"/>
    </row>
    <row r="17" spans="1:17" x14ac:dyDescent="0.25">
      <c r="A17" s="1">
        <v>16</v>
      </c>
      <c r="B17" s="2">
        <v>22</v>
      </c>
      <c r="C17" s="2">
        <v>27</v>
      </c>
      <c r="D17" s="3">
        <f t="shared" si="0"/>
        <v>484</v>
      </c>
      <c r="E17" s="3">
        <f t="shared" si="0"/>
        <v>729</v>
      </c>
      <c r="F17" s="14">
        <f t="shared" si="1"/>
        <v>594</v>
      </c>
      <c r="G17" s="29"/>
      <c r="J17" s="33" t="s">
        <v>49</v>
      </c>
      <c r="K17" s="17">
        <f>100-K16</f>
        <v>99.947280000000006</v>
      </c>
      <c r="L17" s="4"/>
      <c r="M17" s="4"/>
      <c r="N17" s="4"/>
    </row>
    <row r="18" spans="1:17" x14ac:dyDescent="0.25">
      <c r="A18" s="1">
        <v>17</v>
      </c>
      <c r="B18" s="2">
        <v>21</v>
      </c>
      <c r="C18" s="2">
        <v>23</v>
      </c>
      <c r="D18" s="3">
        <f t="shared" si="0"/>
        <v>441</v>
      </c>
      <c r="E18" s="3">
        <f t="shared" si="0"/>
        <v>529</v>
      </c>
      <c r="F18" s="14">
        <f t="shared" si="1"/>
        <v>483</v>
      </c>
      <c r="G18" s="29"/>
      <c r="K18" s="4"/>
      <c r="L18" s="4"/>
      <c r="M18" s="4"/>
      <c r="N18" s="4"/>
    </row>
    <row r="19" spans="1:17" x14ac:dyDescent="0.25">
      <c r="A19" s="1">
        <v>18</v>
      </c>
      <c r="B19" s="2">
        <v>22</v>
      </c>
      <c r="C19" s="2">
        <v>21</v>
      </c>
      <c r="D19" s="3">
        <f t="shared" si="0"/>
        <v>484</v>
      </c>
      <c r="E19" s="3">
        <f t="shared" si="0"/>
        <v>441</v>
      </c>
      <c r="F19" s="14">
        <f t="shared" si="1"/>
        <v>462</v>
      </c>
      <c r="G19" s="29"/>
      <c r="J19" s="4" t="s">
        <v>36</v>
      </c>
      <c r="K19" s="12" t="s">
        <v>41</v>
      </c>
      <c r="L19" s="46" t="s">
        <v>42</v>
      </c>
      <c r="M19" s="47">
        <f>K10</f>
        <v>23.710159999999998</v>
      </c>
      <c r="N19" s="47" t="str">
        <f>L10</f>
        <v>-</v>
      </c>
      <c r="O19" s="48">
        <f>M10</f>
        <v>2.5999999999999998E-4</v>
      </c>
      <c r="P19" s="4"/>
      <c r="Q19" s="4"/>
    </row>
    <row r="20" spans="1:17" x14ac:dyDescent="0.25">
      <c r="A20" s="1">
        <v>19</v>
      </c>
      <c r="B20" s="2">
        <v>23</v>
      </c>
      <c r="C20" s="2">
        <v>26</v>
      </c>
      <c r="D20" s="3">
        <f t="shared" si="0"/>
        <v>529</v>
      </c>
      <c r="E20" s="3">
        <f t="shared" si="0"/>
        <v>676</v>
      </c>
      <c r="F20" s="14">
        <f t="shared" si="1"/>
        <v>598</v>
      </c>
      <c r="G20" s="29"/>
      <c r="J20" s="4" t="s">
        <v>37</v>
      </c>
      <c r="K20" s="12" t="s">
        <v>43</v>
      </c>
      <c r="L20" s="45">
        <f>V15</f>
        <v>2.2960000000000001E-2</v>
      </c>
      <c r="M20" s="12"/>
      <c r="N20" s="12"/>
      <c r="O20" s="12"/>
      <c r="Q20" s="25"/>
    </row>
    <row r="21" spans="1:17" x14ac:dyDescent="0.25">
      <c r="A21" s="1">
        <v>20</v>
      </c>
      <c r="B21" s="2">
        <v>20</v>
      </c>
      <c r="C21" s="2">
        <v>29</v>
      </c>
      <c r="D21" s="3">
        <f t="shared" si="0"/>
        <v>400</v>
      </c>
      <c r="E21" s="3">
        <f t="shared" si="0"/>
        <v>841</v>
      </c>
      <c r="F21" s="14">
        <f t="shared" si="1"/>
        <v>580</v>
      </c>
      <c r="G21" s="29"/>
      <c r="J21" s="12" t="s">
        <v>38</v>
      </c>
      <c r="K21" s="12" t="s">
        <v>44</v>
      </c>
      <c r="L21" s="31" t="str">
        <f>"Nilai korelasi tersebut adalah "&amp;IF(L20&lt;0,"negatif","positif")&amp;" yang mengartikan bahwa perbandingannya adalah "&amp;IF(L20&lt;0,"terbalik","searah")&amp;""</f>
        <v>Nilai korelasi tersebut adalah positif yang mengartikan bahwa perbandingannya adalah searah</v>
      </c>
      <c r="M21" s="31"/>
      <c r="N21" s="31"/>
      <c r="O21" s="31"/>
      <c r="P21" s="31"/>
      <c r="Q21" s="31"/>
    </row>
    <row r="22" spans="1:17" x14ac:dyDescent="0.25">
      <c r="A22" s="1">
        <v>21</v>
      </c>
      <c r="B22" s="2">
        <v>20</v>
      </c>
      <c r="C22" s="2">
        <v>24</v>
      </c>
      <c r="D22" s="3">
        <f t="shared" si="0"/>
        <v>400</v>
      </c>
      <c r="E22" s="3">
        <f t="shared" si="0"/>
        <v>576</v>
      </c>
      <c r="F22" s="14">
        <f t="shared" si="1"/>
        <v>480</v>
      </c>
      <c r="G22" s="29"/>
      <c r="J22" s="12" t="s">
        <v>39</v>
      </c>
      <c r="K22" s="12" t="s">
        <v>45</v>
      </c>
      <c r="L22" s="31" t="str">
        <f>"Kekuatan nilai r adalah "&amp;IF(OR(L20&gt;=0,L20&lt;0.2),"Sangat Lemah",IF(OR(L20&gt;=0.2,L20&lt;0.4),"Lemah",IF(OR(L20&gt;=0.4,L20&lt;0.6),"Sedang",IF(OR(L20&gt;=0.6,L20&lt;0.8),"Kuat",IF(OR(L20&gt;=0.8,L20&lt;1),"Sangat Kuat")&amp;""))))</f>
        <v>Kekuatan nilai r adalah Sangat Lemah</v>
      </c>
      <c r="M22" s="31"/>
      <c r="N22" s="31"/>
      <c r="O22" s="31"/>
      <c r="P22" s="31"/>
      <c r="Q22" s="31"/>
    </row>
    <row r="23" spans="1:17" x14ac:dyDescent="0.25">
      <c r="A23" s="1">
        <v>22</v>
      </c>
      <c r="B23" s="2">
        <v>20</v>
      </c>
      <c r="C23" s="2">
        <v>26</v>
      </c>
      <c r="D23" s="3">
        <f t="shared" si="0"/>
        <v>400</v>
      </c>
      <c r="E23" s="3">
        <f t="shared" si="0"/>
        <v>676</v>
      </c>
      <c r="F23" s="14">
        <f t="shared" si="1"/>
        <v>520</v>
      </c>
      <c r="G23" s="29"/>
      <c r="J23" s="12" t="s">
        <v>40</v>
      </c>
      <c r="K23" s="12" t="s">
        <v>46</v>
      </c>
      <c r="L23" s="49" t="str">
        <f>""&amp;ROUND(L20^2*100,5)&amp;" %"</f>
        <v>0,05272 %</v>
      </c>
      <c r="M23" s="30"/>
      <c r="N23" s="12"/>
      <c r="O23" s="12"/>
      <c r="P23" s="26"/>
      <c r="Q23" s="12"/>
    </row>
    <row r="24" spans="1:17" x14ac:dyDescent="0.25">
      <c r="A24" s="1">
        <v>23</v>
      </c>
      <c r="B24" s="2">
        <v>19</v>
      </c>
      <c r="C24" s="2">
        <v>21</v>
      </c>
      <c r="D24" s="3">
        <f t="shared" si="0"/>
        <v>361</v>
      </c>
      <c r="E24" s="3">
        <f t="shared" si="0"/>
        <v>441</v>
      </c>
      <c r="F24" s="14">
        <f t="shared" si="1"/>
        <v>399</v>
      </c>
      <c r="G24" s="29"/>
      <c r="J24" s="12"/>
      <c r="K24" s="12" t="s">
        <v>47</v>
      </c>
      <c r="L24" s="37" t="str">
        <f>"Besar kontribusi variabel "&amp;B1&amp;" terhadap "&amp;C1&amp;" adalah "&amp;L23&amp;" % "</f>
        <v xml:space="preserve">Besar kontribusi variabel X (Kecepatan Angin) terhadap Y (Suhu) adalah 0,05272 % % </v>
      </c>
      <c r="M24" s="32"/>
      <c r="N24" s="32"/>
      <c r="O24" s="32"/>
      <c r="P24" s="32"/>
      <c r="Q24" s="38"/>
    </row>
    <row r="25" spans="1:17" x14ac:dyDescent="0.25">
      <c r="A25" s="1">
        <v>24</v>
      </c>
      <c r="B25" s="2">
        <v>25</v>
      </c>
      <c r="C25" s="2">
        <v>26</v>
      </c>
      <c r="D25" s="3">
        <f t="shared" si="0"/>
        <v>625</v>
      </c>
      <c r="E25" s="3">
        <f t="shared" si="0"/>
        <v>676</v>
      </c>
      <c r="F25" s="14">
        <f t="shared" si="1"/>
        <v>650</v>
      </c>
      <c r="G25" s="29"/>
      <c r="J25" s="12"/>
      <c r="K25" s="12"/>
      <c r="L25" s="39" t="str">
        <f>"dan sisanya yaitu sebesar "&amp;K17&amp;" % dipengaruhi oleh variabel selain "&amp;B1&amp;""</f>
        <v>dan sisanya yaitu sebesar 99,94728 % dipengaruhi oleh variabel selain X (Kecepatan Angin)</v>
      </c>
      <c r="M25" s="40"/>
      <c r="N25" s="40"/>
      <c r="O25" s="40"/>
      <c r="P25" s="40"/>
      <c r="Q25" s="41"/>
    </row>
    <row r="26" spans="1:17" x14ac:dyDescent="0.25">
      <c r="A26" s="1">
        <v>25</v>
      </c>
      <c r="B26" s="2">
        <v>20</v>
      </c>
      <c r="C26" s="2">
        <v>25</v>
      </c>
      <c r="D26" s="3">
        <f t="shared" si="0"/>
        <v>400</v>
      </c>
      <c r="E26" s="3">
        <f t="shared" si="0"/>
        <v>625</v>
      </c>
      <c r="F26" s="14">
        <f t="shared" si="1"/>
        <v>500</v>
      </c>
      <c r="G26" s="29"/>
      <c r="J26" s="12"/>
      <c r="K26" s="12"/>
      <c r="L26" s="12"/>
      <c r="M26" s="12"/>
      <c r="N26" s="12"/>
      <c r="O26" s="12"/>
      <c r="P26" s="4"/>
      <c r="Q26" s="4"/>
    </row>
    <row r="27" spans="1:17" x14ac:dyDescent="0.25">
      <c r="A27" s="1">
        <v>26</v>
      </c>
      <c r="B27" s="2">
        <v>28</v>
      </c>
      <c r="C27" s="2">
        <v>26</v>
      </c>
      <c r="D27" s="3">
        <f t="shared" si="0"/>
        <v>784</v>
      </c>
      <c r="E27" s="3">
        <f t="shared" si="0"/>
        <v>676</v>
      </c>
      <c r="F27" s="14">
        <f t="shared" si="1"/>
        <v>728</v>
      </c>
      <c r="G27" s="29"/>
      <c r="J27" s="28"/>
      <c r="K27" s="25"/>
      <c r="L27" s="25"/>
      <c r="M27" s="25"/>
      <c r="N27" s="25"/>
      <c r="O27" s="12"/>
      <c r="P27" s="4"/>
      <c r="Q27" s="4"/>
    </row>
    <row r="28" spans="1:17" x14ac:dyDescent="0.25">
      <c r="A28" s="1">
        <v>27</v>
      </c>
      <c r="B28" s="2">
        <v>25</v>
      </c>
      <c r="C28" s="2">
        <v>22</v>
      </c>
      <c r="D28" s="3">
        <f t="shared" si="0"/>
        <v>625</v>
      </c>
      <c r="E28" s="3">
        <f t="shared" si="0"/>
        <v>484</v>
      </c>
      <c r="F28" s="14">
        <f t="shared" si="1"/>
        <v>550</v>
      </c>
      <c r="G28" s="29"/>
      <c r="J28" s="28"/>
      <c r="K28" s="10"/>
      <c r="L28" s="10"/>
      <c r="M28" s="10"/>
      <c r="N28" s="10"/>
      <c r="O28" s="12"/>
      <c r="P28" s="4"/>
      <c r="Q28" s="4"/>
    </row>
    <row r="29" spans="1:17" x14ac:dyDescent="0.25">
      <c r="A29" s="1">
        <v>28</v>
      </c>
      <c r="B29" s="2">
        <v>26</v>
      </c>
      <c r="C29" s="2">
        <v>24</v>
      </c>
      <c r="D29" s="3">
        <f t="shared" si="0"/>
        <v>676</v>
      </c>
      <c r="E29" s="3">
        <f t="shared" si="0"/>
        <v>576</v>
      </c>
      <c r="F29" s="14">
        <f t="shared" si="1"/>
        <v>624</v>
      </c>
      <c r="G29" s="29"/>
      <c r="J29" s="12"/>
      <c r="K29" s="12"/>
      <c r="L29" s="12"/>
      <c r="M29" s="12"/>
      <c r="N29" s="12"/>
      <c r="O29" s="12"/>
    </row>
    <row r="30" spans="1:17" x14ac:dyDescent="0.25">
      <c r="A30" s="1">
        <v>29</v>
      </c>
      <c r="B30" s="2">
        <v>24</v>
      </c>
      <c r="C30" s="2">
        <v>22</v>
      </c>
      <c r="D30" s="3">
        <f t="shared" si="0"/>
        <v>576</v>
      </c>
      <c r="E30" s="3">
        <f t="shared" si="0"/>
        <v>484</v>
      </c>
      <c r="F30" s="14">
        <f t="shared" si="1"/>
        <v>528</v>
      </c>
      <c r="G30" s="29"/>
      <c r="J30" s="12"/>
      <c r="K30" s="12"/>
      <c r="L30" s="12"/>
      <c r="M30" s="12"/>
      <c r="N30" s="12"/>
      <c r="O30" s="12"/>
    </row>
    <row r="31" spans="1:17" x14ac:dyDescent="0.25">
      <c r="A31" s="1">
        <v>30</v>
      </c>
      <c r="B31" s="2">
        <v>27</v>
      </c>
      <c r="C31" s="2">
        <v>26</v>
      </c>
      <c r="D31" s="3">
        <f t="shared" si="0"/>
        <v>729</v>
      </c>
      <c r="E31" s="3">
        <f t="shared" si="0"/>
        <v>676</v>
      </c>
      <c r="F31" s="14">
        <f t="shared" si="1"/>
        <v>702</v>
      </c>
      <c r="G31" s="29"/>
    </row>
    <row r="32" spans="1:17" x14ac:dyDescent="0.25">
      <c r="A32" s="1">
        <v>31</v>
      </c>
      <c r="B32" s="2">
        <v>25</v>
      </c>
      <c r="C32" s="2">
        <v>22</v>
      </c>
      <c r="D32" s="3">
        <f t="shared" si="0"/>
        <v>625</v>
      </c>
      <c r="E32" s="3">
        <f t="shared" si="0"/>
        <v>484</v>
      </c>
      <c r="F32" s="14">
        <f t="shared" si="1"/>
        <v>550</v>
      </c>
      <c r="G32" s="29"/>
    </row>
    <row r="33" spans="1:7" x14ac:dyDescent="0.25">
      <c r="A33" s="1">
        <v>32</v>
      </c>
      <c r="B33" s="2">
        <v>26</v>
      </c>
      <c r="C33" s="2">
        <v>24</v>
      </c>
      <c r="D33" s="3">
        <f t="shared" si="0"/>
        <v>676</v>
      </c>
      <c r="E33" s="3">
        <f t="shared" si="0"/>
        <v>576</v>
      </c>
      <c r="F33" s="14">
        <f t="shared" si="1"/>
        <v>624</v>
      </c>
      <c r="G33" s="29"/>
    </row>
    <row r="34" spans="1:7" x14ac:dyDescent="0.25">
      <c r="A34" s="1">
        <v>33</v>
      </c>
      <c r="B34" s="2">
        <v>24</v>
      </c>
      <c r="C34" s="2">
        <v>22</v>
      </c>
      <c r="D34" s="3">
        <f t="shared" si="0"/>
        <v>576</v>
      </c>
      <c r="E34" s="3">
        <f t="shared" si="0"/>
        <v>484</v>
      </c>
      <c r="F34" s="14">
        <f t="shared" si="1"/>
        <v>528</v>
      </c>
      <c r="G34" s="29"/>
    </row>
    <row r="35" spans="1:7" x14ac:dyDescent="0.25">
      <c r="A35" s="1">
        <v>34</v>
      </c>
      <c r="B35" s="2">
        <v>27</v>
      </c>
      <c r="C35" s="2">
        <v>26</v>
      </c>
      <c r="D35" s="3">
        <f t="shared" si="0"/>
        <v>729</v>
      </c>
      <c r="E35" s="3">
        <f>C35^2</f>
        <v>676</v>
      </c>
      <c r="F35" s="14">
        <f>B35*C35</f>
        <v>702</v>
      </c>
      <c r="G35" s="29"/>
    </row>
    <row r="36" spans="1:7" x14ac:dyDescent="0.25">
      <c r="A36" s="1">
        <v>35</v>
      </c>
      <c r="B36" s="2">
        <v>21</v>
      </c>
      <c r="C36" s="2">
        <v>26</v>
      </c>
      <c r="D36" s="3">
        <f t="shared" si="0"/>
        <v>441</v>
      </c>
      <c r="E36" s="3">
        <f t="shared" si="0"/>
        <v>676</v>
      </c>
      <c r="F36" s="14">
        <f t="shared" ref="F36:F41" si="2">B36*C36</f>
        <v>546</v>
      </c>
      <c r="G36" s="29"/>
    </row>
    <row r="37" spans="1:7" x14ac:dyDescent="0.25">
      <c r="A37" s="1">
        <v>36</v>
      </c>
      <c r="B37" s="2">
        <v>24</v>
      </c>
      <c r="C37" s="2">
        <v>21</v>
      </c>
      <c r="D37" s="3">
        <f t="shared" si="0"/>
        <v>576</v>
      </c>
      <c r="E37" s="3">
        <f t="shared" si="0"/>
        <v>441</v>
      </c>
      <c r="F37" s="14">
        <f t="shared" si="2"/>
        <v>504</v>
      </c>
      <c r="G37" s="29"/>
    </row>
    <row r="38" spans="1:7" x14ac:dyDescent="0.25">
      <c r="A38" s="1">
        <v>37</v>
      </c>
      <c r="B38" s="2">
        <v>22</v>
      </c>
      <c r="C38" s="2">
        <v>27</v>
      </c>
      <c r="D38" s="3">
        <f t="shared" si="0"/>
        <v>484</v>
      </c>
      <c r="E38" s="3">
        <f t="shared" si="0"/>
        <v>729</v>
      </c>
      <c r="F38" s="14">
        <f t="shared" si="2"/>
        <v>594</v>
      </c>
      <c r="G38" s="29"/>
    </row>
    <row r="39" spans="1:7" x14ac:dyDescent="0.25">
      <c r="A39" s="1">
        <v>38</v>
      </c>
      <c r="B39" s="2">
        <v>21</v>
      </c>
      <c r="C39" s="2">
        <v>23</v>
      </c>
      <c r="D39" s="3">
        <f t="shared" si="0"/>
        <v>441</v>
      </c>
      <c r="E39" s="3">
        <f t="shared" si="0"/>
        <v>529</v>
      </c>
      <c r="F39" s="14">
        <f t="shared" si="2"/>
        <v>483</v>
      </c>
      <c r="G39" s="29"/>
    </row>
    <row r="40" spans="1:7" x14ac:dyDescent="0.25">
      <c r="A40" s="1">
        <v>39</v>
      </c>
      <c r="B40" s="2">
        <v>22</v>
      </c>
      <c r="C40" s="2">
        <v>21</v>
      </c>
      <c r="D40" s="3">
        <f t="shared" si="0"/>
        <v>484</v>
      </c>
      <c r="E40" s="3">
        <f t="shared" si="0"/>
        <v>441</v>
      </c>
      <c r="F40" s="14">
        <f t="shared" si="2"/>
        <v>462</v>
      </c>
      <c r="G40" s="29"/>
    </row>
    <row r="41" spans="1:7" x14ac:dyDescent="0.25">
      <c r="A41" s="1">
        <v>40</v>
      </c>
      <c r="B41" s="2">
        <v>23</v>
      </c>
      <c r="C41" s="2">
        <v>26</v>
      </c>
      <c r="D41" s="3">
        <f t="shared" si="0"/>
        <v>529</v>
      </c>
      <c r="E41" s="3">
        <f t="shared" si="0"/>
        <v>676</v>
      </c>
      <c r="F41" s="14">
        <f t="shared" si="2"/>
        <v>598</v>
      </c>
      <c r="G41" s="29"/>
    </row>
    <row r="42" spans="1:7" x14ac:dyDescent="0.25">
      <c r="A42" s="19" t="s">
        <v>2</v>
      </c>
      <c r="B42" s="19">
        <f>SUM(B2:B41)</f>
        <v>924</v>
      </c>
      <c r="C42" s="19">
        <f>SUM(C2:C41)</f>
        <v>966</v>
      </c>
      <c r="D42" s="19">
        <f>SUM(D2:D41)</f>
        <v>21628</v>
      </c>
      <c r="E42" s="19">
        <f>SUM(E2:E41)</f>
        <v>23524</v>
      </c>
      <c r="F42" s="19">
        <f>SUM(F2:F41)</f>
        <v>22320</v>
      </c>
      <c r="G42" s="29"/>
    </row>
    <row r="43" spans="1:7" x14ac:dyDescent="0.25">
      <c r="A43" s="20" t="s">
        <v>27</v>
      </c>
      <c r="B43" s="21">
        <f>B42^2</f>
        <v>853776</v>
      </c>
    </row>
    <row r="44" spans="1:7" s="12" customFormat="1" x14ac:dyDescent="0.25">
      <c r="A44" s="17" t="s">
        <v>28</v>
      </c>
      <c r="B44" s="18">
        <f>C42^2</f>
        <v>933156</v>
      </c>
    </row>
    <row r="45" spans="1:7" s="12" customFormat="1" x14ac:dyDescent="0.25">
      <c r="B45" s="13"/>
    </row>
    <row r="46" spans="1:7" s="12" customFormat="1" x14ac:dyDescent="0.25">
      <c r="B46" s="13"/>
    </row>
    <row r="47" spans="1:7" s="12" customFormat="1" x14ac:dyDescent="0.25">
      <c r="B47" s="13"/>
    </row>
    <row r="48" spans="1:7" s="12" customFormat="1" x14ac:dyDescent="0.25">
      <c r="B48" s="13"/>
    </row>
    <row r="49" spans="2:2" s="12" customFormat="1" x14ac:dyDescent="0.25">
      <c r="B49" s="13"/>
    </row>
    <row r="50" spans="2:2" s="12" customFormat="1" x14ac:dyDescent="0.25">
      <c r="B50" s="13"/>
    </row>
    <row r="51" spans="2:2" s="12" customFormat="1" x14ac:dyDescent="0.25">
      <c r="B51" s="13"/>
    </row>
    <row r="52" spans="2:2" s="12" customFormat="1" x14ac:dyDescent="0.25">
      <c r="B52" s="13"/>
    </row>
    <row r="53" spans="2:2" s="12" customFormat="1" x14ac:dyDescent="0.25">
      <c r="B53" s="13"/>
    </row>
    <row r="54" spans="2:2" s="12" customFormat="1" x14ac:dyDescent="0.25">
      <c r="B54" s="13"/>
    </row>
    <row r="55" spans="2:2" s="12" customFormat="1" x14ac:dyDescent="0.25">
      <c r="B55" s="13"/>
    </row>
    <row r="56" spans="2:2" s="12" customFormat="1" x14ac:dyDescent="0.25">
      <c r="B56" s="13"/>
    </row>
    <row r="57" spans="2:2" s="12" customFormat="1" x14ac:dyDescent="0.25">
      <c r="B57" s="13"/>
    </row>
    <row r="58" spans="2:2" s="12" customFormat="1" x14ac:dyDescent="0.25">
      <c r="B58" s="13"/>
    </row>
    <row r="59" spans="2:2" s="12" customFormat="1" x14ac:dyDescent="0.25">
      <c r="B59" s="13"/>
    </row>
    <row r="60" spans="2:2" s="12" customFormat="1" x14ac:dyDescent="0.25">
      <c r="B60" s="13"/>
    </row>
    <row r="61" spans="2:2" s="12" customFormat="1" x14ac:dyDescent="0.25">
      <c r="B61" s="13"/>
    </row>
    <row r="62" spans="2:2" s="12" customFormat="1" x14ac:dyDescent="0.25">
      <c r="B62" s="13"/>
    </row>
    <row r="63" spans="2:2" s="12" customFormat="1" x14ac:dyDescent="0.25">
      <c r="B63" s="13"/>
    </row>
    <row r="64" spans="2:2" s="12" customFormat="1" x14ac:dyDescent="0.25">
      <c r="B64" s="13"/>
    </row>
    <row r="65" spans="2:2" s="12" customFormat="1" x14ac:dyDescent="0.25">
      <c r="B65" s="13"/>
    </row>
    <row r="66" spans="2:2" s="12" customFormat="1" x14ac:dyDescent="0.25">
      <c r="B66" s="13"/>
    </row>
    <row r="67" spans="2:2" s="12" customFormat="1" x14ac:dyDescent="0.25">
      <c r="B67" s="13"/>
    </row>
    <row r="68" spans="2:2" s="12" customFormat="1" x14ac:dyDescent="0.25">
      <c r="B68" s="13"/>
    </row>
    <row r="69" spans="2:2" s="12" customFormat="1" x14ac:dyDescent="0.25">
      <c r="B69" s="13"/>
    </row>
    <row r="70" spans="2:2" s="12" customFormat="1" x14ac:dyDescent="0.25">
      <c r="B70" s="13"/>
    </row>
    <row r="71" spans="2:2" s="12" customFormat="1" x14ac:dyDescent="0.25">
      <c r="B71" s="13"/>
    </row>
    <row r="72" spans="2:2" s="12" customFormat="1" x14ac:dyDescent="0.25">
      <c r="B72" s="13"/>
    </row>
    <row r="73" spans="2:2" s="12" customFormat="1" x14ac:dyDescent="0.25">
      <c r="B73" s="13"/>
    </row>
    <row r="74" spans="2:2" s="12" customFormat="1" x14ac:dyDescent="0.25">
      <c r="B74" s="13"/>
    </row>
    <row r="75" spans="2:2" s="12" customFormat="1" x14ac:dyDescent="0.25">
      <c r="B75" s="13"/>
    </row>
    <row r="76" spans="2:2" s="12" customFormat="1" x14ac:dyDescent="0.25">
      <c r="B76" s="13"/>
    </row>
    <row r="77" spans="2:2" s="12" customFormat="1" x14ac:dyDescent="0.25">
      <c r="B77" s="13"/>
    </row>
    <row r="78" spans="2:2" s="12" customFormat="1" x14ac:dyDescent="0.25">
      <c r="B78" s="13"/>
    </row>
    <row r="79" spans="2:2" s="12" customFormat="1" x14ac:dyDescent="0.25">
      <c r="B79" s="13"/>
    </row>
    <row r="80" spans="2:2" s="12" customFormat="1" x14ac:dyDescent="0.25">
      <c r="B80" s="13"/>
    </row>
    <row r="81" spans="2:2" s="12" customFormat="1" x14ac:dyDescent="0.25">
      <c r="B81" s="13"/>
    </row>
    <row r="82" spans="2:2" s="12" customFormat="1" x14ac:dyDescent="0.25">
      <c r="B82" s="13"/>
    </row>
    <row r="83" spans="2:2" s="12" customFormat="1" x14ac:dyDescent="0.25">
      <c r="B83" s="13"/>
    </row>
  </sheetData>
  <mergeCells count="9">
    <mergeCell ref="L21:Q21"/>
    <mergeCell ref="L22:Q22"/>
    <mergeCell ref="L24:Q24"/>
    <mergeCell ref="L25:Q25"/>
    <mergeCell ref="J27:J28"/>
    <mergeCell ref="J2:J3"/>
    <mergeCell ref="J5:J6"/>
    <mergeCell ref="G2:G42"/>
    <mergeCell ref="J14:J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Putri S</dc:creator>
  <cp:lastModifiedBy>Anisa Putri Setyaningrum</cp:lastModifiedBy>
  <dcterms:created xsi:type="dcterms:W3CDTF">2021-02-25T15:48:18Z</dcterms:created>
  <dcterms:modified xsi:type="dcterms:W3CDTF">2021-02-26T12:33:21Z</dcterms:modified>
</cp:coreProperties>
</file>