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esktop\Anisha Courses\AB testing\"/>
    </mc:Choice>
  </mc:AlternateContent>
  <xr:revisionPtr revIDLastSave="0" documentId="13_ncr:1_{75BEC806-418F-450A-9A90-C4D737BCDB4A}" xr6:coauthVersionLast="47" xr6:coauthVersionMax="47" xr10:uidLastSave="{00000000-0000-0000-0000-000000000000}"/>
  <bookViews>
    <workbookView xWindow="-110" yWindow="-110" windowWidth="19420" windowHeight="10420" xr2:uid="{AB922F05-2006-4DE7-8072-A55589E6F507}"/>
  </bookViews>
  <sheets>
    <sheet name="Mesuring std" sheetId="1" r:id="rId1"/>
    <sheet name="control" sheetId="2" r:id="rId2"/>
    <sheet name="experiment" sheetId="3" r:id="rId3"/>
    <sheet name="Calculations" sheetId="4" r:id="rId4"/>
  </sheets>
  <definedNames>
    <definedName name="_xlnm._FilterDatabase" localSheetId="2" hidden="1">experiment!$A$1:$E$38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6" i="1"/>
  <c r="C5" i="1"/>
  <c r="C4" i="4"/>
  <c r="D19" i="4"/>
  <c r="C19" i="4"/>
  <c r="D18" i="4"/>
  <c r="C18" i="4"/>
  <c r="D17" i="4"/>
  <c r="C17" i="4"/>
  <c r="D5" i="4"/>
  <c r="C5" i="4"/>
  <c r="D4" i="4"/>
  <c r="C21" i="4" l="1"/>
  <c r="C22" i="4"/>
  <c r="C23" i="4"/>
  <c r="C24" i="4" s="1"/>
  <c r="C25" i="4" s="1"/>
  <c r="D23" i="4"/>
  <c r="D24" i="4" s="1"/>
  <c r="D25" i="4" s="1"/>
  <c r="E7" i="4"/>
  <c r="D21" i="4"/>
  <c r="D22" i="4"/>
  <c r="C6" i="4"/>
  <c r="D6" i="4"/>
  <c r="E22" i="4" l="1"/>
  <c r="D30" i="4"/>
  <c r="E30" i="4" s="1"/>
  <c r="F30" i="4"/>
  <c r="E21" i="4"/>
  <c r="D29" i="4"/>
  <c r="D8" i="4"/>
  <c r="D9" i="4" s="1"/>
  <c r="D10" i="4" s="1"/>
  <c r="D12" i="4" s="1"/>
  <c r="E8" i="4"/>
  <c r="E9" i="4" s="1"/>
  <c r="E10" i="4" s="1"/>
  <c r="E11" i="4" s="1"/>
  <c r="C8" i="4"/>
  <c r="F29" i="4" l="1"/>
  <c r="E29" i="4"/>
  <c r="C9" i="4"/>
  <c r="C10" i="4" s="1"/>
  <c r="C12" i="4" s="1"/>
  <c r="D11" i="4"/>
  <c r="E12" i="4"/>
  <c r="C11" i="4" l="1"/>
</calcChain>
</file>

<file path=xl/sharedStrings.xml><?xml version="1.0" encoding="utf-8"?>
<sst xmlns="http://schemas.openxmlformats.org/spreadsheetml/2006/main" count="141" uniqueCount="93">
  <si>
    <t>Unique cookies to view course overview page per day:</t>
  </si>
  <si>
    <t>Unique cookies to click "Start free trial" per day:</t>
  </si>
  <si>
    <t>Enrollments per day:</t>
  </si>
  <si>
    <t>Click-through-probability on "Start free trial":</t>
  </si>
  <si>
    <t>Probability of enrolling, given click:</t>
  </si>
  <si>
    <t>Probability of payment, given enroll:</t>
  </si>
  <si>
    <t>Probability of payment, given click</t>
  </si>
  <si>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</si>
  <si>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</si>
  <si>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</si>
  <si>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</si>
  <si>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</si>
  <si>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</si>
  <si>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</si>
  <si>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</si>
  <si>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</si>
  <si>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</si>
  <si>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</si>
  <si>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</si>
  <si>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</si>
  <si>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</si>
  <si>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</si>
  <si>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</si>
  <si>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</si>
  <si>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</si>
  <si>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</si>
  <si>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</si>
  <si>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</si>
  <si>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</si>
  <si>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</si>
  <si>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</si>
  <si>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</si>
  <si>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</si>
  <si>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</si>
  <si>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</si>
  <si>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</si>
  <si>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</si>
  <si>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</si>
  <si>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</si>
  <si>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</si>
  <si>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</si>
  <si>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</si>
  <si>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</si>
  <si>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</si>
  <si>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</si>
  <si>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</si>
  <si>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</si>
  <si>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</si>
  <si>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</si>
  <si>
    <t>N_control</t>
  </si>
  <si>
    <t>N_experiment</t>
  </si>
  <si>
    <t>N_total</t>
  </si>
  <si>
    <t>p</t>
  </si>
  <si>
    <t>phat</t>
  </si>
  <si>
    <t>SE</t>
  </si>
  <si>
    <t>m</t>
  </si>
  <si>
    <t>Lower bound</t>
  </si>
  <si>
    <t>Upper bound</t>
  </si>
  <si>
    <t>CTR</t>
  </si>
  <si>
    <t>Gross conversion</t>
  </si>
  <si>
    <t>no.of user_ids/unqiue cookies to click "start free trial'</t>
  </si>
  <si>
    <t>Retention</t>
  </si>
  <si>
    <t>no.of user_ids past 14days/unqiue cookies to click "start free trial'</t>
  </si>
  <si>
    <t>no.of user_ids past 14days/no. of user_ids to complete checkout</t>
  </si>
  <si>
    <t>Net conversion</t>
  </si>
  <si>
    <t>Payment</t>
  </si>
  <si>
    <t>Experiment</t>
  </si>
  <si>
    <t>Control</t>
  </si>
  <si>
    <t>dmin</t>
  </si>
  <si>
    <t>Total clicks till 23 customers</t>
  </si>
  <si>
    <t>prob of gross conv</t>
  </si>
  <si>
    <t>prob of  net conv</t>
  </si>
  <si>
    <t>Enrolment</t>
  </si>
  <si>
    <t>Gross Conversion</t>
  </si>
  <si>
    <t>Net Conversion</t>
  </si>
  <si>
    <t>Metric</t>
  </si>
  <si>
    <t>Observed Difference</t>
  </si>
  <si>
    <t>CI Lower Bound</t>
  </si>
  <si>
    <t>CI Upper Bound</t>
  </si>
  <si>
    <t>Result</t>
  </si>
  <si>
    <t>Satistically and Practically Significant</t>
  </si>
  <si>
    <t>Neither Statistically nor Practically Significant</t>
  </si>
  <si>
    <t>Standard Deviation</t>
  </si>
  <si>
    <t>Sanity Checks - Measuring observed value, lower bound and upper bound for invariant metrics</t>
  </si>
  <si>
    <t>Effect Size Tests - Measuing SE and observed differences</t>
  </si>
  <si>
    <t>Difference</t>
  </si>
  <si>
    <t>Measuing Lower Bound and Upper Bound for evaluation metrics</t>
  </si>
  <si>
    <t>Number of Cookies</t>
  </si>
  <si>
    <t>Number of Clicks</t>
  </si>
  <si>
    <t>Click Through Probability</t>
  </si>
  <si>
    <t>It is the number of unique cookies to visit the course overview page.</t>
  </si>
  <si>
    <t>Number of unique cookies to click the start free trial button.</t>
  </si>
  <si>
    <t>That is, number of users who enroll in the free trial.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</si>
</sst>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2" xfId="0" applyFont="1" applyBorder="1" applyAlignment="1"/>
    <xf numFmtId="0" fontId="1" fillId="0" borderId="3" xfId="0" applyFont="1" applyBorder="1"/>
    <xf numFmtId="0" fontId="0" fillId="0" borderId="3" xfId="0" applyBorder="1"/>
    <xf numFmtId="165" fontId="0" fillId="0" borderId="3" xfId="0" applyNumberFormat="1" applyBorder="1" applyAlignment="1">
      <alignment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right" vertical="center"/>
    </xf>
    <xf numFmtId="0" fontId="4" fillId="0" borderId="0" xfId="0" applyFont="1"/>
    <xf numFmtId="0" fontId="1" fillId="0" borderId="3" xfId="0" applyFont="1" applyBorder="1" applyAlignment="1">
      <alignment wrapText="1"/>
    </xf>
    <xf numFmtId="0" fontId="4" fillId="0" borderId="3" xfId="0" applyFont="1" applyBorder="1"/>
    <xf numFmtId="165" fontId="0" fillId="0" borderId="3" xfId="0" applyNumberFormat="1" applyBorder="1"/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/>
    </xf>
    <xf numFmtId="164" fontId="0" fillId="2" borderId="3" xfId="0" applyNumberFormat="1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165" fontId="0" fillId="2" borderId="3" xfId="0" applyNumberFormat="1" applyFill="1" applyBorder="1" applyAlignment="1">
      <alignment wrapText="1"/>
    </xf>
    <xf numFmtId="164" fontId="0" fillId="2" borderId="3" xfId="0" applyNumberFormat="1" applyFill="1" applyBorder="1" applyAlignment="1">
      <alignment horizontal="right" vertical="center"/>
    </xf>
    <xf numFmtId="165" fontId="0" fillId="2" borderId="3" xfId="0" applyNumberFormat="1" applyFill="1" applyBorder="1"/>
    <xf numFmtId="0" fontId="0" fillId="2" borderId="3" xfId="0" applyFill="1" applyBorder="1"/>
    <xf numFmtId="165" fontId="0" fillId="2" borderId="3" xfId="0" applyNumberFormat="1" applyFill="1" applyBorder="1" applyAlignment="1">
      <alignment vertic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8D6C-658E-49DA-884B-DEF58E310EB7}">
  <dimension ref="A1:C7"/>
  <sheetViews>
    <sheetView tabSelected="1" workbookViewId="0">
      <selection activeCell="H16" sqref="H16"/>
    </sheetView>
  </sheetViews>
  <sheetFormatPr defaultRowHeight="14.5" x14ac:dyDescent="0.35"/>
  <cols>
    <col min="1" max="1" width="44.7265625" customWidth="1"/>
    <col min="2" max="2" width="10.54296875" customWidth="1"/>
    <col min="3" max="3" width="11.81640625" bestFit="1" customWidth="1"/>
  </cols>
  <sheetData>
    <row r="1" spans="1:3" ht="29.5" thickBot="1" x14ac:dyDescent="0.4">
      <c r="A1" s="3" t="s">
        <v>0</v>
      </c>
      <c r="B1" s="18">
        <v>40000</v>
      </c>
      <c r="C1" s="20" t="s">
        <v>82</v>
      </c>
    </row>
    <row r="2" spans="1:3" ht="15" thickBot="1" x14ac:dyDescent="0.4">
      <c r="A2" s="3" t="s">
        <v>1</v>
      </c>
      <c r="B2" s="18">
        <v>3200</v>
      </c>
      <c r="C2" s="5"/>
    </row>
    <row r="3" spans="1:3" ht="15" thickBot="1" x14ac:dyDescent="0.4">
      <c r="A3" s="3" t="s">
        <v>2</v>
      </c>
      <c r="B3" s="18">
        <v>660</v>
      </c>
      <c r="C3" s="5"/>
    </row>
    <row r="4" spans="1:3" ht="15" thickBot="1" x14ac:dyDescent="0.4">
      <c r="A4" s="3" t="s">
        <v>3</v>
      </c>
      <c r="B4" s="18">
        <v>0.08</v>
      </c>
      <c r="C4" s="5"/>
    </row>
    <row r="5" spans="1:3" ht="15" thickBot="1" x14ac:dyDescent="0.4">
      <c r="A5" s="3" t="s">
        <v>4</v>
      </c>
      <c r="B5" s="18">
        <v>0.20624999999999999</v>
      </c>
      <c r="C5" s="19">
        <f>SQRT(B5*(1-B5)/(5000*0.08))</f>
        <v>2.0230604137049392E-2</v>
      </c>
    </row>
    <row r="6" spans="1:3" ht="15" thickBot="1" x14ac:dyDescent="0.4">
      <c r="A6" s="3" t="s">
        <v>5</v>
      </c>
      <c r="B6" s="18">
        <v>0.53</v>
      </c>
      <c r="C6" s="19">
        <f>SQRT(B6*(1-B6)/(5000*0.08*B5))</f>
        <v>5.4949012178509081E-2</v>
      </c>
    </row>
    <row r="7" spans="1:3" ht="15" thickBot="1" x14ac:dyDescent="0.4">
      <c r="A7" s="3" t="s">
        <v>6</v>
      </c>
      <c r="B7" s="18">
        <v>0.10931250000000001</v>
      </c>
      <c r="C7" s="19">
        <f>SQRT(B7*(1-B7)/400)</f>
        <v>1.560154458248846E-2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E1DE-595B-445D-860C-0EA58F44E72C}">
  <dimension ref="A1:Z38"/>
  <sheetViews>
    <sheetView workbookViewId="0">
      <selection activeCell="H16" sqref="H16"/>
    </sheetView>
  </sheetViews>
  <sheetFormatPr defaultRowHeight="14.5" x14ac:dyDescent="0.35"/>
  <cols>
    <col min="1" max="1" width="8.7265625" customWidth="1"/>
  </cols>
  <sheetData>
    <row r="1" spans="1:26" ht="15" thickBot="1" x14ac:dyDescent="0.4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4">
      <c r="A2" s="1" t="s">
        <v>12</v>
      </c>
      <c r="B2" s="2">
        <v>7723</v>
      </c>
      <c r="C2" s="2">
        <v>687</v>
      </c>
      <c r="D2" s="2">
        <v>134</v>
      </c>
      <c r="E2" s="2">
        <v>70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4">
      <c r="A3" s="1" t="s">
        <v>13</v>
      </c>
      <c r="B3" s="2">
        <v>9102</v>
      </c>
      <c r="C3" s="2">
        <v>779</v>
      </c>
      <c r="D3" s="2">
        <v>147</v>
      </c>
      <c r="E3" s="2">
        <v>70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4">
      <c r="A4" s="1" t="s">
        <v>14</v>
      </c>
      <c r="B4" s="2">
        <v>10511</v>
      </c>
      <c r="C4" s="2">
        <v>909</v>
      </c>
      <c r="D4" s="2">
        <v>167</v>
      </c>
      <c r="E4" s="2">
        <v>95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4">
      <c r="A5" s="1" t="s">
        <v>15</v>
      </c>
      <c r="B5" s="2">
        <v>9871</v>
      </c>
      <c r="C5" s="2">
        <v>836</v>
      </c>
      <c r="D5" s="2">
        <v>156</v>
      </c>
      <c r="E5" s="2">
        <v>105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4">
      <c r="A6" s="1" t="s">
        <v>16</v>
      </c>
      <c r="B6" s="2">
        <v>10014</v>
      </c>
      <c r="C6" s="2">
        <v>837</v>
      </c>
      <c r="D6" s="2">
        <v>163</v>
      </c>
      <c r="E6" s="2">
        <v>64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4">
      <c r="A7" s="1" t="s">
        <v>17</v>
      </c>
      <c r="B7" s="2">
        <v>9670</v>
      </c>
      <c r="C7" s="2">
        <v>823</v>
      </c>
      <c r="D7" s="2">
        <v>138</v>
      </c>
      <c r="E7" s="2">
        <v>82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4">
      <c r="A8" s="1" t="s">
        <v>18</v>
      </c>
      <c r="B8" s="2">
        <v>9008</v>
      </c>
      <c r="C8" s="2">
        <v>748</v>
      </c>
      <c r="D8" s="2">
        <v>146</v>
      </c>
      <c r="E8" s="2">
        <v>76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4">
      <c r="A9" s="1" t="s">
        <v>19</v>
      </c>
      <c r="B9" s="2">
        <v>7434</v>
      </c>
      <c r="C9" s="2">
        <v>632</v>
      </c>
      <c r="D9" s="2">
        <v>110</v>
      </c>
      <c r="E9" s="2">
        <v>70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4">
      <c r="A10" s="1" t="s">
        <v>20</v>
      </c>
      <c r="B10" s="2">
        <v>8459</v>
      </c>
      <c r="C10" s="2">
        <v>691</v>
      </c>
      <c r="D10" s="2">
        <v>131</v>
      </c>
      <c r="E10" s="2">
        <v>60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4">
      <c r="A11" s="1" t="s">
        <v>21</v>
      </c>
      <c r="B11" s="2">
        <v>10667</v>
      </c>
      <c r="C11" s="2">
        <v>861</v>
      </c>
      <c r="D11" s="2">
        <v>165</v>
      </c>
      <c r="E11" s="2">
        <v>97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4">
      <c r="A12" s="1" t="s">
        <v>22</v>
      </c>
      <c r="B12" s="2">
        <v>10660</v>
      </c>
      <c r="C12" s="2">
        <v>867</v>
      </c>
      <c r="D12" s="2">
        <v>196</v>
      </c>
      <c r="E12" s="2">
        <v>105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4">
      <c r="A13" s="1" t="s">
        <v>23</v>
      </c>
      <c r="B13" s="2">
        <v>9947</v>
      </c>
      <c r="C13" s="2">
        <v>838</v>
      </c>
      <c r="D13" s="2">
        <v>162</v>
      </c>
      <c r="E13" s="2">
        <v>92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4">
      <c r="A14" s="1" t="s">
        <v>24</v>
      </c>
      <c r="B14" s="2">
        <v>8324</v>
      </c>
      <c r="C14" s="2">
        <v>665</v>
      </c>
      <c r="D14" s="2">
        <v>127</v>
      </c>
      <c r="E14" s="2">
        <v>56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4">
      <c r="A15" s="1" t="s">
        <v>25</v>
      </c>
      <c r="B15" s="2">
        <v>9434</v>
      </c>
      <c r="C15" s="2">
        <v>673</v>
      </c>
      <c r="D15" s="2">
        <v>220</v>
      </c>
      <c r="E15" s="2">
        <v>122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4">
      <c r="A16" s="1" t="s">
        <v>26</v>
      </c>
      <c r="B16" s="2">
        <v>8687</v>
      </c>
      <c r="C16" s="2">
        <v>691</v>
      </c>
      <c r="D16" s="2">
        <v>176</v>
      </c>
      <c r="E16" s="2">
        <v>128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4">
      <c r="A17" s="1" t="s">
        <v>27</v>
      </c>
      <c r="B17" s="2">
        <v>8896</v>
      </c>
      <c r="C17" s="2">
        <v>708</v>
      </c>
      <c r="D17" s="2">
        <v>161</v>
      </c>
      <c r="E17" s="2">
        <v>104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4">
      <c r="A18" s="1" t="s">
        <v>28</v>
      </c>
      <c r="B18" s="2">
        <v>9535</v>
      </c>
      <c r="C18" s="2">
        <v>759</v>
      </c>
      <c r="D18" s="2">
        <v>233</v>
      </c>
      <c r="E18" s="2">
        <v>124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4">
      <c r="A19" s="1" t="s">
        <v>29</v>
      </c>
      <c r="B19" s="2">
        <v>9363</v>
      </c>
      <c r="C19" s="2">
        <v>736</v>
      </c>
      <c r="D19" s="2">
        <v>154</v>
      </c>
      <c r="E19" s="2">
        <v>91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4">
      <c r="A20" s="1" t="s">
        <v>30</v>
      </c>
      <c r="B20" s="2">
        <v>9327</v>
      </c>
      <c r="C20" s="2">
        <v>739</v>
      </c>
      <c r="D20" s="2">
        <v>196</v>
      </c>
      <c r="E20" s="2">
        <v>86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4">
      <c r="A21" s="1" t="s">
        <v>31</v>
      </c>
      <c r="B21" s="2">
        <v>9345</v>
      </c>
      <c r="C21" s="2">
        <v>734</v>
      </c>
      <c r="D21" s="2">
        <v>167</v>
      </c>
      <c r="E21" s="2">
        <v>75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4">
      <c r="A22" s="1" t="s">
        <v>32</v>
      </c>
      <c r="B22" s="2">
        <v>8890</v>
      </c>
      <c r="C22" s="2">
        <v>706</v>
      </c>
      <c r="D22" s="2">
        <v>174</v>
      </c>
      <c r="E22" s="2">
        <v>101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4">
      <c r="A23" s="1" t="s">
        <v>33</v>
      </c>
      <c r="B23" s="2">
        <v>8460</v>
      </c>
      <c r="C23" s="2">
        <v>681</v>
      </c>
      <c r="D23" s="2">
        <v>156</v>
      </c>
      <c r="E23" s="2">
        <v>93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4">
      <c r="A24" s="1" t="s">
        <v>34</v>
      </c>
      <c r="B24" s="2">
        <v>8836</v>
      </c>
      <c r="C24" s="2">
        <v>693</v>
      </c>
      <c r="D24" s="2">
        <v>206</v>
      </c>
      <c r="E24" s="2">
        <v>67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4">
      <c r="A25" s="1" t="s">
        <v>35</v>
      </c>
      <c r="B25" s="2">
        <v>9437</v>
      </c>
      <c r="C25" s="2">
        <v>788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4">
      <c r="A26" s="1" t="s">
        <v>36</v>
      </c>
      <c r="B26" s="2">
        <v>9420</v>
      </c>
      <c r="C26" s="2">
        <v>781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4">
      <c r="A27" s="1" t="s">
        <v>37</v>
      </c>
      <c r="B27" s="2">
        <v>9570</v>
      </c>
      <c r="C27" s="2">
        <v>805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4">
      <c r="A28" s="1" t="s">
        <v>38</v>
      </c>
      <c r="B28" s="2">
        <v>9921</v>
      </c>
      <c r="C28" s="2">
        <v>830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4">
      <c r="A29" s="1" t="s">
        <v>39</v>
      </c>
      <c r="B29" s="2">
        <v>9424</v>
      </c>
      <c r="C29" s="2">
        <v>781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4">
      <c r="A30" s="1" t="s">
        <v>40</v>
      </c>
      <c r="B30" s="2">
        <v>9010</v>
      </c>
      <c r="C30" s="2">
        <v>756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4">
      <c r="A31" s="1" t="s">
        <v>41</v>
      </c>
      <c r="B31" s="2">
        <v>9656</v>
      </c>
      <c r="C31" s="2">
        <v>825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4">
      <c r="A32" s="1" t="s">
        <v>42</v>
      </c>
      <c r="B32" s="2">
        <v>10419</v>
      </c>
      <c r="C32" s="2">
        <v>874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4">
      <c r="A33" s="1" t="s">
        <v>43</v>
      </c>
      <c r="B33" s="2">
        <v>9880</v>
      </c>
      <c r="C33" s="2">
        <v>830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4">
      <c r="A34" s="1" t="s">
        <v>44</v>
      </c>
      <c r="B34" s="2">
        <v>10134</v>
      </c>
      <c r="C34" s="2">
        <v>801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4">
      <c r="A35" s="1" t="s">
        <v>45</v>
      </c>
      <c r="B35" s="2">
        <v>9717</v>
      </c>
      <c r="C35" s="2">
        <v>814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4">
      <c r="A36" s="1" t="s">
        <v>46</v>
      </c>
      <c r="B36" s="2">
        <v>9192</v>
      </c>
      <c r="C36" s="2">
        <v>735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4">
      <c r="A37" s="1" t="s">
        <v>47</v>
      </c>
      <c r="B37" s="2">
        <v>8630</v>
      </c>
      <c r="C37" s="2">
        <v>743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4">
      <c r="A38" s="1" t="s">
        <v>48</v>
      </c>
      <c r="B38" s="2">
        <v>8970</v>
      </c>
      <c r="C38" s="2">
        <v>722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7B83-4A69-4987-A6FD-28AD4D0D5DBC}">
  <dimension ref="A1:E38"/>
  <sheetViews>
    <sheetView workbookViewId="0">
      <selection activeCell="H16" sqref="H16"/>
    </sheetView>
  </sheetViews>
  <sheetFormatPr defaultRowHeight="14.5" x14ac:dyDescent="0.35"/>
  <cols>
    <col min="1" max="1" width="25.54296875" customWidth="1"/>
  </cols>
  <sheetData>
    <row r="1" spans="1:5" ht="15" thickBot="1" x14ac:dyDescent="0.4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15" thickBot="1" x14ac:dyDescent="0.4">
      <c r="A2" s="1" t="s">
        <v>12</v>
      </c>
      <c r="B2" s="2">
        <v>7716</v>
      </c>
      <c r="C2" s="2">
        <v>686</v>
      </c>
      <c r="D2" s="2">
        <v>105</v>
      </c>
      <c r="E2" s="2">
        <v>34</v>
      </c>
    </row>
    <row r="3" spans="1:5" ht="15" thickBot="1" x14ac:dyDescent="0.4">
      <c r="A3" s="1" t="s">
        <v>13</v>
      </c>
      <c r="B3" s="2">
        <v>9288</v>
      </c>
      <c r="C3" s="2">
        <v>785</v>
      </c>
      <c r="D3" s="2">
        <v>116</v>
      </c>
      <c r="E3" s="2">
        <v>91</v>
      </c>
    </row>
    <row r="4" spans="1:5" ht="15" thickBot="1" x14ac:dyDescent="0.4">
      <c r="A4" s="1" t="s">
        <v>14</v>
      </c>
      <c r="B4" s="2">
        <v>10480</v>
      </c>
      <c r="C4" s="2">
        <v>884</v>
      </c>
      <c r="D4" s="2">
        <v>145</v>
      </c>
      <c r="E4" s="2">
        <v>79</v>
      </c>
    </row>
    <row r="5" spans="1:5" ht="15" thickBot="1" x14ac:dyDescent="0.4">
      <c r="A5" s="1" t="s">
        <v>15</v>
      </c>
      <c r="B5" s="2">
        <v>9867</v>
      </c>
      <c r="C5" s="2">
        <v>827</v>
      </c>
      <c r="D5" s="2">
        <v>138</v>
      </c>
      <c r="E5" s="2">
        <v>92</v>
      </c>
    </row>
    <row r="6" spans="1:5" ht="15" thickBot="1" x14ac:dyDescent="0.4">
      <c r="A6" s="1" t="s">
        <v>16</v>
      </c>
      <c r="B6" s="2">
        <v>9793</v>
      </c>
      <c r="C6" s="2">
        <v>832</v>
      </c>
      <c r="D6" s="2">
        <v>140</v>
      </c>
      <c r="E6" s="2">
        <v>94</v>
      </c>
    </row>
    <row r="7" spans="1:5" ht="15" thickBot="1" x14ac:dyDescent="0.4">
      <c r="A7" s="1" t="s">
        <v>17</v>
      </c>
      <c r="B7" s="2">
        <v>9500</v>
      </c>
      <c r="C7" s="2">
        <v>788</v>
      </c>
      <c r="D7" s="2">
        <v>129</v>
      </c>
      <c r="E7" s="2">
        <v>61</v>
      </c>
    </row>
    <row r="8" spans="1:5" ht="15" thickBot="1" x14ac:dyDescent="0.4">
      <c r="A8" s="1" t="s">
        <v>18</v>
      </c>
      <c r="B8" s="2">
        <v>9088</v>
      </c>
      <c r="C8" s="2">
        <v>780</v>
      </c>
      <c r="D8" s="2">
        <v>127</v>
      </c>
      <c r="E8" s="2">
        <v>44</v>
      </c>
    </row>
    <row r="9" spans="1:5" ht="15" thickBot="1" x14ac:dyDescent="0.4">
      <c r="A9" s="1" t="s">
        <v>19</v>
      </c>
      <c r="B9" s="2">
        <v>7664</v>
      </c>
      <c r="C9" s="2">
        <v>652</v>
      </c>
      <c r="D9" s="2">
        <v>94</v>
      </c>
      <c r="E9" s="2">
        <v>62</v>
      </c>
    </row>
    <row r="10" spans="1:5" ht="15" thickBot="1" x14ac:dyDescent="0.4">
      <c r="A10" s="1" t="s">
        <v>20</v>
      </c>
      <c r="B10" s="2">
        <v>8434</v>
      </c>
      <c r="C10" s="2">
        <v>697</v>
      </c>
      <c r="D10" s="2">
        <v>120</v>
      </c>
      <c r="E10" s="2">
        <v>77</v>
      </c>
    </row>
    <row r="11" spans="1:5" ht="15" thickBot="1" x14ac:dyDescent="0.4">
      <c r="A11" s="1" t="s">
        <v>21</v>
      </c>
      <c r="B11" s="2">
        <v>10496</v>
      </c>
      <c r="C11" s="2">
        <v>860</v>
      </c>
      <c r="D11" s="2">
        <v>153</v>
      </c>
      <c r="E11" s="2">
        <v>98</v>
      </c>
    </row>
    <row r="12" spans="1:5" ht="15" thickBot="1" x14ac:dyDescent="0.4">
      <c r="A12" s="1" t="s">
        <v>22</v>
      </c>
      <c r="B12" s="2">
        <v>10551</v>
      </c>
      <c r="C12" s="2">
        <v>864</v>
      </c>
      <c r="D12" s="2">
        <v>143</v>
      </c>
      <c r="E12" s="2">
        <v>71</v>
      </c>
    </row>
    <row r="13" spans="1:5" ht="15" thickBot="1" x14ac:dyDescent="0.4">
      <c r="A13" s="1" t="s">
        <v>23</v>
      </c>
      <c r="B13" s="2">
        <v>9737</v>
      </c>
      <c r="C13" s="2">
        <v>801</v>
      </c>
      <c r="D13" s="2">
        <v>128</v>
      </c>
      <c r="E13" s="2">
        <v>70</v>
      </c>
    </row>
    <row r="14" spans="1:5" ht="15" thickBot="1" x14ac:dyDescent="0.4">
      <c r="A14" s="1" t="s">
        <v>24</v>
      </c>
      <c r="B14" s="2">
        <v>8176</v>
      </c>
      <c r="C14" s="2">
        <v>642</v>
      </c>
      <c r="D14" s="2">
        <v>122</v>
      </c>
      <c r="E14" s="2">
        <v>68</v>
      </c>
    </row>
    <row r="15" spans="1:5" ht="15" thickBot="1" x14ac:dyDescent="0.4">
      <c r="A15" s="1" t="s">
        <v>25</v>
      </c>
      <c r="B15" s="2">
        <v>9402</v>
      </c>
      <c r="C15" s="2">
        <v>697</v>
      </c>
      <c r="D15" s="2">
        <v>194</v>
      </c>
      <c r="E15" s="2">
        <v>94</v>
      </c>
    </row>
    <row r="16" spans="1:5" ht="15" thickBot="1" x14ac:dyDescent="0.4">
      <c r="A16" s="1" t="s">
        <v>26</v>
      </c>
      <c r="B16" s="2">
        <v>8669</v>
      </c>
      <c r="C16" s="2">
        <v>669</v>
      </c>
      <c r="D16" s="2">
        <v>127</v>
      </c>
      <c r="E16" s="2">
        <v>81</v>
      </c>
    </row>
    <row r="17" spans="1:5" ht="15" thickBot="1" x14ac:dyDescent="0.4">
      <c r="A17" s="1" t="s">
        <v>27</v>
      </c>
      <c r="B17" s="2">
        <v>8881</v>
      </c>
      <c r="C17" s="2">
        <v>693</v>
      </c>
      <c r="D17" s="2">
        <v>153</v>
      </c>
      <c r="E17" s="2">
        <v>101</v>
      </c>
    </row>
    <row r="18" spans="1:5" ht="15" thickBot="1" x14ac:dyDescent="0.4">
      <c r="A18" s="1" t="s">
        <v>28</v>
      </c>
      <c r="B18" s="2">
        <v>9655</v>
      </c>
      <c r="C18" s="2">
        <v>771</v>
      </c>
      <c r="D18" s="2">
        <v>213</v>
      </c>
      <c r="E18" s="2">
        <v>119</v>
      </c>
    </row>
    <row r="19" spans="1:5" ht="15" thickBot="1" x14ac:dyDescent="0.4">
      <c r="A19" s="1" t="s">
        <v>29</v>
      </c>
      <c r="B19" s="2">
        <v>9396</v>
      </c>
      <c r="C19" s="2">
        <v>736</v>
      </c>
      <c r="D19" s="2">
        <v>162</v>
      </c>
      <c r="E19" s="2">
        <v>120</v>
      </c>
    </row>
    <row r="20" spans="1:5" ht="15" thickBot="1" x14ac:dyDescent="0.4">
      <c r="A20" s="1" t="s">
        <v>30</v>
      </c>
      <c r="B20" s="2">
        <v>9262</v>
      </c>
      <c r="C20" s="2">
        <v>727</v>
      </c>
      <c r="D20" s="2">
        <v>201</v>
      </c>
      <c r="E20" s="2">
        <v>96</v>
      </c>
    </row>
    <row r="21" spans="1:5" ht="15" thickBot="1" x14ac:dyDescent="0.4">
      <c r="A21" s="1" t="s">
        <v>31</v>
      </c>
      <c r="B21" s="2">
        <v>9308</v>
      </c>
      <c r="C21" s="2">
        <v>728</v>
      </c>
      <c r="D21" s="2">
        <v>207</v>
      </c>
      <c r="E21" s="2">
        <v>67</v>
      </c>
    </row>
    <row r="22" spans="1:5" ht="15" thickBot="1" x14ac:dyDescent="0.4">
      <c r="A22" s="1" t="s">
        <v>32</v>
      </c>
      <c r="B22" s="2">
        <v>8715</v>
      </c>
      <c r="C22" s="2">
        <v>722</v>
      </c>
      <c r="D22" s="2">
        <v>182</v>
      </c>
      <c r="E22" s="2">
        <v>123</v>
      </c>
    </row>
    <row r="23" spans="1:5" ht="15" thickBot="1" x14ac:dyDescent="0.4">
      <c r="A23" s="1" t="s">
        <v>33</v>
      </c>
      <c r="B23" s="2">
        <v>8448</v>
      </c>
      <c r="C23" s="2">
        <v>695</v>
      </c>
      <c r="D23" s="2">
        <v>142</v>
      </c>
      <c r="E23" s="2">
        <v>100</v>
      </c>
    </row>
    <row r="24" spans="1:5" ht="15" thickBot="1" x14ac:dyDescent="0.4">
      <c r="A24" s="1" t="s">
        <v>34</v>
      </c>
      <c r="B24" s="2">
        <v>8836</v>
      </c>
      <c r="C24" s="2">
        <v>724</v>
      </c>
      <c r="D24" s="2">
        <v>182</v>
      </c>
      <c r="E24" s="2">
        <v>103</v>
      </c>
    </row>
    <row r="25" spans="1:5" ht="15" thickBot="1" x14ac:dyDescent="0.4">
      <c r="A25" s="1" t="s">
        <v>35</v>
      </c>
      <c r="B25" s="2">
        <v>9359</v>
      </c>
      <c r="C25" s="2">
        <v>789</v>
      </c>
      <c r="D25" s="1"/>
      <c r="E25" s="1"/>
    </row>
    <row r="26" spans="1:5" ht="15" thickBot="1" x14ac:dyDescent="0.4">
      <c r="A26" s="1" t="s">
        <v>36</v>
      </c>
      <c r="B26" s="2">
        <v>9427</v>
      </c>
      <c r="C26" s="2">
        <v>743</v>
      </c>
      <c r="D26" s="1"/>
      <c r="E26" s="1"/>
    </row>
    <row r="27" spans="1:5" ht="15" thickBot="1" x14ac:dyDescent="0.4">
      <c r="A27" s="1" t="s">
        <v>37</v>
      </c>
      <c r="B27" s="2">
        <v>9633</v>
      </c>
      <c r="C27" s="2">
        <v>808</v>
      </c>
      <c r="D27" s="1"/>
      <c r="E27" s="1"/>
    </row>
    <row r="28" spans="1:5" ht="15" thickBot="1" x14ac:dyDescent="0.4">
      <c r="A28" s="1" t="s">
        <v>38</v>
      </c>
      <c r="B28" s="2">
        <v>9842</v>
      </c>
      <c r="C28" s="2">
        <v>831</v>
      </c>
      <c r="D28" s="1"/>
      <c r="E28" s="1"/>
    </row>
    <row r="29" spans="1:5" ht="15" thickBot="1" x14ac:dyDescent="0.4">
      <c r="A29" s="1" t="s">
        <v>39</v>
      </c>
      <c r="B29" s="2">
        <v>9272</v>
      </c>
      <c r="C29" s="2">
        <v>767</v>
      </c>
      <c r="D29" s="1"/>
      <c r="E29" s="1"/>
    </row>
    <row r="30" spans="1:5" ht="15" thickBot="1" x14ac:dyDescent="0.4">
      <c r="A30" s="1" t="s">
        <v>40</v>
      </c>
      <c r="B30" s="2">
        <v>8969</v>
      </c>
      <c r="C30" s="2">
        <v>760</v>
      </c>
      <c r="D30" s="1"/>
      <c r="E30" s="1"/>
    </row>
    <row r="31" spans="1:5" ht="15" thickBot="1" x14ac:dyDescent="0.4">
      <c r="A31" s="1" t="s">
        <v>41</v>
      </c>
      <c r="B31" s="2">
        <v>9697</v>
      </c>
      <c r="C31" s="2">
        <v>850</v>
      </c>
      <c r="D31" s="1"/>
      <c r="E31" s="1"/>
    </row>
    <row r="32" spans="1:5" ht="15" thickBot="1" x14ac:dyDescent="0.4">
      <c r="A32" s="1" t="s">
        <v>42</v>
      </c>
      <c r="B32" s="2">
        <v>10445</v>
      </c>
      <c r="C32" s="2">
        <v>851</v>
      </c>
      <c r="D32" s="1"/>
      <c r="E32" s="1"/>
    </row>
    <row r="33" spans="1:5" ht="15" thickBot="1" x14ac:dyDescent="0.4">
      <c r="A33" s="1" t="s">
        <v>43</v>
      </c>
      <c r="B33" s="2">
        <v>9931</v>
      </c>
      <c r="C33" s="2">
        <v>831</v>
      </c>
      <c r="D33" s="1"/>
      <c r="E33" s="1"/>
    </row>
    <row r="34" spans="1:5" ht="15" thickBot="1" x14ac:dyDescent="0.4">
      <c r="A34" s="1" t="s">
        <v>44</v>
      </c>
      <c r="B34" s="2">
        <v>10042</v>
      </c>
      <c r="C34" s="2">
        <v>802</v>
      </c>
      <c r="D34" s="1"/>
      <c r="E34" s="1"/>
    </row>
    <row r="35" spans="1:5" ht="15" thickBot="1" x14ac:dyDescent="0.4">
      <c r="A35" s="1" t="s">
        <v>45</v>
      </c>
      <c r="B35" s="2">
        <v>9721</v>
      </c>
      <c r="C35" s="2">
        <v>829</v>
      </c>
      <c r="D35" s="1"/>
      <c r="E35" s="1"/>
    </row>
    <row r="36" spans="1:5" ht="15" thickBot="1" x14ac:dyDescent="0.4">
      <c r="A36" s="1" t="s">
        <v>46</v>
      </c>
      <c r="B36" s="2">
        <v>9304</v>
      </c>
      <c r="C36" s="2">
        <v>770</v>
      </c>
      <c r="D36" s="1"/>
      <c r="E36" s="1"/>
    </row>
    <row r="37" spans="1:5" ht="15" thickBot="1" x14ac:dyDescent="0.4">
      <c r="A37" s="1" t="s">
        <v>47</v>
      </c>
      <c r="B37" s="2">
        <v>8668</v>
      </c>
      <c r="C37" s="2">
        <v>724</v>
      </c>
      <c r="D37" s="1"/>
      <c r="E37" s="1"/>
    </row>
    <row r="38" spans="1:5" ht="15" thickBot="1" x14ac:dyDescent="0.4">
      <c r="A38" s="1" t="s">
        <v>48</v>
      </c>
      <c r="B38" s="2">
        <v>8988</v>
      </c>
      <c r="C38" s="2">
        <v>710</v>
      </c>
      <c r="D38" s="1"/>
      <c r="E38" s="1"/>
    </row>
  </sheetData>
  <autoFilter ref="A1:E38" xr:uid="{FFCB7B83-4A69-4987-A6FD-28AD4D0D5DB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32F9-E8E4-4B21-8FA0-4D61C72E1F76}">
  <dimension ref="B1:H30"/>
  <sheetViews>
    <sheetView topLeftCell="A3" zoomScale="110" workbookViewId="0">
      <selection activeCell="H16" sqref="H16"/>
    </sheetView>
  </sheetViews>
  <sheetFormatPr defaultRowHeight="14.5" x14ac:dyDescent="0.35"/>
  <cols>
    <col min="2" max="2" width="18.1796875" customWidth="1"/>
    <col min="3" max="3" width="12.36328125" customWidth="1"/>
    <col min="4" max="4" width="14.453125" customWidth="1"/>
    <col min="5" max="5" width="9.90625" customWidth="1"/>
    <col min="6" max="6" width="10.81640625" bestFit="1" customWidth="1"/>
    <col min="7" max="7" width="26.81640625" customWidth="1"/>
    <col min="8" max="8" width="59.90625" customWidth="1"/>
    <col min="9" max="9" width="18" customWidth="1"/>
    <col min="10" max="10" width="18.90625" customWidth="1"/>
  </cols>
  <sheetData>
    <row r="1" spans="2:8" x14ac:dyDescent="0.35">
      <c r="B1" s="21" t="s">
        <v>83</v>
      </c>
      <c r="C1" s="21"/>
      <c r="D1" s="21"/>
      <c r="E1" s="21"/>
    </row>
    <row r="2" spans="2:8" x14ac:dyDescent="0.35">
      <c r="B2" s="21"/>
      <c r="C2" s="21"/>
      <c r="D2" s="21"/>
      <c r="E2" s="21"/>
    </row>
    <row r="3" spans="2:8" x14ac:dyDescent="0.35">
      <c r="B3" s="4"/>
      <c r="C3" s="7" t="s">
        <v>8</v>
      </c>
      <c r="D3" s="7" t="s">
        <v>9</v>
      </c>
      <c r="E3" s="7" t="s">
        <v>58</v>
      </c>
    </row>
    <row r="4" spans="2:8" x14ac:dyDescent="0.35">
      <c r="B4" s="4" t="s">
        <v>49</v>
      </c>
      <c r="C4" s="5">
        <f>SUM(control!B2:B38)</f>
        <v>345543</v>
      </c>
      <c r="D4" s="5">
        <f>SUM(control!C2:C38)</f>
        <v>28378</v>
      </c>
      <c r="E4" s="9"/>
    </row>
    <row r="5" spans="2:8" x14ac:dyDescent="0.35">
      <c r="B5" s="4" t="s">
        <v>50</v>
      </c>
      <c r="C5" s="5">
        <f>SUM(experiment!B2:B38)</f>
        <v>344660</v>
      </c>
      <c r="D5" s="5">
        <f>SUM(experiment!C2:C38)</f>
        <v>28325</v>
      </c>
      <c r="E5" s="9"/>
      <c r="G5" s="4" t="s">
        <v>87</v>
      </c>
      <c r="H5" s="5" t="s">
        <v>90</v>
      </c>
    </row>
    <row r="6" spans="2:8" x14ac:dyDescent="0.35">
      <c r="B6" s="4" t="s">
        <v>51</v>
      </c>
      <c r="C6" s="5">
        <f>C4+C5</f>
        <v>690203</v>
      </c>
      <c r="D6" s="5">
        <f>D4+D5</f>
        <v>56703</v>
      </c>
      <c r="E6" s="9"/>
      <c r="G6" s="4" t="s">
        <v>88</v>
      </c>
      <c r="H6" s="5" t="s">
        <v>91</v>
      </c>
    </row>
    <row r="7" spans="2:8" x14ac:dyDescent="0.35">
      <c r="B7" s="4" t="s">
        <v>52</v>
      </c>
      <c r="C7" s="5">
        <v>0.5</v>
      </c>
      <c r="D7" s="5">
        <v>0.5</v>
      </c>
      <c r="E7" s="10">
        <f>D4/C4</f>
        <v>8.2125813574576823E-2</v>
      </c>
      <c r="G7" s="4" t="s">
        <v>89</v>
      </c>
      <c r="H7" s="5" t="s">
        <v>92</v>
      </c>
    </row>
    <row r="8" spans="2:8" x14ac:dyDescent="0.35">
      <c r="B8" s="4" t="s">
        <v>53</v>
      </c>
      <c r="C8" s="22">
        <f>C4/C6</f>
        <v>0.50063966688061334</v>
      </c>
      <c r="D8" s="22">
        <f>D4/D6</f>
        <v>0.50046734740666277</v>
      </c>
      <c r="E8" s="23">
        <f>D6/C6</f>
        <v>8.2154090897895257E-2</v>
      </c>
    </row>
    <row r="9" spans="2:8" x14ac:dyDescent="0.35">
      <c r="B9" s="4" t="s">
        <v>54</v>
      </c>
      <c r="C9" s="6">
        <f>SQRT(C8*(1-C8)/C6)</f>
        <v>6.0184024777929629E-4</v>
      </c>
      <c r="D9" s="6">
        <f>SQRT(D8*(1-D8)/D6)</f>
        <v>2.0997461624724201E-3</v>
      </c>
      <c r="E9" s="10">
        <f>SQRT(E8*(1-E8)/C4)</f>
        <v>4.6714148356021928E-4</v>
      </c>
    </row>
    <row r="10" spans="2:8" x14ac:dyDescent="0.35">
      <c r="B10" s="4" t="s">
        <v>55</v>
      </c>
      <c r="C10" s="6">
        <f>1.96*C9</f>
        <v>1.1796068856474208E-3</v>
      </c>
      <c r="D10" s="6">
        <f>1.96*D9</f>
        <v>4.1155024784459435E-3</v>
      </c>
      <c r="E10" s="10">
        <f>1.96*E9</f>
        <v>9.1559730777802982E-4</v>
      </c>
    </row>
    <row r="11" spans="2:8" x14ac:dyDescent="0.35">
      <c r="B11" s="4" t="s">
        <v>56</v>
      </c>
      <c r="C11" s="22">
        <f>C7-C10</f>
        <v>0.49882039311435256</v>
      </c>
      <c r="D11" s="22">
        <f>D7-D10</f>
        <v>0.49588449752155406</v>
      </c>
      <c r="E11" s="23">
        <f>E7-E10</f>
        <v>8.1210216266798793E-2</v>
      </c>
    </row>
    <row r="12" spans="2:8" x14ac:dyDescent="0.35">
      <c r="B12" s="4" t="s">
        <v>57</v>
      </c>
      <c r="C12" s="22">
        <f>C7+C10</f>
        <v>0.50117960688564744</v>
      </c>
      <c r="D12" s="22">
        <f>D7+D10</f>
        <v>0.50411550247844594</v>
      </c>
      <c r="E12" s="23">
        <f>E7+E10</f>
        <v>8.3041410882354852E-2</v>
      </c>
    </row>
    <row r="15" spans="2:8" x14ac:dyDescent="0.35">
      <c r="B15" s="27" t="s">
        <v>84</v>
      </c>
      <c r="C15" s="27"/>
      <c r="D15" s="27"/>
      <c r="E15" s="27"/>
    </row>
    <row r="16" spans="2:8" x14ac:dyDescent="0.35">
      <c r="B16" s="4"/>
      <c r="C16" s="4" t="s">
        <v>67</v>
      </c>
      <c r="D16" s="4" t="s">
        <v>66</v>
      </c>
      <c r="E16" s="4" t="s">
        <v>85</v>
      </c>
      <c r="G16" s="4" t="s">
        <v>59</v>
      </c>
      <c r="H16" s="5" t="s">
        <v>60</v>
      </c>
    </row>
    <row r="17" spans="2:8" x14ac:dyDescent="0.35">
      <c r="B17" s="12" t="s">
        <v>72</v>
      </c>
      <c r="C17" s="5">
        <f>SUM(control!D2:D38)</f>
        <v>3785</v>
      </c>
      <c r="D17" s="5">
        <f>SUM(experiment!D2:D38)</f>
        <v>3423</v>
      </c>
      <c r="E17" s="5"/>
      <c r="G17" s="4" t="s">
        <v>61</v>
      </c>
      <c r="H17" s="5" t="s">
        <v>63</v>
      </c>
    </row>
    <row r="18" spans="2:8" x14ac:dyDescent="0.35">
      <c r="B18" s="12" t="s">
        <v>65</v>
      </c>
      <c r="C18" s="5">
        <f>SUM(control!E2:E38)</f>
        <v>2033</v>
      </c>
      <c r="D18" s="5">
        <f>SUM(experiment!E2:E38)</f>
        <v>1945</v>
      </c>
      <c r="E18" s="5"/>
      <c r="G18" s="4" t="s">
        <v>64</v>
      </c>
      <c r="H18" s="5" t="s">
        <v>62</v>
      </c>
    </row>
    <row r="19" spans="2:8" s="11" customFormat="1" ht="29" x14ac:dyDescent="0.35">
      <c r="B19" s="12" t="s">
        <v>69</v>
      </c>
      <c r="C19" s="13">
        <f>SUM(control!C2:C24)</f>
        <v>17293</v>
      </c>
      <c r="D19" s="13">
        <f>SUM(experiment!C2:C24)</f>
        <v>17260</v>
      </c>
      <c r="E19" s="13"/>
    </row>
    <row r="20" spans="2:8" s="11" customFormat="1" x14ac:dyDescent="0.35">
      <c r="B20" s="12" t="s">
        <v>68</v>
      </c>
      <c r="C20" s="14">
        <v>0.01</v>
      </c>
      <c r="D20" s="14">
        <v>7.4999999999999997E-3</v>
      </c>
      <c r="E20" s="13"/>
    </row>
    <row r="21" spans="2:8" x14ac:dyDescent="0.35">
      <c r="B21" s="12" t="s">
        <v>70</v>
      </c>
      <c r="C21" s="14">
        <f>C17/C19</f>
        <v>0.2188746891805933</v>
      </c>
      <c r="D21" s="14">
        <f>D17/D19</f>
        <v>0.19831981460023174</v>
      </c>
      <c r="E21" s="25">
        <f>D21-C21</f>
        <v>-2.0554874580361565E-2</v>
      </c>
    </row>
    <row r="22" spans="2:8" x14ac:dyDescent="0.35">
      <c r="B22" s="12" t="s">
        <v>71</v>
      </c>
      <c r="C22" s="14">
        <f>C18/C19</f>
        <v>0.11756201931417337</v>
      </c>
      <c r="D22" s="14">
        <f>D18/D19</f>
        <v>0.1126882966396292</v>
      </c>
      <c r="E22" s="25">
        <f>D22-C22</f>
        <v>-4.8737226745441675E-3</v>
      </c>
    </row>
    <row r="23" spans="2:8" x14ac:dyDescent="0.35">
      <c r="B23" s="12" t="s">
        <v>53</v>
      </c>
      <c r="C23" s="14">
        <f>(C17+D17)/(C19+D19)</f>
        <v>0.20860706740369866</v>
      </c>
      <c r="D23" s="14">
        <f>(C18+D18)/(C19+D19)</f>
        <v>0.11512748531241861</v>
      </c>
      <c r="E23" s="5"/>
    </row>
    <row r="24" spans="2:8" x14ac:dyDescent="0.35">
      <c r="B24" s="12" t="s">
        <v>54</v>
      </c>
      <c r="C24" s="24">
        <f>SQRT(C23*(1-C23)*(1/C19+1/D19))</f>
        <v>4.3716753852259364E-3</v>
      </c>
      <c r="D24" s="24">
        <f>SQRT(D23*(1-D23)*(1/C19+1/D19))</f>
        <v>3.4341335129324238E-3</v>
      </c>
      <c r="E24" s="5"/>
    </row>
    <row r="25" spans="2:8" x14ac:dyDescent="0.35">
      <c r="B25" s="12" t="s">
        <v>55</v>
      </c>
      <c r="C25" s="24">
        <f>1.96*C24</f>
        <v>8.5684837550428355E-3</v>
      </c>
      <c r="D25" s="24">
        <f>1.96*D24</f>
        <v>6.7309016853475505E-3</v>
      </c>
      <c r="E25" s="5"/>
    </row>
    <row r="27" spans="2:8" x14ac:dyDescent="0.35">
      <c r="B27" s="27" t="s">
        <v>86</v>
      </c>
      <c r="C27" s="27"/>
      <c r="D27" s="27"/>
      <c r="E27" s="27"/>
      <c r="F27" s="27"/>
      <c r="G27" s="27"/>
    </row>
    <row r="28" spans="2:8" ht="29" x14ac:dyDescent="0.35">
      <c r="B28" s="15" t="s">
        <v>75</v>
      </c>
      <c r="C28" s="16" t="s">
        <v>68</v>
      </c>
      <c r="D28" s="16" t="s">
        <v>76</v>
      </c>
      <c r="E28" s="16" t="s">
        <v>77</v>
      </c>
      <c r="F28" s="16" t="s">
        <v>78</v>
      </c>
      <c r="G28" s="16" t="s">
        <v>79</v>
      </c>
    </row>
    <row r="29" spans="2:8" ht="29" x14ac:dyDescent="0.35">
      <c r="B29" s="9" t="s">
        <v>73</v>
      </c>
      <c r="C29" s="8">
        <v>0.01</v>
      </c>
      <c r="D29" s="26">
        <f>D21-C21</f>
        <v>-2.0554874580361565E-2</v>
      </c>
      <c r="E29" s="26">
        <f>D29-C25</f>
        <v>-2.9123358335404401E-2</v>
      </c>
      <c r="F29" s="26">
        <f>D29+C25</f>
        <v>-1.198639082531873E-2</v>
      </c>
      <c r="G29" s="17" t="s">
        <v>80</v>
      </c>
    </row>
    <row r="30" spans="2:8" ht="29" x14ac:dyDescent="0.35">
      <c r="B30" s="9" t="s">
        <v>74</v>
      </c>
      <c r="C30" s="8">
        <v>7.4999999999999997E-3</v>
      </c>
      <c r="D30" s="26">
        <f>D22-C22</f>
        <v>-4.8737226745441675E-3</v>
      </c>
      <c r="E30" s="26">
        <f>D30-D25</f>
        <v>-1.1604624359891718E-2</v>
      </c>
      <c r="F30" s="26">
        <f>D30+D25</f>
        <v>1.857179010803383E-3</v>
      </c>
      <c r="G30" s="17" t="s">
        <v>81</v>
      </c>
    </row>
  </sheetData>
  <mergeCells count="3">
    <mergeCell ref="B1:E2"/>
    <mergeCell ref="B15:E15"/>
    <mergeCell ref="B27:G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Mesuring std</vt:lpstr>
      <vt:lpstr>control</vt:lpstr>
      <vt:lpstr>experiment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Desai</dc:creator>
  <cp:lastModifiedBy>Anisha Desai</cp:lastModifiedBy>
  <dcterms:created xsi:type="dcterms:W3CDTF">2021-08-19T18:18:21Z</dcterms:created>
  <dcterms:modified xsi:type="dcterms:W3CDTF">2021-08-27T22:16:31Z</dcterms:modified>
</cp:coreProperties>
</file>