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G56" i="1" s="1"/>
  <c r="G58" i="1"/>
  <c r="H58" i="1" s="1"/>
  <c r="G60" i="1"/>
  <c r="H60" i="1" s="1"/>
  <c r="L60" i="1" s="1"/>
  <c r="G59" i="1"/>
  <c r="J59" i="1" s="1"/>
  <c r="O62" i="1"/>
  <c r="M50" i="1"/>
  <c r="M38" i="1"/>
  <c r="M33" i="1"/>
  <c r="M26" i="1"/>
  <c r="M16" i="1"/>
  <c r="M17" i="1"/>
  <c r="M18" i="1"/>
  <c r="M15" i="1"/>
  <c r="E55" i="1"/>
  <c r="G55" i="1" s="1"/>
  <c r="G62" i="1"/>
  <c r="H56" i="1" l="1"/>
  <c r="K56" i="1"/>
  <c r="J56" i="1"/>
  <c r="L56" i="1"/>
  <c r="E57" i="1" s="1"/>
  <c r="M57" i="1" s="1"/>
  <c r="I56" i="1"/>
  <c r="K58" i="1"/>
  <c r="K60" i="1"/>
  <c r="K59" i="1"/>
  <c r="H59" i="1"/>
  <c r="L59" i="1" s="1"/>
  <c r="L58" i="1"/>
  <c r="I58" i="1"/>
  <c r="J58" i="1"/>
  <c r="J60" i="1"/>
  <c r="I60" i="1"/>
  <c r="M55" i="1"/>
  <c r="L55" i="1"/>
  <c r="I55" i="1"/>
  <c r="G54" i="1"/>
  <c r="G53" i="1"/>
  <c r="J53" i="1" s="1"/>
  <c r="M56" i="1" l="1"/>
  <c r="I59" i="1"/>
  <c r="M59" i="1" s="1"/>
  <c r="M60" i="1"/>
  <c r="M58" i="1"/>
  <c r="H53" i="1"/>
  <c r="L53" i="1" s="1"/>
  <c r="H54" i="1"/>
  <c r="L54" i="1" s="1"/>
  <c r="J54" i="1"/>
  <c r="I53" i="1" l="1"/>
  <c r="M53" i="1" s="1"/>
  <c r="I54" i="1"/>
  <c r="M54" i="1"/>
  <c r="G52" i="1"/>
  <c r="J52" i="1" s="1"/>
  <c r="G51" i="1"/>
  <c r="J51" i="1" s="1"/>
  <c r="G49" i="1"/>
  <c r="J49" i="1" s="1"/>
  <c r="H49" i="1"/>
  <c r="L49" i="1" s="1"/>
  <c r="G48" i="1"/>
  <c r="G47" i="1"/>
  <c r="G46" i="1"/>
  <c r="J46" i="1" s="1"/>
  <c r="G45" i="1"/>
  <c r="J45" i="1" s="1"/>
  <c r="G44" i="1"/>
  <c r="G43" i="1"/>
  <c r="G42" i="1"/>
  <c r="G41" i="1"/>
  <c r="G40" i="1"/>
  <c r="G39" i="1"/>
  <c r="H45" i="1" l="1"/>
  <c r="L45" i="1" s="1"/>
  <c r="H52" i="1"/>
  <c r="L52" i="1" s="1"/>
  <c r="H44" i="1"/>
  <c r="L44" i="1" s="1"/>
  <c r="J44" i="1"/>
  <c r="H42" i="1"/>
  <c r="I42" i="1" s="1"/>
  <c r="J42" i="1"/>
  <c r="H47" i="1"/>
  <c r="I47" i="1" s="1"/>
  <c r="J47" i="1"/>
  <c r="H48" i="1"/>
  <c r="L48" i="1" s="1"/>
  <c r="J48" i="1"/>
  <c r="H39" i="1"/>
  <c r="L39" i="1" s="1"/>
  <c r="J39" i="1"/>
  <c r="H40" i="1"/>
  <c r="L40" i="1" s="1"/>
  <c r="J40" i="1"/>
  <c r="H43" i="1"/>
  <c r="L43" i="1" s="1"/>
  <c r="J43" i="1"/>
  <c r="H41" i="1"/>
  <c r="L41" i="1" s="1"/>
  <c r="J41" i="1"/>
  <c r="I49" i="1"/>
  <c r="I52" i="1"/>
  <c r="H51" i="1"/>
  <c r="L51" i="1" s="1"/>
  <c r="H46" i="1"/>
  <c r="L46" i="1" s="1"/>
  <c r="G37" i="1"/>
  <c r="G36" i="1"/>
  <c r="G35" i="1"/>
  <c r="G34" i="1"/>
  <c r="G32" i="1"/>
  <c r="J32" i="1" s="1"/>
  <c r="G31" i="1"/>
  <c r="G30" i="1"/>
  <c r="J30" i="1" s="1"/>
  <c r="G29" i="1"/>
  <c r="J29" i="1" s="1"/>
  <c r="G28" i="1"/>
  <c r="G27" i="1"/>
  <c r="G25" i="1"/>
  <c r="J25" i="1" s="1"/>
  <c r="G24" i="1"/>
  <c r="J24" i="1" s="1"/>
  <c r="G23" i="1"/>
  <c r="J23" i="1" s="1"/>
  <c r="G22" i="1"/>
  <c r="G20" i="1"/>
  <c r="J20" i="1" s="1"/>
  <c r="G19" i="1"/>
  <c r="J19" i="1" s="1"/>
  <c r="G12" i="1"/>
  <c r="I45" i="1" l="1"/>
  <c r="M45" i="1" s="1"/>
  <c r="I44" i="1"/>
  <c r="H20" i="1"/>
  <c r="L20" i="1" s="1"/>
  <c r="I39" i="1"/>
  <c r="M39" i="1" s="1"/>
  <c r="I40" i="1"/>
  <c r="M40" i="1" s="1"/>
  <c r="H28" i="1"/>
  <c r="L28" i="1" s="1"/>
  <c r="J28" i="1"/>
  <c r="H31" i="1"/>
  <c r="L31" i="1" s="1"/>
  <c r="J31" i="1"/>
  <c r="L47" i="1"/>
  <c r="M47" i="1" s="1"/>
  <c r="H37" i="1"/>
  <c r="L37" i="1" s="1"/>
  <c r="J37" i="1"/>
  <c r="I41" i="1"/>
  <c r="M41" i="1" s="1"/>
  <c r="H34" i="1"/>
  <c r="L34" i="1" s="1"/>
  <c r="J34" i="1"/>
  <c r="I48" i="1"/>
  <c r="M48" i="1" s="1"/>
  <c r="H12" i="1"/>
  <c r="L12" i="1" s="1"/>
  <c r="J12" i="1"/>
  <c r="H35" i="1"/>
  <c r="L35" i="1" s="1"/>
  <c r="J35" i="1"/>
  <c r="L42" i="1"/>
  <c r="H22" i="1"/>
  <c r="L22" i="1" s="1"/>
  <c r="J22" i="1"/>
  <c r="H27" i="1"/>
  <c r="L27" i="1" s="1"/>
  <c r="J27" i="1"/>
  <c r="H36" i="1"/>
  <c r="L36" i="1" s="1"/>
  <c r="J36" i="1"/>
  <c r="I43" i="1"/>
  <c r="M43" i="1" s="1"/>
  <c r="M42" i="1"/>
  <c r="M49" i="1"/>
  <c r="H24" i="1"/>
  <c r="L24" i="1" s="1"/>
  <c r="M44" i="1"/>
  <c r="H29" i="1"/>
  <c r="L29" i="1" s="1"/>
  <c r="I46" i="1"/>
  <c r="M46" i="1" s="1"/>
  <c r="H25" i="1"/>
  <c r="L25" i="1" s="1"/>
  <c r="H30" i="1"/>
  <c r="L30" i="1" s="1"/>
  <c r="H23" i="1"/>
  <c r="L23" i="1" s="1"/>
  <c r="H32" i="1"/>
  <c r="L32" i="1" s="1"/>
  <c r="M52" i="1"/>
  <c r="I51" i="1"/>
  <c r="I34" i="1"/>
  <c r="H19" i="1"/>
  <c r="L19" i="1" s="1"/>
  <c r="I27" i="1" l="1"/>
  <c r="I22" i="1"/>
  <c r="M22" i="1" s="1"/>
  <c r="I20" i="1"/>
  <c r="M20" i="1" s="1"/>
  <c r="I31" i="1"/>
  <c r="M31" i="1" s="1"/>
  <c r="I28" i="1"/>
  <c r="M28" i="1" s="1"/>
  <c r="I36" i="1"/>
  <c r="M36" i="1" s="1"/>
  <c r="I12" i="1"/>
  <c r="M12" i="1" s="1"/>
  <c r="I35" i="1"/>
  <c r="M35" i="1" s="1"/>
  <c r="I37" i="1"/>
  <c r="M37" i="1" s="1"/>
  <c r="I30" i="1"/>
  <c r="M30" i="1" s="1"/>
  <c r="I32" i="1"/>
  <c r="M32" i="1" s="1"/>
  <c r="I25" i="1"/>
  <c r="M25" i="1" s="1"/>
  <c r="I29" i="1"/>
  <c r="M29" i="1" s="1"/>
  <c r="I23" i="1"/>
  <c r="M23" i="1" s="1"/>
  <c r="I24" i="1"/>
  <c r="M27" i="1"/>
  <c r="M51" i="1"/>
  <c r="M34" i="1"/>
  <c r="I19" i="1"/>
  <c r="M24" i="1" l="1"/>
  <c r="M19" i="1"/>
  <c r="G21" i="1" l="1"/>
  <c r="J21" i="1" s="1"/>
  <c r="H21" i="1" l="1"/>
  <c r="L21" i="1" s="1"/>
  <c r="I21" i="1" l="1"/>
  <c r="G14" i="1"/>
  <c r="J14" i="1" s="1"/>
  <c r="G13" i="1"/>
  <c r="J13" i="1" s="1"/>
  <c r="G11" i="1"/>
  <c r="J11" i="1" s="1"/>
  <c r="G10" i="1"/>
  <c r="J10" i="1" s="1"/>
  <c r="G9" i="1"/>
  <c r="J9" i="1" s="1"/>
  <c r="G7" i="1"/>
  <c r="H7" i="1" l="1"/>
  <c r="L7" i="1" s="1"/>
  <c r="J7" i="1"/>
  <c r="M21" i="1"/>
  <c r="H10" i="1"/>
  <c r="L10" i="1" s="1"/>
  <c r="H11" i="1"/>
  <c r="L11" i="1" s="1"/>
  <c r="H9" i="1"/>
  <c r="L9" i="1" s="1"/>
  <c r="H13" i="1"/>
  <c r="L13" i="1" s="1"/>
  <c r="H14" i="1"/>
  <c r="L14" i="1" s="1"/>
  <c r="I7" i="1"/>
  <c r="I9" i="1" l="1"/>
  <c r="M9" i="1" s="1"/>
  <c r="I14" i="1"/>
  <c r="M14" i="1" s="1"/>
  <c r="I10" i="1"/>
  <c r="M10" i="1" s="1"/>
  <c r="I13" i="1"/>
  <c r="M13" i="1" s="1"/>
  <c r="I11" i="1"/>
  <c r="M11" i="1" s="1"/>
  <c r="M7" i="1"/>
  <c r="G8" i="1"/>
  <c r="J8" i="1" s="1"/>
  <c r="H8" i="1" l="1"/>
  <c r="L8" i="1" s="1"/>
  <c r="I8" i="1" l="1"/>
  <c r="M8" i="1" s="1"/>
  <c r="M62" i="1" l="1"/>
  <c r="O64" i="1" s="1"/>
</calcChain>
</file>

<file path=xl/sharedStrings.xml><?xml version="1.0" encoding="utf-8"?>
<sst xmlns="http://schemas.openxmlformats.org/spreadsheetml/2006/main" count="110" uniqueCount="97">
  <si>
    <t>Amount</t>
  </si>
  <si>
    <t>UTR</t>
  </si>
  <si>
    <t>Total Payable Amount Rs. -</t>
  </si>
  <si>
    <t>Technocrat Drillers</t>
  </si>
  <si>
    <t>Drilling work</t>
  </si>
  <si>
    <t>17-08-2022 NEFT/AXISP00312471729/RIUP22/526/TECHNOCRAT DRILL 197470.00</t>
  </si>
  <si>
    <t>01-10-2022 NEFT/AXISP00324527321/RIUP22/859/TECHNOCRAT DRILL 147000.00</t>
  </si>
  <si>
    <t>GST Release Note</t>
  </si>
  <si>
    <t>20-10-2022 NEFT/AXISP00330179774/RIUP22/911/TECHNOCRAT DRILL 36270.00</t>
  </si>
  <si>
    <t>05-11-2022 NEFT/AXISP00334835412/RIUP22/1188/TECHNOCRAT DRIL 247940.00</t>
  </si>
  <si>
    <t>Bahpur Village Compressor work</t>
  </si>
  <si>
    <t>Sadpur Village Compressor work</t>
  </si>
  <si>
    <t>Nirgajni Village Compressor work</t>
  </si>
  <si>
    <t>22-11-2022 NEFT/AXISP00339527001/RIUP22/1261/TECHNOCRAT DRIL 148103.00</t>
  </si>
  <si>
    <t>6,7,8,9,17,18,19,20,21,22,23</t>
  </si>
  <si>
    <t>MOHIDDINPUR Village Compressor work</t>
  </si>
  <si>
    <t>ATHAI Village Compressor work</t>
  </si>
  <si>
    <t>JAITPUR Village Compressor work</t>
  </si>
  <si>
    <t>ABDULPUR Village Compressor work</t>
  </si>
  <si>
    <t>BUWARAKALAN Village Compressor work</t>
  </si>
  <si>
    <t>RAMPUR Village Compressor work</t>
  </si>
  <si>
    <t>07-01-2023 NEFT/AXISP00353064334/RIUP22/1740/TECHNOCRAT DRIL 296205.00</t>
  </si>
  <si>
    <t>26,27,28,29,30,31</t>
  </si>
  <si>
    <t>13-02-2023 NEFT/AXISP00362726153/RIUP22/2151/TECH NOCRAT DRIL 54405.00</t>
  </si>
  <si>
    <t>MUBARIKPUR Village Compressor work</t>
  </si>
  <si>
    <t>GUJJARHEDI Village Compressor work</t>
  </si>
  <si>
    <t>KAILANPUR Village Compressor work</t>
  </si>
  <si>
    <t>PALDA Village Compressor work</t>
  </si>
  <si>
    <t>04-03-2023 NEFT/AXISP00368598752/RIUP22/2443/TECHNOCRAT DRIL 197470.00</t>
  </si>
  <si>
    <t>36,37,38,39</t>
  </si>
  <si>
    <t>09-03-2023 NEFT/AXISP00370113960/RIUP22/2530/TECHNOCRAT DRIL 36270.00</t>
  </si>
  <si>
    <t>MALPURA Village Compressor work</t>
  </si>
  <si>
    <t>WAJIDPUR KOWALI / CHIHAMAU Village Compressor work</t>
  </si>
  <si>
    <t>CHIHAMAU Village Compressor work</t>
  </si>
  <si>
    <t>DULHERA Village Compressor work</t>
  </si>
  <si>
    <t>SHAHBZPUR TIGAI Village Compressor work</t>
  </si>
  <si>
    <t>SHAKARPUR  Village Compressor work</t>
  </si>
  <si>
    <t>31-03-2023 NEFT/AXISP00377327418/RIUP22/2799/TECHNOCRAT DRIL 296205.00</t>
  </si>
  <si>
    <t>JAFARPUR  Village Compressor work</t>
  </si>
  <si>
    <t>SARDHAN  Village Compressor work</t>
  </si>
  <si>
    <t>JABARDASTPUR  Village Compressor work</t>
  </si>
  <si>
    <t>09-05-2023 NEFT/AXISP00388778897/RIUP23/155/TECHNOCRAT DRILL 148103.00</t>
  </si>
  <si>
    <t>KASAULI Village Compressor work</t>
  </si>
  <si>
    <t>SUKTARI  Village Compressor work</t>
  </si>
  <si>
    <t>16-05-2023 NEFT/AXISP00390411253/RIUP23/243/TECHNOCRAT DRILL 98735.00</t>
  </si>
  <si>
    <t>45,46,47,48,49,50</t>
  </si>
  <si>
    <t>SAIDPUR KALAN  Village Compressor work</t>
  </si>
  <si>
    <t>ALIPUR Village Compressor work</t>
  </si>
  <si>
    <t>10-08-2023 NEFT/AXISP00414729118/RIUP23/1442/TECHNOCRAT DRIL 98735.00</t>
  </si>
  <si>
    <t>10-08-2023 NEFT/AXISP00414729119/RIUP23/1443/TECHNOCRAT DRIL 54405.00</t>
  </si>
  <si>
    <t>MORKUKKA  Village Compressor work</t>
  </si>
  <si>
    <t>JOHRA  Village Compressor work</t>
  </si>
  <si>
    <t>1,2,3,4,5,8,9</t>
  </si>
  <si>
    <t>17-10-2023 NEFT/AXISP00435127250/RIUP23/2668/TECHNOCRATDRILLER/CNRB0018776 98735.00</t>
  </si>
  <si>
    <t>26-10-2023 NEFT/AXISP00437006015/RIUP23/2765/TECHNOCRAT DRILLER/CNRB0018776 63472.00</t>
  </si>
  <si>
    <t>26-12-2022 NEFT/AXISP00348647833/RIUP22/1618/TECHNOCRAT DRIL 99742.00</t>
  </si>
  <si>
    <t>Total Paid</t>
  </si>
  <si>
    <t>Balance Payable</t>
  </si>
  <si>
    <t>19-12-2023 NEFT/AXISP00454102600/RIUP23/3848/TECHNOCRAT DRILLER/CNRB0018776 49368.00</t>
  </si>
  <si>
    <t>23-02-2024 NEFT/AXISP00473671431/RIUP23/3965/TECHNOCRAT DRILLER/CNRB0018776 ₹ 3,45,573.00</t>
  </si>
  <si>
    <t>31-03-2024 NEFT/AXISP00486642365/RIUP23/5099/TECHNOCRAT DRILLER/CNRB0018776 187395.00</t>
  </si>
  <si>
    <t>26-04-2024 NEFT/AXISP00494041792/RIUP24/0129/TECHNOCRAT DRILLER/CNRB0018776 108808.00</t>
  </si>
  <si>
    <t>16-07-2024 NEFT/AXISP00519021671/RIUP24/0909/TECHNOCRAT DRILLER/CNRB0018776 187395.00</t>
  </si>
  <si>
    <t>2, 3, 4 &amp; 5</t>
  </si>
  <si>
    <t>Uttar Pradesh</t>
  </si>
  <si>
    <t>Muzaffarnagar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</si>
  <si>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</si>
  <si>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</si>
  <si>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</si>
  <si>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</si>
  <si>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</si>
  <si>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</si>
  <si>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</si>
  <si>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</si>
  <si>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</si>
  <si>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</si>
  <si>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</si>
  <si>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</si>
  <si>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</si>
  <si>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GST_SD_Amount</t>
  </si>
  <si>
    <t>Final_Amount</t>
  </si>
  <si>
    <t>Total_Amount</t>
  </si>
  <si>
    <t>Raee Village Development of tubewell work</t>
  </si>
  <si>
    <t>Meghakheri Village Development of tubewell work</t>
  </si>
  <si>
    <t>Parai Village Development of tubewell  work</t>
  </si>
  <si>
    <t xml:space="preserve">Datiyana Village Development of tubewell work </t>
  </si>
  <si>
    <t xml:space="preserve">Bibipur Village Development of tubewell work </t>
  </si>
  <si>
    <t>BADHAI KHURD Village Development of tubewell work</t>
  </si>
  <si>
    <t>PACHENDA KALAN Village Development of tubewell work</t>
  </si>
  <si>
    <t>PACHENDA KHURD Village Development of tubewell work</t>
  </si>
  <si>
    <t>MANGANPUR Village Development of tubewell work</t>
  </si>
  <si>
    <t>SANDHIWALI Village Development of tubewell work</t>
  </si>
  <si>
    <t>BADHKALI Village Development of tubewell work</t>
  </si>
  <si>
    <t>NIRDHANA  Village Development of tubewell work</t>
  </si>
  <si>
    <t xml:space="preserve">Lakhnoti village </t>
  </si>
  <si>
    <t xml:space="preserve">Karwara village </t>
  </si>
  <si>
    <t xml:space="preserve">Bhiraheri, Phulat, Khedkee &amp; Muthra village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</si>
</sst>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9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43" fontId="3" fillId="4" borderId="14" xfId="1" applyNumberFormat="1" applyFont="1" applyFill="1" applyBorder="1" applyAlignment="1">
      <alignment vertical="center"/>
    </xf>
    <xf numFmtId="43" fontId="3" fillId="4" borderId="8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2" borderId="20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 wrapText="1"/>
    </xf>
    <xf numFmtId="14" fontId="6" fillId="2" borderId="20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43" fontId="7" fillId="2" borderId="20" xfId="2" applyNumberFormat="1" applyFont="1" applyFill="1" applyBorder="1" applyAlignment="1">
      <alignment horizontal="center" vertical="center"/>
    </xf>
    <xf numFmtId="43" fontId="6" fillId="2" borderId="20" xfId="2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15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vertical="center"/>
    </xf>
    <xf numFmtId="43" fontId="9" fillId="3" borderId="14" xfId="1" applyNumberFormat="1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 wrapText="1"/>
    </xf>
    <xf numFmtId="43" fontId="9" fillId="2" borderId="8" xfId="1" applyNumberFormat="1" applyFont="1" applyFill="1" applyBorder="1" applyAlignment="1">
      <alignment vertical="center"/>
    </xf>
    <xf numFmtId="43" fontId="9" fillId="2" borderId="14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19" xfId="0" applyFont="1" applyFill="1" applyBorder="1" applyAlignment="1">
      <alignment horizontal="center" vertical="center" wrapText="1"/>
    </xf>
    <xf numFmtId="43" fontId="2" fillId="2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zoomScaleNormal="100" workbookViewId="0">
      <pane ySplit="5" topLeftCell="A6" activePane="bottomLeft" state="frozen"/>
      <selection pane="bottomLeft" activeCell="D3" sqref="D3"/>
    </sheetView>
  </sheetViews>
  <sheetFormatPr defaultColWidth="9" defaultRowHeight="30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1.28515625" style="5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1" width="15.140625" style="5" customWidth="1"/>
    <col min="12" max="13" width="14.85546875" style="5" customWidth="1"/>
    <col min="14" max="14" width="7.28515625" style="5" customWidth="1"/>
    <col min="15" max="15" width="15" style="5" bestFit="1" customWidth="1"/>
    <col min="16" max="16" width="89.7109375" style="5" customWidth="1"/>
    <col min="17" max="16384" width="9" style="5"/>
  </cols>
  <sheetData>
    <row r="1" spans="1:16" ht="30" customHeight="1" x14ac:dyDescent="0.25">
      <c r="A1" s="64" t="s">
        <v>66</v>
      </c>
      <c r="B1" s="27" t="s">
        <v>3</v>
      </c>
      <c r="E1" s="28"/>
      <c r="F1" s="28"/>
      <c r="G1" s="28"/>
    </row>
    <row r="2" spans="1:16" ht="30" customHeight="1" x14ac:dyDescent="0.25">
      <c r="A2" s="64" t="s">
        <v>67</v>
      </c>
      <c r="B2" s="63" t="s">
        <v>64</v>
      </c>
      <c r="C2" s="2"/>
      <c r="D2" s="82" t="s">
        <v>3</v>
      </c>
      <c r="E2" s="82"/>
      <c r="H2" s="14" t="s">
        <v>4</v>
      </c>
      <c r="I2" s="3"/>
      <c r="J2" s="4"/>
      <c r="K2" s="4"/>
      <c r="L2" s="4"/>
      <c r="M2" s="4"/>
      <c r="N2" s="4"/>
    </row>
    <row r="3" spans="1:16" ht="30" customHeight="1" x14ac:dyDescent="0.25">
      <c r="A3" s="64" t="s">
        <v>68</v>
      </c>
      <c r="B3" s="63" t="s">
        <v>65</v>
      </c>
      <c r="C3" s="2"/>
      <c r="D3" s="62"/>
      <c r="E3" s="62"/>
      <c r="H3" s="14"/>
      <c r="I3" s="3"/>
      <c r="J3" s="4"/>
      <c r="K3" s="4"/>
      <c r="L3" s="4"/>
      <c r="M3" s="4"/>
      <c r="N3" s="4"/>
    </row>
    <row r="4" spans="1:16" ht="30" customHeight="1" thickBot="1" x14ac:dyDescent="0.3">
      <c r="A4" s="64" t="s">
        <v>69</v>
      </c>
      <c r="B4" s="63" t="s">
        <v>65</v>
      </c>
      <c r="C4" s="4"/>
      <c r="D4" s="4"/>
      <c r="E4" s="4"/>
      <c r="F4" s="4"/>
      <c r="G4" s="4"/>
      <c r="H4" s="6"/>
      <c r="I4" s="6"/>
      <c r="J4" s="4"/>
      <c r="K4" s="4"/>
      <c r="O4" s="7"/>
      <c r="P4" s="7"/>
    </row>
    <row r="5" spans="1:16" ht="30" customHeight="1" x14ac:dyDescent="0.25">
      <c r="A5" s="65" t="s">
        <v>70</v>
      </c>
      <c r="B5" s="66" t="s">
        <v>71</v>
      </c>
      <c r="C5" s="67" t="s">
        <v>72</v>
      </c>
      <c r="D5" s="68" t="s">
        <v>73</v>
      </c>
      <c r="E5" s="66" t="s">
        <v>74</v>
      </c>
      <c r="F5" s="66" t="s">
        <v>75</v>
      </c>
      <c r="G5" s="68" t="s">
        <v>76</v>
      </c>
      <c r="H5" s="69" t="s">
        <v>77</v>
      </c>
      <c r="I5" s="70" t="s">
        <v>0</v>
      </c>
      <c r="J5" s="66" t="s">
        <v>78</v>
      </c>
      <c r="K5" s="29"/>
      <c r="L5" s="66" t="s">
        <v>79</v>
      </c>
      <c r="M5" s="66" t="s">
        <v>80</v>
      </c>
      <c r="N5" s="45"/>
      <c r="O5" s="66" t="s">
        <v>81</v>
      </c>
      <c r="P5" s="66" t="s">
        <v>1</v>
      </c>
    </row>
    <row r="6" spans="1:16" ht="30" customHeight="1" thickBot="1" x14ac:dyDescent="0.3">
      <c r="A6" s="41"/>
      <c r="B6" s="11"/>
      <c r="C6" s="11"/>
      <c r="D6" s="11"/>
      <c r="E6" s="11"/>
      <c r="F6" s="11"/>
      <c r="G6" s="11"/>
      <c r="H6" s="11"/>
      <c r="I6" s="11"/>
      <c r="J6" s="42">
        <v>0.01</v>
      </c>
      <c r="K6" s="42"/>
      <c r="L6" s="11"/>
      <c r="M6" s="13"/>
      <c r="N6" s="46"/>
      <c r="O6" s="12"/>
      <c r="P6" s="13"/>
    </row>
    <row r="7" spans="1:16" ht="30" customHeight="1" x14ac:dyDescent="0.25">
      <c r="A7" s="38">
        <v>51700</v>
      </c>
      <c r="B7" s="26" t="s">
        <v>82</v>
      </c>
      <c r="C7" s="22">
        <v>44777</v>
      </c>
      <c r="D7" s="39">
        <v>2</v>
      </c>
      <c r="E7" s="8">
        <v>50375</v>
      </c>
      <c r="F7" s="8">
        <v>0</v>
      </c>
      <c r="G7" s="8">
        <f>E7-F7</f>
        <v>50375</v>
      </c>
      <c r="H7" s="54">
        <f>G7*18%</f>
        <v>9067.5</v>
      </c>
      <c r="I7" s="8">
        <f>G7+H7</f>
        <v>59442.5</v>
      </c>
      <c r="J7" s="10">
        <f t="shared" ref="J7" si="0">G7*2%</f>
        <v>1007.5</v>
      </c>
      <c r="K7" s="8"/>
      <c r="L7" s="8">
        <f>H7</f>
        <v>9067.5</v>
      </c>
      <c r="M7" s="58">
        <f t="shared" ref="M7:M27" si="1">ROUND(I7-SUM(J7:L7),)</f>
        <v>49368</v>
      </c>
      <c r="N7" s="23"/>
      <c r="O7" s="59">
        <v>197470</v>
      </c>
      <c r="P7" s="40" t="s">
        <v>5</v>
      </c>
    </row>
    <row r="8" spans="1:16" ht="30" customHeight="1" x14ac:dyDescent="0.25">
      <c r="A8" s="38">
        <v>51700</v>
      </c>
      <c r="B8" s="18" t="s">
        <v>83</v>
      </c>
      <c r="C8" s="19">
        <v>44777</v>
      </c>
      <c r="D8" s="21">
        <v>3</v>
      </c>
      <c r="E8" s="10">
        <v>50375</v>
      </c>
      <c r="F8" s="10">
        <v>0</v>
      </c>
      <c r="G8" s="10">
        <f>E8-F8</f>
        <v>50375</v>
      </c>
      <c r="H8" s="53">
        <f t="shared" ref="H8:H14" si="2">G8*18%</f>
        <v>9067.5</v>
      </c>
      <c r="I8" s="10">
        <f>G8+H8</f>
        <v>59442.5</v>
      </c>
      <c r="J8" s="10">
        <f t="shared" ref="J8:J14" si="3">G8*2%</f>
        <v>1007.5</v>
      </c>
      <c r="K8" s="10"/>
      <c r="L8" s="10">
        <f t="shared" ref="L8:L14" si="4">H8</f>
        <v>9067.5</v>
      </c>
      <c r="M8" s="52">
        <f t="shared" si="1"/>
        <v>49368</v>
      </c>
      <c r="N8" s="20"/>
      <c r="O8" s="57">
        <v>147000</v>
      </c>
      <c r="P8" s="24" t="s">
        <v>6</v>
      </c>
    </row>
    <row r="9" spans="1:16" ht="30" customHeight="1" x14ac:dyDescent="0.25">
      <c r="A9" s="38">
        <v>51700</v>
      </c>
      <c r="B9" s="18" t="s">
        <v>84</v>
      </c>
      <c r="C9" s="19">
        <v>44777</v>
      </c>
      <c r="D9" s="21">
        <v>4</v>
      </c>
      <c r="E9" s="10">
        <v>50375</v>
      </c>
      <c r="F9" s="10">
        <v>0</v>
      </c>
      <c r="G9" s="10">
        <f t="shared" ref="G9:G14" si="5">E9-F9</f>
        <v>50375</v>
      </c>
      <c r="H9" s="53">
        <f t="shared" si="2"/>
        <v>9067.5</v>
      </c>
      <c r="I9" s="10">
        <f t="shared" ref="I9:I14" si="6">G9+H9</f>
        <v>59442.5</v>
      </c>
      <c r="J9" s="10">
        <f t="shared" si="3"/>
        <v>1007.5</v>
      </c>
      <c r="K9" s="10"/>
      <c r="L9" s="10">
        <f t="shared" si="4"/>
        <v>9067.5</v>
      </c>
      <c r="M9" s="52">
        <f t="shared" si="1"/>
        <v>49368</v>
      </c>
      <c r="N9" s="20"/>
      <c r="O9" s="56">
        <v>36270</v>
      </c>
      <c r="P9" s="31" t="s">
        <v>8</v>
      </c>
    </row>
    <row r="10" spans="1:16" ht="30" customHeight="1" x14ac:dyDescent="0.25">
      <c r="A10" s="38">
        <v>51700</v>
      </c>
      <c r="B10" s="18" t="s">
        <v>85</v>
      </c>
      <c r="C10" s="19">
        <v>44777</v>
      </c>
      <c r="D10" s="21">
        <v>5</v>
      </c>
      <c r="E10" s="10">
        <v>50375</v>
      </c>
      <c r="F10" s="10">
        <v>0</v>
      </c>
      <c r="G10" s="10">
        <f t="shared" si="5"/>
        <v>50375</v>
      </c>
      <c r="H10" s="53">
        <f t="shared" si="2"/>
        <v>9067.5</v>
      </c>
      <c r="I10" s="10">
        <f t="shared" si="6"/>
        <v>59442.5</v>
      </c>
      <c r="J10" s="10">
        <f t="shared" si="3"/>
        <v>1007.5</v>
      </c>
      <c r="K10" s="10"/>
      <c r="L10" s="10">
        <f t="shared" si="4"/>
        <v>9067.5</v>
      </c>
      <c r="M10" s="52">
        <f t="shared" si="1"/>
        <v>49368</v>
      </c>
      <c r="N10" s="20"/>
      <c r="O10" s="57">
        <v>247940</v>
      </c>
      <c r="P10" s="24" t="s">
        <v>9</v>
      </c>
    </row>
    <row r="11" spans="1:16" ht="30" customHeight="1" x14ac:dyDescent="0.25">
      <c r="A11" s="38">
        <v>51700</v>
      </c>
      <c r="B11" s="18" t="s">
        <v>86</v>
      </c>
      <c r="C11" s="19">
        <v>44779</v>
      </c>
      <c r="D11" s="21">
        <v>6</v>
      </c>
      <c r="E11" s="10">
        <v>50375</v>
      </c>
      <c r="F11" s="10">
        <v>0</v>
      </c>
      <c r="G11" s="10">
        <f t="shared" si="5"/>
        <v>50375</v>
      </c>
      <c r="H11" s="53">
        <f t="shared" si="2"/>
        <v>9067.5</v>
      </c>
      <c r="I11" s="10">
        <f t="shared" si="6"/>
        <v>59442.5</v>
      </c>
      <c r="J11" s="10">
        <f t="shared" si="3"/>
        <v>1007.5</v>
      </c>
      <c r="K11" s="10"/>
      <c r="L11" s="10">
        <f t="shared" si="4"/>
        <v>9067.5</v>
      </c>
      <c r="M11" s="52">
        <f t="shared" si="1"/>
        <v>49368</v>
      </c>
      <c r="N11" s="20"/>
      <c r="O11" s="57">
        <v>148103</v>
      </c>
      <c r="P11" s="24" t="s">
        <v>13</v>
      </c>
    </row>
    <row r="12" spans="1:16" ht="30" customHeight="1" x14ac:dyDescent="0.25">
      <c r="A12" s="38">
        <v>51700</v>
      </c>
      <c r="B12" s="18" t="s">
        <v>87</v>
      </c>
      <c r="C12" s="19">
        <v>44779</v>
      </c>
      <c r="D12" s="21">
        <v>7</v>
      </c>
      <c r="E12" s="10">
        <v>50375</v>
      </c>
      <c r="F12" s="10">
        <v>0</v>
      </c>
      <c r="G12" s="10">
        <f t="shared" ref="G12" si="7">E12-F12</f>
        <v>50375</v>
      </c>
      <c r="H12" s="53">
        <f t="shared" si="2"/>
        <v>9067.5</v>
      </c>
      <c r="I12" s="10">
        <f t="shared" ref="I12" si="8">G12+H12</f>
        <v>59442.5</v>
      </c>
      <c r="J12" s="10">
        <f t="shared" si="3"/>
        <v>1007.5</v>
      </c>
      <c r="K12" s="10"/>
      <c r="L12" s="10">
        <f t="shared" si="4"/>
        <v>9067.5</v>
      </c>
      <c r="M12" s="52">
        <f t="shared" si="1"/>
        <v>49368</v>
      </c>
      <c r="N12" s="20"/>
      <c r="O12" s="57">
        <v>99742</v>
      </c>
      <c r="P12" s="24" t="s">
        <v>55</v>
      </c>
    </row>
    <row r="13" spans="1:16" ht="30" customHeight="1" x14ac:dyDescent="0.25">
      <c r="A13" s="38">
        <v>51700</v>
      </c>
      <c r="B13" s="18" t="s">
        <v>88</v>
      </c>
      <c r="C13" s="19">
        <v>44779</v>
      </c>
      <c r="D13" s="21">
        <v>8</v>
      </c>
      <c r="E13" s="10">
        <v>50375</v>
      </c>
      <c r="F13" s="10">
        <v>0</v>
      </c>
      <c r="G13" s="10">
        <f t="shared" si="5"/>
        <v>50375</v>
      </c>
      <c r="H13" s="53">
        <f t="shared" si="2"/>
        <v>9067.5</v>
      </c>
      <c r="I13" s="10">
        <f t="shared" si="6"/>
        <v>59442.5</v>
      </c>
      <c r="J13" s="10">
        <f t="shared" si="3"/>
        <v>1007.5</v>
      </c>
      <c r="K13" s="10"/>
      <c r="L13" s="10">
        <f t="shared" si="4"/>
        <v>9067.5</v>
      </c>
      <c r="M13" s="52">
        <f t="shared" si="1"/>
        <v>49368</v>
      </c>
      <c r="N13" s="20"/>
      <c r="O13" s="57">
        <v>296205</v>
      </c>
      <c r="P13" s="24" t="s">
        <v>21</v>
      </c>
    </row>
    <row r="14" spans="1:16" ht="30" customHeight="1" x14ac:dyDescent="0.25">
      <c r="A14" s="38">
        <v>51700</v>
      </c>
      <c r="B14" s="18" t="s">
        <v>89</v>
      </c>
      <c r="C14" s="19">
        <v>44779</v>
      </c>
      <c r="D14" s="21">
        <v>9</v>
      </c>
      <c r="E14" s="10">
        <v>50375</v>
      </c>
      <c r="F14" s="10">
        <v>0</v>
      </c>
      <c r="G14" s="10">
        <f t="shared" si="5"/>
        <v>50375</v>
      </c>
      <c r="H14" s="53">
        <f t="shared" si="2"/>
        <v>9067.5</v>
      </c>
      <c r="I14" s="10">
        <f t="shared" si="6"/>
        <v>59442.5</v>
      </c>
      <c r="J14" s="10">
        <f t="shared" si="3"/>
        <v>1007.5</v>
      </c>
      <c r="K14" s="10"/>
      <c r="L14" s="10">
        <f t="shared" si="4"/>
        <v>9067.5</v>
      </c>
      <c r="M14" s="52">
        <f t="shared" si="1"/>
        <v>49368</v>
      </c>
      <c r="N14" s="20"/>
      <c r="O14" s="56">
        <v>54405</v>
      </c>
      <c r="P14" s="24" t="s">
        <v>23</v>
      </c>
    </row>
    <row r="15" spans="1:16" ht="30" customHeight="1" x14ac:dyDescent="0.25">
      <c r="A15" s="38">
        <v>51700</v>
      </c>
      <c r="B15" s="18" t="s">
        <v>7</v>
      </c>
      <c r="C15" s="19">
        <v>44835</v>
      </c>
      <c r="D15" s="21">
        <v>2</v>
      </c>
      <c r="E15" s="53">
        <v>9067</v>
      </c>
      <c r="F15" s="10"/>
      <c r="G15" s="10"/>
      <c r="H15" s="10"/>
      <c r="I15" s="10"/>
      <c r="J15" s="10"/>
      <c r="K15" s="10"/>
      <c r="L15" s="10"/>
      <c r="M15" s="56">
        <f>E15</f>
        <v>9067</v>
      </c>
      <c r="N15" s="20"/>
      <c r="O15" s="57">
        <v>197470</v>
      </c>
      <c r="P15" s="24" t="s">
        <v>28</v>
      </c>
    </row>
    <row r="16" spans="1:16" ht="30" customHeight="1" x14ac:dyDescent="0.25">
      <c r="A16" s="38">
        <v>51700</v>
      </c>
      <c r="B16" s="18" t="s">
        <v>7</v>
      </c>
      <c r="C16" s="19">
        <v>44835</v>
      </c>
      <c r="D16" s="21">
        <v>3</v>
      </c>
      <c r="E16" s="53">
        <v>9067</v>
      </c>
      <c r="F16" s="10"/>
      <c r="G16" s="10"/>
      <c r="H16" s="10"/>
      <c r="I16" s="10"/>
      <c r="J16" s="10"/>
      <c r="K16" s="10"/>
      <c r="L16" s="10"/>
      <c r="M16" s="56">
        <f t="shared" ref="M16:M18" si="9">E16</f>
        <v>9067</v>
      </c>
      <c r="N16" s="20"/>
      <c r="O16" s="56">
        <v>36270</v>
      </c>
      <c r="P16" s="24" t="s">
        <v>30</v>
      </c>
    </row>
    <row r="17" spans="1:16" ht="30" customHeight="1" x14ac:dyDescent="0.25">
      <c r="A17" s="38">
        <v>51700</v>
      </c>
      <c r="B17" s="18" t="s">
        <v>7</v>
      </c>
      <c r="C17" s="19">
        <v>44835</v>
      </c>
      <c r="D17" s="21">
        <v>4</v>
      </c>
      <c r="E17" s="53">
        <v>9067</v>
      </c>
      <c r="F17" s="10"/>
      <c r="G17" s="10"/>
      <c r="H17" s="10"/>
      <c r="I17" s="10"/>
      <c r="J17" s="10"/>
      <c r="K17" s="10"/>
      <c r="L17" s="10"/>
      <c r="M17" s="56">
        <f t="shared" si="9"/>
        <v>9067</v>
      </c>
      <c r="N17" s="20"/>
      <c r="O17" s="57">
        <v>296205</v>
      </c>
      <c r="P17" s="24" t="s">
        <v>37</v>
      </c>
    </row>
    <row r="18" spans="1:16" ht="30" customHeight="1" x14ac:dyDescent="0.25">
      <c r="A18" s="38">
        <v>51700</v>
      </c>
      <c r="B18" s="18" t="s">
        <v>7</v>
      </c>
      <c r="C18" s="19">
        <v>44835</v>
      </c>
      <c r="D18" s="21">
        <v>5</v>
      </c>
      <c r="E18" s="53">
        <v>9067</v>
      </c>
      <c r="F18" s="10"/>
      <c r="G18" s="10"/>
      <c r="H18" s="10"/>
      <c r="I18" s="10"/>
      <c r="J18" s="10"/>
      <c r="K18" s="10"/>
      <c r="L18" s="10"/>
      <c r="M18" s="56">
        <f t="shared" si="9"/>
        <v>9067</v>
      </c>
      <c r="N18" s="20"/>
      <c r="O18" s="57">
        <v>148103</v>
      </c>
      <c r="P18" s="24" t="s">
        <v>41</v>
      </c>
    </row>
    <row r="19" spans="1:16" ht="30" customHeight="1" x14ac:dyDescent="0.25">
      <c r="A19" s="38">
        <v>51700</v>
      </c>
      <c r="B19" s="18" t="s">
        <v>90</v>
      </c>
      <c r="C19" s="19">
        <v>44862</v>
      </c>
      <c r="D19" s="21">
        <v>17</v>
      </c>
      <c r="E19" s="10">
        <v>50375</v>
      </c>
      <c r="F19" s="10">
        <v>0</v>
      </c>
      <c r="G19" s="10">
        <f t="shared" ref="G19" si="10">E19-F19</f>
        <v>50375</v>
      </c>
      <c r="H19" s="53">
        <f t="shared" ref="H19:H37" si="11">G19*18%</f>
        <v>9067.5</v>
      </c>
      <c r="I19" s="10">
        <f t="shared" ref="I19" si="12">G19+H19</f>
        <v>59442.5</v>
      </c>
      <c r="J19" s="10">
        <f t="shared" ref="J19:J25" si="13">G19*2%</f>
        <v>1007.5</v>
      </c>
      <c r="K19" s="10"/>
      <c r="L19" s="10">
        <f t="shared" ref="L19" si="14">H19</f>
        <v>9067.5</v>
      </c>
      <c r="M19" s="52">
        <f t="shared" si="1"/>
        <v>49368</v>
      </c>
      <c r="N19" s="20"/>
      <c r="O19" s="57">
        <v>98735</v>
      </c>
      <c r="P19" s="24" t="s">
        <v>44</v>
      </c>
    </row>
    <row r="20" spans="1:16" ht="30" customHeight="1" x14ac:dyDescent="0.25">
      <c r="A20" s="38">
        <v>51700</v>
      </c>
      <c r="B20" s="18" t="s">
        <v>91</v>
      </c>
      <c r="C20" s="19">
        <v>44862</v>
      </c>
      <c r="D20" s="21">
        <v>18</v>
      </c>
      <c r="E20" s="10">
        <v>50375</v>
      </c>
      <c r="F20" s="10">
        <v>0</v>
      </c>
      <c r="G20" s="10">
        <f t="shared" ref="G20" si="15">E20-F20</f>
        <v>50375</v>
      </c>
      <c r="H20" s="53">
        <f t="shared" si="11"/>
        <v>9067.5</v>
      </c>
      <c r="I20" s="10">
        <f t="shared" ref="I20" si="16">G20+H20</f>
        <v>59442.5</v>
      </c>
      <c r="J20" s="10">
        <f t="shared" si="13"/>
        <v>1007.5</v>
      </c>
      <c r="K20" s="10"/>
      <c r="L20" s="10">
        <f t="shared" ref="L20:L35" si="17">H20</f>
        <v>9067.5</v>
      </c>
      <c r="M20" s="52">
        <f t="shared" si="1"/>
        <v>49368</v>
      </c>
      <c r="N20" s="20"/>
      <c r="O20" s="57">
        <v>98735</v>
      </c>
      <c r="P20" s="24" t="s">
        <v>48</v>
      </c>
    </row>
    <row r="21" spans="1:16" ht="30" customHeight="1" x14ac:dyDescent="0.25">
      <c r="A21" s="30">
        <v>51700</v>
      </c>
      <c r="B21" s="18" t="s">
        <v>92</v>
      </c>
      <c r="C21" s="19">
        <v>44862</v>
      </c>
      <c r="D21" s="21">
        <v>19</v>
      </c>
      <c r="E21" s="10">
        <v>50375</v>
      </c>
      <c r="F21" s="10">
        <v>0</v>
      </c>
      <c r="G21" s="10">
        <f t="shared" ref="G21" si="18">E21-F21</f>
        <v>50375</v>
      </c>
      <c r="H21" s="53">
        <f t="shared" si="11"/>
        <v>9067.5</v>
      </c>
      <c r="I21" s="10">
        <f t="shared" ref="I21" si="19">G21+H21</f>
        <v>59442.5</v>
      </c>
      <c r="J21" s="10">
        <f t="shared" si="13"/>
        <v>1007.5</v>
      </c>
      <c r="K21" s="10"/>
      <c r="L21" s="10">
        <f t="shared" si="17"/>
        <v>9067.5</v>
      </c>
      <c r="M21" s="52">
        <f t="shared" si="1"/>
        <v>49368</v>
      </c>
      <c r="N21" s="20"/>
      <c r="O21" s="56">
        <v>54405</v>
      </c>
      <c r="P21" s="24" t="s">
        <v>49</v>
      </c>
    </row>
    <row r="22" spans="1:16" ht="30" customHeight="1" x14ac:dyDescent="0.25">
      <c r="A22" s="30">
        <v>51700</v>
      </c>
      <c r="B22" s="18" t="s">
        <v>93</v>
      </c>
      <c r="C22" s="19">
        <v>44862</v>
      </c>
      <c r="D22" s="21">
        <v>20</v>
      </c>
      <c r="E22" s="10">
        <v>50375</v>
      </c>
      <c r="F22" s="10">
        <v>0</v>
      </c>
      <c r="G22" s="10">
        <f t="shared" ref="G22" si="20">E22-F22</f>
        <v>50375</v>
      </c>
      <c r="H22" s="53">
        <f t="shared" si="11"/>
        <v>9067.5</v>
      </c>
      <c r="I22" s="10">
        <f t="shared" ref="I22" si="21">G22+H22</f>
        <v>59442.5</v>
      </c>
      <c r="J22" s="10">
        <f t="shared" si="13"/>
        <v>1007.5</v>
      </c>
      <c r="K22" s="10"/>
      <c r="L22" s="10">
        <f t="shared" si="17"/>
        <v>9067.5</v>
      </c>
      <c r="M22" s="52">
        <f t="shared" si="1"/>
        <v>49368</v>
      </c>
      <c r="N22" s="20"/>
      <c r="O22" s="57">
        <v>98735</v>
      </c>
      <c r="P22" s="24" t="s">
        <v>53</v>
      </c>
    </row>
    <row r="23" spans="1:16" ht="30" customHeight="1" x14ac:dyDescent="0.25">
      <c r="A23" s="30">
        <v>51700</v>
      </c>
      <c r="B23" s="18" t="s">
        <v>10</v>
      </c>
      <c r="C23" s="19">
        <v>44875</v>
      </c>
      <c r="D23" s="21">
        <v>21</v>
      </c>
      <c r="E23" s="10">
        <v>50375</v>
      </c>
      <c r="F23" s="10">
        <v>0</v>
      </c>
      <c r="G23" s="10">
        <f t="shared" ref="G23" si="22">E23-F23</f>
        <v>50375</v>
      </c>
      <c r="H23" s="53">
        <f t="shared" si="11"/>
        <v>9067.5</v>
      </c>
      <c r="I23" s="10">
        <f t="shared" ref="I23" si="23">G23+H23</f>
        <v>59442.5</v>
      </c>
      <c r="J23" s="10">
        <f t="shared" si="13"/>
        <v>1007.5</v>
      </c>
      <c r="K23" s="10"/>
      <c r="L23" s="10">
        <f t="shared" si="17"/>
        <v>9067.5</v>
      </c>
      <c r="M23" s="52">
        <f t="shared" si="1"/>
        <v>49368</v>
      </c>
      <c r="N23" s="20"/>
      <c r="O23" s="56">
        <v>63472</v>
      </c>
      <c r="P23" s="24" t="s">
        <v>54</v>
      </c>
    </row>
    <row r="24" spans="1:16" ht="30" customHeight="1" x14ac:dyDescent="0.25">
      <c r="A24" s="30">
        <v>51700</v>
      </c>
      <c r="B24" s="18" t="s">
        <v>11</v>
      </c>
      <c r="C24" s="19">
        <v>44875</v>
      </c>
      <c r="D24" s="21">
        <v>22</v>
      </c>
      <c r="E24" s="10">
        <v>50375</v>
      </c>
      <c r="F24" s="10">
        <v>0</v>
      </c>
      <c r="G24" s="10">
        <f t="shared" ref="G24" si="24">E24-F24</f>
        <v>50375</v>
      </c>
      <c r="H24" s="53">
        <f t="shared" si="11"/>
        <v>9067.5</v>
      </c>
      <c r="I24" s="10">
        <f t="shared" ref="I24" si="25">G24+H24</f>
        <v>59442.5</v>
      </c>
      <c r="J24" s="10">
        <f t="shared" si="13"/>
        <v>1007.5</v>
      </c>
      <c r="K24" s="10"/>
      <c r="L24" s="10">
        <f t="shared" si="17"/>
        <v>9067.5</v>
      </c>
      <c r="M24" s="52">
        <f t="shared" si="1"/>
        <v>49368</v>
      </c>
      <c r="N24" s="20"/>
      <c r="O24" s="9">
        <v>49368</v>
      </c>
      <c r="P24" s="24" t="s">
        <v>58</v>
      </c>
    </row>
    <row r="25" spans="1:16" ht="30" customHeight="1" x14ac:dyDescent="0.25">
      <c r="A25" s="30">
        <v>51700</v>
      </c>
      <c r="B25" s="18" t="s">
        <v>12</v>
      </c>
      <c r="C25" s="19">
        <v>44875</v>
      </c>
      <c r="D25" s="21">
        <v>23</v>
      </c>
      <c r="E25" s="10">
        <v>50375</v>
      </c>
      <c r="F25" s="10">
        <v>0</v>
      </c>
      <c r="G25" s="10">
        <f t="shared" ref="G25:G27" si="26">E25-F25</f>
        <v>50375</v>
      </c>
      <c r="H25" s="53">
        <f t="shared" si="11"/>
        <v>9067.5</v>
      </c>
      <c r="I25" s="10">
        <f t="shared" ref="I25:I27" si="27">G25+H25</f>
        <v>59442.5</v>
      </c>
      <c r="J25" s="10">
        <f t="shared" si="13"/>
        <v>1007.5</v>
      </c>
      <c r="K25" s="10"/>
      <c r="L25" s="10">
        <f t="shared" si="17"/>
        <v>9067.5</v>
      </c>
      <c r="M25" s="52">
        <f t="shared" si="1"/>
        <v>49368</v>
      </c>
      <c r="N25" s="20"/>
      <c r="O25" s="9">
        <v>345573</v>
      </c>
      <c r="P25" s="24" t="s">
        <v>59</v>
      </c>
    </row>
    <row r="26" spans="1:16" ht="42.75" x14ac:dyDescent="0.25">
      <c r="A26" s="30">
        <v>51700</v>
      </c>
      <c r="B26" s="18" t="s">
        <v>7</v>
      </c>
      <c r="C26" s="19">
        <v>15698</v>
      </c>
      <c r="D26" s="18" t="s">
        <v>14</v>
      </c>
      <c r="E26" s="53">
        <v>99742</v>
      </c>
      <c r="F26" s="10"/>
      <c r="G26" s="10"/>
      <c r="H26" s="10"/>
      <c r="I26" s="10"/>
      <c r="J26" s="10"/>
      <c r="K26" s="10"/>
      <c r="L26" s="10"/>
      <c r="M26" s="53">
        <f>E26</f>
        <v>99742</v>
      </c>
      <c r="N26" s="20"/>
      <c r="O26" s="9">
        <v>187395</v>
      </c>
      <c r="P26" s="24" t="s">
        <v>60</v>
      </c>
    </row>
    <row r="27" spans="1:16" ht="30" customHeight="1" x14ac:dyDescent="0.25">
      <c r="A27" s="30">
        <v>51700</v>
      </c>
      <c r="B27" s="18" t="s">
        <v>15</v>
      </c>
      <c r="C27" s="19">
        <v>44921</v>
      </c>
      <c r="D27" s="18">
        <v>26</v>
      </c>
      <c r="E27" s="10">
        <v>50375</v>
      </c>
      <c r="F27" s="10"/>
      <c r="G27" s="10">
        <f t="shared" si="26"/>
        <v>50375</v>
      </c>
      <c r="H27" s="53">
        <f t="shared" si="11"/>
        <v>9067.5</v>
      </c>
      <c r="I27" s="10">
        <f t="shared" si="27"/>
        <v>59442.5</v>
      </c>
      <c r="J27" s="10">
        <f t="shared" ref="J27:J32" si="28">G27*2%</f>
        <v>1007.5</v>
      </c>
      <c r="K27" s="10"/>
      <c r="L27" s="10">
        <f t="shared" si="17"/>
        <v>9067.5</v>
      </c>
      <c r="M27" s="52">
        <f t="shared" si="1"/>
        <v>49368</v>
      </c>
      <c r="N27" s="20"/>
      <c r="O27" s="9">
        <v>108808</v>
      </c>
      <c r="P27" s="24" t="s">
        <v>61</v>
      </c>
    </row>
    <row r="28" spans="1:16" ht="30" customHeight="1" x14ac:dyDescent="0.25">
      <c r="A28" s="30">
        <v>51700</v>
      </c>
      <c r="B28" s="18" t="s">
        <v>16</v>
      </c>
      <c r="C28" s="19">
        <v>44921</v>
      </c>
      <c r="D28" s="18">
        <v>27</v>
      </c>
      <c r="E28" s="10">
        <v>50375</v>
      </c>
      <c r="F28" s="10"/>
      <c r="G28" s="10">
        <f t="shared" ref="G28:G32" si="29">E28-F28</f>
        <v>50375</v>
      </c>
      <c r="H28" s="53">
        <f t="shared" si="11"/>
        <v>9067.5</v>
      </c>
      <c r="I28" s="10">
        <f t="shared" ref="I28:I32" si="30">G28+H28</f>
        <v>59442.5</v>
      </c>
      <c r="J28" s="10">
        <f t="shared" si="28"/>
        <v>1007.5</v>
      </c>
      <c r="K28" s="10"/>
      <c r="L28" s="10">
        <f t="shared" si="17"/>
        <v>9067.5</v>
      </c>
      <c r="M28" s="52">
        <f t="shared" ref="M28:M32" si="31">ROUND(I28-SUM(J28:L28),)</f>
        <v>49368</v>
      </c>
      <c r="N28" s="20"/>
      <c r="O28" s="9">
        <v>187395</v>
      </c>
      <c r="P28" s="24" t="s">
        <v>62</v>
      </c>
    </row>
    <row r="29" spans="1:16" ht="30" customHeight="1" x14ac:dyDescent="0.25">
      <c r="A29" s="30">
        <v>51700</v>
      </c>
      <c r="B29" s="18" t="s">
        <v>17</v>
      </c>
      <c r="C29" s="19">
        <v>44921</v>
      </c>
      <c r="D29" s="18">
        <v>28</v>
      </c>
      <c r="E29" s="10">
        <v>50375</v>
      </c>
      <c r="F29" s="10"/>
      <c r="G29" s="10">
        <f t="shared" si="29"/>
        <v>50375</v>
      </c>
      <c r="H29" s="53">
        <f t="shared" si="11"/>
        <v>9067.5</v>
      </c>
      <c r="I29" s="10">
        <f t="shared" si="30"/>
        <v>59442.5</v>
      </c>
      <c r="J29" s="10">
        <f t="shared" si="28"/>
        <v>1007.5</v>
      </c>
      <c r="K29" s="10"/>
      <c r="L29" s="10">
        <f t="shared" si="17"/>
        <v>9067.5</v>
      </c>
      <c r="M29" s="52">
        <f t="shared" si="31"/>
        <v>49368</v>
      </c>
      <c r="N29" s="20"/>
      <c r="O29" s="9"/>
      <c r="P29" s="24"/>
    </row>
    <row r="30" spans="1:16" ht="30" customHeight="1" x14ac:dyDescent="0.25">
      <c r="A30" s="30">
        <v>51700</v>
      </c>
      <c r="B30" s="18" t="s">
        <v>18</v>
      </c>
      <c r="C30" s="19">
        <v>44921</v>
      </c>
      <c r="D30" s="18">
        <v>29</v>
      </c>
      <c r="E30" s="10">
        <v>50375</v>
      </c>
      <c r="F30" s="10"/>
      <c r="G30" s="10">
        <f t="shared" si="29"/>
        <v>50375</v>
      </c>
      <c r="H30" s="53">
        <f t="shared" si="11"/>
        <v>9067.5</v>
      </c>
      <c r="I30" s="10">
        <f t="shared" si="30"/>
        <v>59442.5</v>
      </c>
      <c r="J30" s="10">
        <f t="shared" si="28"/>
        <v>1007.5</v>
      </c>
      <c r="K30" s="10"/>
      <c r="L30" s="10">
        <f t="shared" si="17"/>
        <v>9067.5</v>
      </c>
      <c r="M30" s="52">
        <f t="shared" si="31"/>
        <v>49368</v>
      </c>
      <c r="N30" s="20"/>
      <c r="O30" s="9"/>
      <c r="P30" s="24"/>
    </row>
    <row r="31" spans="1:16" ht="30" customHeight="1" x14ac:dyDescent="0.25">
      <c r="A31" s="30">
        <v>51700</v>
      </c>
      <c r="B31" s="18" t="s">
        <v>19</v>
      </c>
      <c r="C31" s="19">
        <v>44921</v>
      </c>
      <c r="D31" s="18">
        <v>30</v>
      </c>
      <c r="E31" s="10">
        <v>50375</v>
      </c>
      <c r="F31" s="10"/>
      <c r="G31" s="10">
        <f t="shared" si="29"/>
        <v>50375</v>
      </c>
      <c r="H31" s="53">
        <f t="shared" si="11"/>
        <v>9067.5</v>
      </c>
      <c r="I31" s="10">
        <f t="shared" si="30"/>
        <v>59442.5</v>
      </c>
      <c r="J31" s="10">
        <f t="shared" si="28"/>
        <v>1007.5</v>
      </c>
      <c r="K31" s="10"/>
      <c r="L31" s="10">
        <f t="shared" si="17"/>
        <v>9067.5</v>
      </c>
      <c r="M31" s="52">
        <f t="shared" si="31"/>
        <v>49368</v>
      </c>
      <c r="N31" s="20"/>
      <c r="O31" s="9"/>
      <c r="P31" s="24"/>
    </row>
    <row r="32" spans="1:16" ht="30" customHeight="1" x14ac:dyDescent="0.25">
      <c r="A32" s="30">
        <v>51700</v>
      </c>
      <c r="B32" s="18" t="s">
        <v>20</v>
      </c>
      <c r="C32" s="19">
        <v>44921</v>
      </c>
      <c r="D32" s="21">
        <v>31</v>
      </c>
      <c r="E32" s="10">
        <v>50375</v>
      </c>
      <c r="F32" s="10"/>
      <c r="G32" s="10">
        <f t="shared" si="29"/>
        <v>50375</v>
      </c>
      <c r="H32" s="53">
        <f t="shared" si="11"/>
        <v>9067.5</v>
      </c>
      <c r="I32" s="10">
        <f t="shared" si="30"/>
        <v>59442.5</v>
      </c>
      <c r="J32" s="10">
        <f t="shared" si="28"/>
        <v>1007.5</v>
      </c>
      <c r="K32" s="10"/>
      <c r="L32" s="10">
        <f t="shared" si="17"/>
        <v>9067.5</v>
      </c>
      <c r="M32" s="52">
        <f t="shared" si="31"/>
        <v>49368</v>
      </c>
      <c r="N32" s="20"/>
      <c r="O32" s="9"/>
      <c r="P32" s="24"/>
    </row>
    <row r="33" spans="1:16" ht="30" customHeight="1" x14ac:dyDescent="0.25">
      <c r="A33" s="30">
        <v>51700</v>
      </c>
      <c r="B33" s="18" t="s">
        <v>7</v>
      </c>
      <c r="C33" s="19">
        <v>44963</v>
      </c>
      <c r="D33" s="18" t="s">
        <v>22</v>
      </c>
      <c r="E33" s="53">
        <v>54405</v>
      </c>
      <c r="F33" s="10"/>
      <c r="G33" s="10"/>
      <c r="H33" s="10"/>
      <c r="I33" s="10"/>
      <c r="J33" s="10"/>
      <c r="K33" s="10"/>
      <c r="L33" s="10"/>
      <c r="M33" s="55">
        <f>E33</f>
        <v>54405</v>
      </c>
      <c r="N33" s="20"/>
      <c r="O33" s="9"/>
      <c r="P33" s="24"/>
    </row>
    <row r="34" spans="1:16" ht="30" customHeight="1" x14ac:dyDescent="0.25">
      <c r="A34" s="30">
        <v>51700</v>
      </c>
      <c r="B34" s="18" t="s">
        <v>24</v>
      </c>
      <c r="C34" s="19">
        <v>44954</v>
      </c>
      <c r="D34" s="21">
        <v>36</v>
      </c>
      <c r="E34" s="10">
        <v>50375</v>
      </c>
      <c r="F34" s="10"/>
      <c r="G34" s="10">
        <f t="shared" ref="G34:G35" si="32">E34-F34</f>
        <v>50375</v>
      </c>
      <c r="H34" s="53">
        <f t="shared" si="11"/>
        <v>9067.5</v>
      </c>
      <c r="I34" s="10">
        <f t="shared" ref="I34" si="33">G34+H34</f>
        <v>59442.5</v>
      </c>
      <c r="J34" s="10">
        <f t="shared" ref="J34:J37" si="34">G34*2%</f>
        <v>1007.5</v>
      </c>
      <c r="K34" s="10"/>
      <c r="L34" s="10">
        <f t="shared" si="17"/>
        <v>9067.5</v>
      </c>
      <c r="M34" s="52">
        <f t="shared" ref="M34:M52" si="35">ROUND(I34-SUM(J34:L34),)</f>
        <v>49368</v>
      </c>
      <c r="N34" s="20"/>
      <c r="O34" s="9"/>
      <c r="P34" s="24"/>
    </row>
    <row r="35" spans="1:16" ht="30" customHeight="1" x14ac:dyDescent="0.25">
      <c r="A35" s="30">
        <v>51700</v>
      </c>
      <c r="B35" s="18" t="s">
        <v>25</v>
      </c>
      <c r="C35" s="19">
        <v>44954</v>
      </c>
      <c r="D35" s="21">
        <v>38</v>
      </c>
      <c r="E35" s="10">
        <v>50375</v>
      </c>
      <c r="F35" s="10"/>
      <c r="G35" s="10">
        <f t="shared" si="32"/>
        <v>50375</v>
      </c>
      <c r="H35" s="53">
        <f t="shared" si="11"/>
        <v>9067.5</v>
      </c>
      <c r="I35" s="10">
        <f t="shared" ref="I35" si="36">G35+H35</f>
        <v>59442.5</v>
      </c>
      <c r="J35" s="10">
        <f t="shared" si="34"/>
        <v>1007.5</v>
      </c>
      <c r="K35" s="10"/>
      <c r="L35" s="10">
        <f t="shared" si="17"/>
        <v>9067.5</v>
      </c>
      <c r="M35" s="52">
        <f t="shared" si="35"/>
        <v>49368</v>
      </c>
      <c r="N35" s="20"/>
      <c r="O35" s="9"/>
      <c r="P35" s="24"/>
    </row>
    <row r="36" spans="1:16" ht="30" customHeight="1" x14ac:dyDescent="0.25">
      <c r="A36" s="30">
        <v>51700</v>
      </c>
      <c r="B36" s="18" t="s">
        <v>26</v>
      </c>
      <c r="C36" s="19">
        <v>44954</v>
      </c>
      <c r="D36" s="21">
        <v>39</v>
      </c>
      <c r="E36" s="10">
        <v>50375</v>
      </c>
      <c r="F36" s="10"/>
      <c r="G36" s="10">
        <f t="shared" ref="G36" si="37">E36-F36</f>
        <v>50375</v>
      </c>
      <c r="H36" s="53">
        <f t="shared" si="11"/>
        <v>9067.5</v>
      </c>
      <c r="I36" s="10">
        <f t="shared" ref="I36" si="38">G36+H36</f>
        <v>59442.5</v>
      </c>
      <c r="J36" s="10">
        <f t="shared" si="34"/>
        <v>1007.5</v>
      </c>
      <c r="K36" s="10"/>
      <c r="L36" s="10">
        <f t="shared" ref="L36" si="39">H36</f>
        <v>9067.5</v>
      </c>
      <c r="M36" s="52">
        <f t="shared" si="35"/>
        <v>49368</v>
      </c>
      <c r="N36" s="20"/>
      <c r="O36" s="9"/>
      <c r="P36" s="24"/>
    </row>
    <row r="37" spans="1:16" ht="30" customHeight="1" x14ac:dyDescent="0.25">
      <c r="A37" s="30">
        <v>51700</v>
      </c>
      <c r="B37" s="18" t="s">
        <v>27</v>
      </c>
      <c r="C37" s="19">
        <v>44954</v>
      </c>
      <c r="D37" s="21">
        <v>37</v>
      </c>
      <c r="E37" s="10">
        <v>50375</v>
      </c>
      <c r="F37" s="10"/>
      <c r="G37" s="10">
        <f t="shared" ref="G37" si="40">E37-F37</f>
        <v>50375</v>
      </c>
      <c r="H37" s="53">
        <f t="shared" si="11"/>
        <v>9067.5</v>
      </c>
      <c r="I37" s="10">
        <f t="shared" ref="I37" si="41">G37+H37</f>
        <v>59442.5</v>
      </c>
      <c r="J37" s="10">
        <f t="shared" si="34"/>
        <v>1007.5</v>
      </c>
      <c r="K37" s="10"/>
      <c r="L37" s="10">
        <f t="shared" ref="L37" si="42">H37</f>
        <v>9067.5</v>
      </c>
      <c r="M37" s="52">
        <f t="shared" si="35"/>
        <v>49368</v>
      </c>
      <c r="N37" s="20"/>
      <c r="O37" s="9"/>
      <c r="P37" s="24"/>
    </row>
    <row r="38" spans="1:16" ht="30" customHeight="1" x14ac:dyDescent="0.25">
      <c r="A38" s="30">
        <v>51700</v>
      </c>
      <c r="B38" s="18" t="s">
        <v>7</v>
      </c>
      <c r="C38" s="19">
        <v>44990</v>
      </c>
      <c r="D38" s="21" t="s">
        <v>29</v>
      </c>
      <c r="E38" s="53">
        <v>36270</v>
      </c>
      <c r="F38" s="10"/>
      <c r="G38" s="10"/>
      <c r="H38" s="10"/>
      <c r="I38" s="10"/>
      <c r="J38" s="10"/>
      <c r="K38" s="10"/>
      <c r="L38" s="10"/>
      <c r="M38" s="55">
        <f>E38</f>
        <v>36270</v>
      </c>
      <c r="N38" s="20"/>
      <c r="O38" s="9"/>
      <c r="P38" s="24"/>
    </row>
    <row r="39" spans="1:16" ht="30" customHeight="1" x14ac:dyDescent="0.25">
      <c r="A39" s="30">
        <v>51700</v>
      </c>
      <c r="B39" s="18" t="s">
        <v>31</v>
      </c>
      <c r="C39" s="19">
        <v>45000</v>
      </c>
      <c r="D39" s="21">
        <v>45</v>
      </c>
      <c r="E39" s="10">
        <v>50375</v>
      </c>
      <c r="F39" s="10"/>
      <c r="G39" s="10">
        <f t="shared" ref="G39" si="43">E39-F39</f>
        <v>50375</v>
      </c>
      <c r="H39" s="53">
        <f t="shared" ref="H39" si="44">G39*18%</f>
        <v>9067.5</v>
      </c>
      <c r="I39" s="10">
        <f t="shared" ref="I39" si="45">G39+H39</f>
        <v>59442.5</v>
      </c>
      <c r="J39" s="10">
        <f t="shared" ref="J39:J47" si="46">G39*2%</f>
        <v>1007.5</v>
      </c>
      <c r="K39" s="10"/>
      <c r="L39" s="10">
        <f t="shared" ref="L39" si="47">H39</f>
        <v>9067.5</v>
      </c>
      <c r="M39" s="52">
        <f t="shared" si="35"/>
        <v>49368</v>
      </c>
      <c r="N39" s="20"/>
      <c r="O39" s="9"/>
      <c r="P39" s="24"/>
    </row>
    <row r="40" spans="1:16" ht="30" customHeight="1" x14ac:dyDescent="0.25">
      <c r="A40" s="30">
        <v>51700</v>
      </c>
      <c r="B40" s="18" t="s">
        <v>32</v>
      </c>
      <c r="C40" s="19">
        <v>45000</v>
      </c>
      <c r="D40" s="21">
        <v>46</v>
      </c>
      <c r="E40" s="10">
        <v>50375</v>
      </c>
      <c r="F40" s="10"/>
      <c r="G40" s="10">
        <f t="shared" ref="G40" si="48">E40-F40</f>
        <v>50375</v>
      </c>
      <c r="H40" s="53">
        <f t="shared" ref="H40" si="49">G40*18%</f>
        <v>9067.5</v>
      </c>
      <c r="I40" s="10">
        <f t="shared" ref="I40" si="50">G40+H40</f>
        <v>59442.5</v>
      </c>
      <c r="J40" s="10">
        <f t="shared" si="46"/>
        <v>1007.5</v>
      </c>
      <c r="K40" s="10"/>
      <c r="L40" s="10">
        <f t="shared" ref="L40" si="51">H40</f>
        <v>9067.5</v>
      </c>
      <c r="M40" s="52">
        <f t="shared" si="35"/>
        <v>49368</v>
      </c>
      <c r="N40" s="20"/>
      <c r="O40" s="9"/>
      <c r="P40" s="24"/>
    </row>
    <row r="41" spans="1:16" ht="30" customHeight="1" x14ac:dyDescent="0.25">
      <c r="A41" s="30">
        <v>51700</v>
      </c>
      <c r="B41" s="18" t="s">
        <v>33</v>
      </c>
      <c r="C41" s="19">
        <v>45005</v>
      </c>
      <c r="D41" s="21">
        <v>47</v>
      </c>
      <c r="E41" s="10">
        <v>50375</v>
      </c>
      <c r="F41" s="10"/>
      <c r="G41" s="10">
        <f t="shared" ref="G41" si="52">E41-F41</f>
        <v>50375</v>
      </c>
      <c r="H41" s="53">
        <f t="shared" ref="H41" si="53">G41*18%</f>
        <v>9067.5</v>
      </c>
      <c r="I41" s="10">
        <f t="shared" ref="I41" si="54">G41+H41</f>
        <v>59442.5</v>
      </c>
      <c r="J41" s="10">
        <f t="shared" si="46"/>
        <v>1007.5</v>
      </c>
      <c r="K41" s="10"/>
      <c r="L41" s="10">
        <f t="shared" ref="L41" si="55">H41</f>
        <v>9067.5</v>
      </c>
      <c r="M41" s="52">
        <f t="shared" si="35"/>
        <v>49368</v>
      </c>
      <c r="N41" s="20"/>
      <c r="O41" s="9"/>
      <c r="P41" s="24"/>
    </row>
    <row r="42" spans="1:16" ht="30" customHeight="1" x14ac:dyDescent="0.25">
      <c r="A42" s="30">
        <v>51700</v>
      </c>
      <c r="B42" s="18" t="s">
        <v>34</v>
      </c>
      <c r="C42" s="19">
        <v>45005</v>
      </c>
      <c r="D42" s="21">
        <v>48</v>
      </c>
      <c r="E42" s="10">
        <v>50375</v>
      </c>
      <c r="F42" s="10"/>
      <c r="G42" s="10">
        <f t="shared" ref="G42" si="56">E42-F42</f>
        <v>50375</v>
      </c>
      <c r="H42" s="53">
        <f t="shared" ref="H42" si="57">G42*18%</f>
        <v>9067.5</v>
      </c>
      <c r="I42" s="10">
        <f t="shared" ref="I42" si="58">G42+H42</f>
        <v>59442.5</v>
      </c>
      <c r="J42" s="10">
        <f t="shared" si="46"/>
        <v>1007.5</v>
      </c>
      <c r="K42" s="10"/>
      <c r="L42" s="10">
        <f t="shared" ref="L42" si="59">H42</f>
        <v>9067.5</v>
      </c>
      <c r="M42" s="52">
        <f t="shared" si="35"/>
        <v>49368</v>
      </c>
      <c r="N42" s="20"/>
      <c r="O42" s="9"/>
      <c r="P42" s="24"/>
    </row>
    <row r="43" spans="1:16" ht="30" customHeight="1" x14ac:dyDescent="0.25">
      <c r="A43" s="30">
        <v>51700</v>
      </c>
      <c r="B43" s="18" t="s">
        <v>35</v>
      </c>
      <c r="C43" s="19">
        <v>45005</v>
      </c>
      <c r="D43" s="21">
        <v>49</v>
      </c>
      <c r="E43" s="10">
        <v>50375</v>
      </c>
      <c r="F43" s="10"/>
      <c r="G43" s="10">
        <f t="shared" ref="G43" si="60">E43-F43</f>
        <v>50375</v>
      </c>
      <c r="H43" s="53">
        <f t="shared" ref="H43" si="61">G43*18%</f>
        <v>9067.5</v>
      </c>
      <c r="I43" s="10">
        <f t="shared" ref="I43" si="62">G43+H43</f>
        <v>59442.5</v>
      </c>
      <c r="J43" s="10">
        <f t="shared" si="46"/>
        <v>1007.5</v>
      </c>
      <c r="K43" s="10"/>
      <c r="L43" s="10">
        <f t="shared" ref="L43" si="63">H43</f>
        <v>9067.5</v>
      </c>
      <c r="M43" s="52">
        <f t="shared" si="35"/>
        <v>49368</v>
      </c>
      <c r="N43" s="20"/>
      <c r="O43" s="9"/>
      <c r="P43" s="24"/>
    </row>
    <row r="44" spans="1:16" ht="30" customHeight="1" x14ac:dyDescent="0.25">
      <c r="A44" s="30">
        <v>51700</v>
      </c>
      <c r="B44" s="18" t="s">
        <v>36</v>
      </c>
      <c r="C44" s="19">
        <v>45005</v>
      </c>
      <c r="D44" s="21">
        <v>50</v>
      </c>
      <c r="E44" s="10">
        <v>50375</v>
      </c>
      <c r="F44" s="10"/>
      <c r="G44" s="10">
        <f t="shared" ref="G44" si="64">E44-F44</f>
        <v>50375</v>
      </c>
      <c r="H44" s="53">
        <f t="shared" ref="H44" si="65">G44*18%</f>
        <v>9067.5</v>
      </c>
      <c r="I44" s="10">
        <f t="shared" ref="I44" si="66">G44+H44</f>
        <v>59442.5</v>
      </c>
      <c r="J44" s="10">
        <f t="shared" si="46"/>
        <v>1007.5</v>
      </c>
      <c r="K44" s="10"/>
      <c r="L44" s="10">
        <f t="shared" ref="L44" si="67">H44</f>
        <v>9067.5</v>
      </c>
      <c r="M44" s="52">
        <f t="shared" si="35"/>
        <v>49368</v>
      </c>
      <c r="N44" s="20"/>
      <c r="O44" s="9"/>
      <c r="P44" s="24"/>
    </row>
    <row r="45" spans="1:16" ht="30" customHeight="1" x14ac:dyDescent="0.25">
      <c r="A45" s="30">
        <v>51700</v>
      </c>
      <c r="B45" s="18" t="s">
        <v>38</v>
      </c>
      <c r="C45" s="19">
        <v>45026</v>
      </c>
      <c r="D45" s="21">
        <v>2</v>
      </c>
      <c r="E45" s="10">
        <v>50375</v>
      </c>
      <c r="F45" s="10"/>
      <c r="G45" s="10">
        <f t="shared" ref="G45" si="68">E45-F45</f>
        <v>50375</v>
      </c>
      <c r="H45" s="53">
        <f t="shared" ref="H45" si="69">G45*18%</f>
        <v>9067.5</v>
      </c>
      <c r="I45" s="10">
        <f t="shared" ref="I45" si="70">G45+H45</f>
        <v>59442.5</v>
      </c>
      <c r="J45" s="10">
        <f t="shared" si="46"/>
        <v>1007.5</v>
      </c>
      <c r="K45" s="10"/>
      <c r="L45" s="10">
        <f t="shared" ref="L45" si="71">H45</f>
        <v>9067.5</v>
      </c>
      <c r="M45" s="52">
        <f t="shared" si="35"/>
        <v>49368</v>
      </c>
      <c r="N45" s="20"/>
      <c r="O45" s="9"/>
      <c r="P45" s="24"/>
    </row>
    <row r="46" spans="1:16" ht="30" customHeight="1" x14ac:dyDescent="0.25">
      <c r="A46" s="30">
        <v>51700</v>
      </c>
      <c r="B46" s="18" t="s">
        <v>39</v>
      </c>
      <c r="C46" s="19">
        <v>45026</v>
      </c>
      <c r="D46" s="21">
        <v>1</v>
      </c>
      <c r="E46" s="10">
        <v>50375</v>
      </c>
      <c r="F46" s="10"/>
      <c r="G46" s="10">
        <f t="shared" ref="G46" si="72">E46-F46</f>
        <v>50375</v>
      </c>
      <c r="H46" s="53">
        <f t="shared" ref="H46" si="73">G46*18%</f>
        <v>9067.5</v>
      </c>
      <c r="I46" s="10">
        <f t="shared" ref="I46" si="74">G46+H46</f>
        <v>59442.5</v>
      </c>
      <c r="J46" s="10">
        <f t="shared" si="46"/>
        <v>1007.5</v>
      </c>
      <c r="K46" s="10"/>
      <c r="L46" s="10">
        <f t="shared" ref="L46" si="75">H46</f>
        <v>9067.5</v>
      </c>
      <c r="M46" s="52">
        <f t="shared" si="35"/>
        <v>49368</v>
      </c>
      <c r="N46" s="20"/>
      <c r="O46" s="9"/>
      <c r="P46" s="24"/>
    </row>
    <row r="47" spans="1:16" ht="30" customHeight="1" x14ac:dyDescent="0.25">
      <c r="A47" s="30">
        <v>51700</v>
      </c>
      <c r="B47" s="18" t="s">
        <v>40</v>
      </c>
      <c r="C47" s="19">
        <v>45032</v>
      </c>
      <c r="D47" s="21">
        <v>5</v>
      </c>
      <c r="E47" s="10">
        <v>50375</v>
      </c>
      <c r="F47" s="10"/>
      <c r="G47" s="10">
        <f t="shared" ref="G47" si="76">E47-F47</f>
        <v>50375</v>
      </c>
      <c r="H47" s="53">
        <f t="shared" ref="H47" si="77">G47*18%</f>
        <v>9067.5</v>
      </c>
      <c r="I47" s="10">
        <f t="shared" ref="I47" si="78">G47+H47</f>
        <v>59442.5</v>
      </c>
      <c r="J47" s="10">
        <f t="shared" si="46"/>
        <v>1007.5</v>
      </c>
      <c r="K47" s="10"/>
      <c r="L47" s="10">
        <f t="shared" ref="L47" si="79">H47</f>
        <v>9067.5</v>
      </c>
      <c r="M47" s="52">
        <f t="shared" si="35"/>
        <v>49368</v>
      </c>
      <c r="N47" s="20"/>
      <c r="O47" s="9"/>
      <c r="P47" s="24"/>
    </row>
    <row r="48" spans="1:16" ht="30" customHeight="1" x14ac:dyDescent="0.25">
      <c r="A48" s="30">
        <v>51700</v>
      </c>
      <c r="B48" s="18" t="s">
        <v>42</v>
      </c>
      <c r="C48" s="19">
        <v>45026</v>
      </c>
      <c r="D48" s="21">
        <v>3</v>
      </c>
      <c r="E48" s="10">
        <v>50375</v>
      </c>
      <c r="F48" s="10"/>
      <c r="G48" s="10">
        <f t="shared" ref="G48" si="80">E48-F48</f>
        <v>50375</v>
      </c>
      <c r="H48" s="53">
        <f t="shared" ref="H48" si="81">G48*18%</f>
        <v>9067.5</v>
      </c>
      <c r="I48" s="10">
        <f t="shared" ref="I48" si="82">G48+H48</f>
        <v>59442.5</v>
      </c>
      <c r="J48" s="10">
        <f t="shared" ref="J48:J49" si="83">G48*2%</f>
        <v>1007.5</v>
      </c>
      <c r="K48" s="10"/>
      <c r="L48" s="10">
        <f t="shared" ref="L48" si="84">H48</f>
        <v>9067.5</v>
      </c>
      <c r="M48" s="52">
        <f t="shared" si="35"/>
        <v>49368</v>
      </c>
      <c r="N48" s="20"/>
      <c r="O48" s="9"/>
      <c r="P48" s="25"/>
    </row>
    <row r="49" spans="1:16" ht="30" customHeight="1" x14ac:dyDescent="0.25">
      <c r="A49" s="30">
        <v>51700</v>
      </c>
      <c r="B49" s="18" t="s">
        <v>43</v>
      </c>
      <c r="C49" s="19">
        <v>45032</v>
      </c>
      <c r="D49" s="21">
        <v>4</v>
      </c>
      <c r="E49" s="10">
        <v>50375</v>
      </c>
      <c r="F49" s="10"/>
      <c r="G49" s="10">
        <f t="shared" ref="G49" si="85">E49-F49</f>
        <v>50375</v>
      </c>
      <c r="H49" s="53">
        <f t="shared" ref="H49" si="86">G49*18%</f>
        <v>9067.5</v>
      </c>
      <c r="I49" s="10">
        <f t="shared" ref="I49" si="87">G49+H49</f>
        <v>59442.5</v>
      </c>
      <c r="J49" s="10">
        <f t="shared" si="83"/>
        <v>1007.5</v>
      </c>
      <c r="K49" s="10"/>
      <c r="L49" s="10">
        <f t="shared" ref="L49" si="88">H49</f>
        <v>9067.5</v>
      </c>
      <c r="M49" s="52">
        <f t="shared" si="35"/>
        <v>49368</v>
      </c>
      <c r="N49" s="20"/>
      <c r="O49" s="9"/>
      <c r="P49" s="25"/>
    </row>
    <row r="50" spans="1:16" ht="30" customHeight="1" x14ac:dyDescent="0.25">
      <c r="A50" s="30">
        <v>51700</v>
      </c>
      <c r="B50" s="18" t="s">
        <v>7</v>
      </c>
      <c r="C50" s="19">
        <v>45145</v>
      </c>
      <c r="D50" s="18" t="s">
        <v>45</v>
      </c>
      <c r="E50" s="53">
        <v>54405</v>
      </c>
      <c r="F50" s="10"/>
      <c r="G50" s="10"/>
      <c r="H50" s="53"/>
      <c r="I50" s="10"/>
      <c r="J50" s="10"/>
      <c r="K50" s="10"/>
      <c r="L50" s="10"/>
      <c r="M50" s="53">
        <f>E50</f>
        <v>54405</v>
      </c>
      <c r="N50" s="20"/>
      <c r="O50" s="9"/>
      <c r="P50" s="25"/>
    </row>
    <row r="51" spans="1:16" ht="30" customHeight="1" x14ac:dyDescent="0.25">
      <c r="A51" s="30">
        <v>51700</v>
      </c>
      <c r="B51" s="18" t="s">
        <v>46</v>
      </c>
      <c r="C51" s="19">
        <v>45117</v>
      </c>
      <c r="D51" s="21">
        <v>8</v>
      </c>
      <c r="E51" s="10">
        <v>50375</v>
      </c>
      <c r="F51" s="10"/>
      <c r="G51" s="10">
        <f t="shared" ref="G51" si="89">E51-F51</f>
        <v>50375</v>
      </c>
      <c r="H51" s="53">
        <f t="shared" ref="H51" si="90">G51*18%</f>
        <v>9067.5</v>
      </c>
      <c r="I51" s="10">
        <f t="shared" ref="I51" si="91">G51+H51</f>
        <v>59442.5</v>
      </c>
      <c r="J51" s="10">
        <f t="shared" ref="J51:J52" si="92">G51*2%</f>
        <v>1007.5</v>
      </c>
      <c r="K51" s="10"/>
      <c r="L51" s="10">
        <f t="shared" ref="L51" si="93">H51</f>
        <v>9067.5</v>
      </c>
      <c r="M51" s="52">
        <f t="shared" si="35"/>
        <v>49368</v>
      </c>
      <c r="N51" s="20"/>
      <c r="O51" s="9"/>
      <c r="P51" s="25"/>
    </row>
    <row r="52" spans="1:16" ht="30" customHeight="1" x14ac:dyDescent="0.25">
      <c r="A52" s="30">
        <v>51700</v>
      </c>
      <c r="B52" s="18" t="s">
        <v>47</v>
      </c>
      <c r="C52" s="19">
        <v>45117</v>
      </c>
      <c r="D52" s="21">
        <v>9</v>
      </c>
      <c r="E52" s="10">
        <v>50375</v>
      </c>
      <c r="F52" s="10"/>
      <c r="G52" s="10">
        <f t="shared" ref="G52" si="94">E52-F52</f>
        <v>50375</v>
      </c>
      <c r="H52" s="53">
        <f t="shared" ref="H52" si="95">G52*18%</f>
        <v>9067.5</v>
      </c>
      <c r="I52" s="10">
        <f t="shared" ref="I52" si="96">G52+H52</f>
        <v>59442.5</v>
      </c>
      <c r="J52" s="10">
        <f t="shared" si="92"/>
        <v>1007.5</v>
      </c>
      <c r="K52" s="10"/>
      <c r="L52" s="10">
        <f t="shared" ref="L52" si="97">H52</f>
        <v>9067.5</v>
      </c>
      <c r="M52" s="52">
        <f t="shared" si="35"/>
        <v>49368</v>
      </c>
      <c r="N52" s="20"/>
      <c r="O52" s="9"/>
      <c r="P52" s="25"/>
    </row>
    <row r="53" spans="1:16" ht="30" customHeight="1" x14ac:dyDescent="0.25">
      <c r="A53" s="30">
        <v>51700</v>
      </c>
      <c r="B53" s="18" t="s">
        <v>50</v>
      </c>
      <c r="C53" s="19">
        <v>45208</v>
      </c>
      <c r="D53" s="21">
        <v>16</v>
      </c>
      <c r="E53" s="10">
        <v>50375</v>
      </c>
      <c r="F53" s="10"/>
      <c r="G53" s="10">
        <f t="shared" ref="G53" si="98">E53-F53</f>
        <v>50375</v>
      </c>
      <c r="H53" s="10">
        <f t="shared" ref="H53" si="99">G53*18%</f>
        <v>9067.5</v>
      </c>
      <c r="I53" s="10">
        <f t="shared" ref="I53" si="100">G53+H53</f>
        <v>59442.5</v>
      </c>
      <c r="J53" s="10">
        <f>G53*2%</f>
        <v>1007.5</v>
      </c>
      <c r="K53" s="10"/>
      <c r="L53" s="10">
        <f t="shared" ref="L53" si="101">H53</f>
        <v>9067.5</v>
      </c>
      <c r="M53" s="52">
        <f t="shared" ref="M53" si="102">ROUND(I53-SUM(J53:L53),)</f>
        <v>49368</v>
      </c>
      <c r="N53" s="20"/>
      <c r="O53" s="9"/>
      <c r="P53" s="25"/>
    </row>
    <row r="54" spans="1:16" ht="30" customHeight="1" x14ac:dyDescent="0.25">
      <c r="A54" s="30">
        <v>51700</v>
      </c>
      <c r="B54" s="18" t="s">
        <v>51</v>
      </c>
      <c r="C54" s="19">
        <v>45208</v>
      </c>
      <c r="D54" s="21">
        <v>17</v>
      </c>
      <c r="E54" s="10">
        <v>50375</v>
      </c>
      <c r="F54" s="10"/>
      <c r="G54" s="10">
        <f t="shared" ref="G54:G58" si="103">E54-F54</f>
        <v>50375</v>
      </c>
      <c r="H54" s="10">
        <f t="shared" ref="H54" si="104">G54*18%</f>
        <v>9067.5</v>
      </c>
      <c r="I54" s="10">
        <f t="shared" ref="I54:I58" si="105">G54+H54</f>
        <v>59442.5</v>
      </c>
      <c r="J54" s="10">
        <f>G54*2%</f>
        <v>1007.5</v>
      </c>
      <c r="K54" s="10"/>
      <c r="L54" s="10">
        <f t="shared" ref="L54:L58" si="106">H54</f>
        <v>9067.5</v>
      </c>
      <c r="M54" s="52">
        <f>ROUND(I54-SUM(J54:L54),)</f>
        <v>49368</v>
      </c>
      <c r="N54" s="20"/>
      <c r="O54" s="9"/>
      <c r="P54" s="25"/>
    </row>
    <row r="55" spans="1:16" ht="30" customHeight="1" x14ac:dyDescent="0.25">
      <c r="A55" s="30">
        <v>51700</v>
      </c>
      <c r="B55" s="18" t="s">
        <v>7</v>
      </c>
      <c r="C55" s="19">
        <v>45211</v>
      </c>
      <c r="D55" s="18" t="s">
        <v>52</v>
      </c>
      <c r="E55" s="53">
        <f>9067.5*7</f>
        <v>63472.5</v>
      </c>
      <c r="F55" s="10"/>
      <c r="G55" s="10">
        <f t="shared" si="103"/>
        <v>63472.5</v>
      </c>
      <c r="H55" s="10"/>
      <c r="I55" s="10">
        <f t="shared" si="105"/>
        <v>63472.5</v>
      </c>
      <c r="J55" s="10"/>
      <c r="K55" s="10"/>
      <c r="L55" s="10">
        <f t="shared" si="106"/>
        <v>0</v>
      </c>
      <c r="M55" s="55">
        <f>E55</f>
        <v>63472.5</v>
      </c>
      <c r="N55" s="20"/>
      <c r="O55" s="9"/>
      <c r="P55" s="25"/>
    </row>
    <row r="56" spans="1:16" ht="30" customHeight="1" x14ac:dyDescent="0.25">
      <c r="A56" s="30">
        <v>51700</v>
      </c>
      <c r="B56" s="18" t="s">
        <v>96</v>
      </c>
      <c r="C56" s="19">
        <v>45447</v>
      </c>
      <c r="D56" s="18" t="s">
        <v>63</v>
      </c>
      <c r="E56" s="10">
        <f>4*50375</f>
        <v>201500</v>
      </c>
      <c r="F56" s="10"/>
      <c r="G56" s="10">
        <f t="shared" ref="G56" si="107">E56-F56</f>
        <v>201500</v>
      </c>
      <c r="H56" s="10">
        <f t="shared" ref="H56" si="108">G56*18%</f>
        <v>36270</v>
      </c>
      <c r="I56" s="10">
        <f t="shared" ref="I56" si="109">G56+H56</f>
        <v>237770</v>
      </c>
      <c r="J56" s="10">
        <f>G56*2%</f>
        <v>4030</v>
      </c>
      <c r="K56" s="10">
        <f>G56*5%</f>
        <v>10075</v>
      </c>
      <c r="L56" s="10">
        <f t="shared" ref="L56" si="110">H56</f>
        <v>36270</v>
      </c>
      <c r="M56" s="52">
        <f>ROUND(I56-SUM(J56:L56),)</f>
        <v>187395</v>
      </c>
      <c r="N56" s="20"/>
      <c r="O56" s="9"/>
      <c r="P56" s="25"/>
    </row>
    <row r="57" spans="1:16" ht="30" customHeight="1" x14ac:dyDescent="0.25">
      <c r="A57" s="30">
        <v>51700</v>
      </c>
      <c r="B57" s="18" t="s">
        <v>7</v>
      </c>
      <c r="C57" s="19"/>
      <c r="D57" s="18" t="s">
        <v>63</v>
      </c>
      <c r="E57" s="53">
        <f>L56</f>
        <v>36270</v>
      </c>
      <c r="F57" s="10"/>
      <c r="G57" s="10"/>
      <c r="H57" s="10"/>
      <c r="I57" s="10"/>
      <c r="J57" s="10"/>
      <c r="K57" s="10"/>
      <c r="L57" s="10"/>
      <c r="M57" s="55">
        <f>E57</f>
        <v>36270</v>
      </c>
      <c r="N57" s="20"/>
      <c r="O57" s="9"/>
      <c r="P57" s="25"/>
    </row>
    <row r="58" spans="1:16" s="80" customFormat="1" ht="30" customHeight="1" x14ac:dyDescent="0.25">
      <c r="A58" s="71">
        <v>51700</v>
      </c>
      <c r="B58" s="72" t="s">
        <v>94</v>
      </c>
      <c r="C58" s="73">
        <v>45789</v>
      </c>
      <c r="D58" s="74">
        <v>16</v>
      </c>
      <c r="E58" s="75">
        <v>50375</v>
      </c>
      <c r="F58" s="75"/>
      <c r="G58" s="75">
        <f t="shared" si="103"/>
        <v>50375</v>
      </c>
      <c r="H58" s="75">
        <f t="shared" ref="H58" si="111">G58*18%</f>
        <v>9067.5</v>
      </c>
      <c r="I58" s="75">
        <f t="shared" si="105"/>
        <v>59442.5</v>
      </c>
      <c r="J58" s="75">
        <f>G58*2%</f>
        <v>1007.5</v>
      </c>
      <c r="K58" s="75">
        <f>G58*5%</f>
        <v>2518.75</v>
      </c>
      <c r="L58" s="75">
        <f t="shared" si="106"/>
        <v>9067.5</v>
      </c>
      <c r="M58" s="76">
        <f t="shared" ref="M58" si="112">ROUND(I58-SUM(J58:L58),)</f>
        <v>46849</v>
      </c>
      <c r="N58" s="77"/>
      <c r="O58" s="78"/>
      <c r="P58" s="79"/>
    </row>
    <row r="59" spans="1:16" s="80" customFormat="1" ht="30" customHeight="1" x14ac:dyDescent="0.25">
      <c r="A59" s="71">
        <v>51700</v>
      </c>
      <c r="B59" s="72" t="s">
        <v>95</v>
      </c>
      <c r="C59" s="73">
        <v>45781</v>
      </c>
      <c r="D59" s="74">
        <v>16</v>
      </c>
      <c r="E59" s="75">
        <v>43900</v>
      </c>
      <c r="F59" s="75"/>
      <c r="G59" s="75">
        <f t="shared" ref="G59:G60" si="113">E59-F59</f>
        <v>43900</v>
      </c>
      <c r="H59" s="75">
        <f t="shared" ref="H59:H60" si="114">G59*18%</f>
        <v>7902</v>
      </c>
      <c r="I59" s="75">
        <f t="shared" ref="I59:I60" si="115">G59+H59</f>
        <v>51802</v>
      </c>
      <c r="J59" s="75">
        <f>G59*2%</f>
        <v>878</v>
      </c>
      <c r="K59" s="75">
        <f t="shared" ref="K59:K60" si="116">G59*5%</f>
        <v>2195</v>
      </c>
      <c r="L59" s="75">
        <f t="shared" ref="L59:L60" si="117">H59</f>
        <v>7902</v>
      </c>
      <c r="M59" s="76">
        <f t="shared" ref="M59:M60" si="118">ROUND(I59-SUM(J59:L59),)</f>
        <v>40827</v>
      </c>
      <c r="N59" s="77"/>
      <c r="O59" s="78"/>
      <c r="P59" s="79"/>
    </row>
    <row r="60" spans="1:16" s="80" customFormat="1" ht="30" customHeight="1" x14ac:dyDescent="0.25">
      <c r="A60" s="71">
        <v>51700</v>
      </c>
      <c r="B60" s="72" t="s">
        <v>94</v>
      </c>
      <c r="C60" s="73">
        <v>45789</v>
      </c>
      <c r="D60" s="74">
        <v>16</v>
      </c>
      <c r="E60" s="75">
        <v>50375</v>
      </c>
      <c r="F60" s="75"/>
      <c r="G60" s="75">
        <f t="shared" si="113"/>
        <v>50375</v>
      </c>
      <c r="H60" s="75">
        <f t="shared" si="114"/>
        <v>9067.5</v>
      </c>
      <c r="I60" s="75">
        <f t="shared" si="115"/>
        <v>59442.5</v>
      </c>
      <c r="J60" s="75">
        <f>G60*2%</f>
        <v>1007.5</v>
      </c>
      <c r="K60" s="75">
        <f t="shared" si="116"/>
        <v>2518.75</v>
      </c>
      <c r="L60" s="75">
        <f t="shared" si="117"/>
        <v>9067.5</v>
      </c>
      <c r="M60" s="76">
        <f t="shared" si="118"/>
        <v>46849</v>
      </c>
      <c r="N60" s="81"/>
      <c r="O60" s="78"/>
      <c r="P60" s="79"/>
    </row>
    <row r="61" spans="1:16" ht="30" customHeight="1" thickBot="1" x14ac:dyDescent="0.3">
      <c r="A61" s="30"/>
      <c r="B61" s="32"/>
      <c r="C61" s="33"/>
      <c r="D61" s="34"/>
      <c r="E61" s="16"/>
      <c r="F61" s="16"/>
      <c r="G61" s="16"/>
      <c r="H61" s="16"/>
      <c r="I61" s="16"/>
      <c r="J61" s="16"/>
      <c r="K61" s="16"/>
      <c r="L61" s="16"/>
      <c r="M61" s="17"/>
      <c r="N61" s="47"/>
      <c r="O61" s="9"/>
      <c r="P61" s="25"/>
    </row>
    <row r="62" spans="1:16" ht="30" customHeight="1" x14ac:dyDescent="0.25">
      <c r="A62" s="15"/>
      <c r="B62" s="35"/>
      <c r="C62" s="35"/>
      <c r="D62" s="35"/>
      <c r="E62" s="35"/>
      <c r="F62" s="35"/>
      <c r="G62" s="35">
        <f>9067.5*7</f>
        <v>63472.5</v>
      </c>
      <c r="H62" s="35"/>
      <c r="I62" s="35"/>
      <c r="J62" s="36" t="s">
        <v>2</v>
      </c>
      <c r="K62" s="36"/>
      <c r="L62" s="37"/>
      <c r="M62" s="51">
        <f>SUM(M7:M61)</f>
        <v>2677472.5</v>
      </c>
      <c r="N62" s="48"/>
      <c r="O62" s="43">
        <f>SUM(O7:O61)</f>
        <v>3197804</v>
      </c>
      <c r="P62" s="51" t="s">
        <v>56</v>
      </c>
    </row>
    <row r="63" spans="1:16" ht="30" customHeight="1" x14ac:dyDescent="0.2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25"/>
      <c r="N63" s="49"/>
      <c r="O63" s="9"/>
      <c r="P63" s="60"/>
    </row>
    <row r="64" spans="1:16" ht="30" customHeight="1" thickBot="1" x14ac:dyDescent="0.3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3"/>
      <c r="N64" s="50"/>
      <c r="O64" s="44">
        <f>M62-O62</f>
        <v>-520331.5</v>
      </c>
      <c r="P64" s="61" t="s">
        <v>57</v>
      </c>
    </row>
    <row r="65" spans="1:16" ht="30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30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30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30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30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30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30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30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30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30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30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30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30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30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30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30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30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30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30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30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30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30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30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30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30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30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30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30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30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30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30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30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30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30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30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30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30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30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30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30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30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30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30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30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30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30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30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30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30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30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30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30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30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30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30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30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30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30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30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30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30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30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30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30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30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30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30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30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30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30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30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30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2025-05-28T11:35:18Z</dcterms:modified>
</cp:coreProperties>
</file>