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R8" i="1" l="1"/>
  <c r="U8" i="1" s="1"/>
  <c r="G11" i="1" l="1"/>
  <c r="I11" i="1" s="1"/>
  <c r="U11" i="1"/>
  <c r="J11" i="1" l="1"/>
  <c r="N11" i="1" s="1"/>
  <c r="U10" i="1"/>
  <c r="U9" i="1"/>
  <c r="G10" i="1"/>
  <c r="I10" i="1" s="1"/>
  <c r="J10" i="1" s="1"/>
  <c r="N10" i="1" s="1"/>
  <c r="G8" i="1"/>
  <c r="K8" i="1" l="1"/>
  <c r="H8" i="1"/>
  <c r="M8" i="1" s="1"/>
  <c r="E9" i="1" s="1"/>
  <c r="G9" i="1" s="1"/>
  <c r="I9" i="1" s="1"/>
  <c r="J8" i="1"/>
  <c r="N9" i="1"/>
  <c r="I8" i="1" l="1"/>
  <c r="N8" i="1" s="1"/>
  <c r="U16" i="1"/>
  <c r="N16" i="1" l="1"/>
  <c r="U18" i="1" s="1"/>
</calcChain>
</file>

<file path=xl/sharedStrings.xml><?xml version="1.0" encoding="utf-8"?>
<sst xmlns="http://schemas.openxmlformats.org/spreadsheetml/2006/main" count="42" uniqueCount="40">
  <si>
    <t>Amount</t>
  </si>
  <si>
    <t>PAYMENT NOTE No.</t>
  </si>
  <si>
    <t>UTR</t>
  </si>
  <si>
    <t>SD (5%)</t>
  </si>
  <si>
    <t>Advance paid</t>
  </si>
  <si>
    <t>Drilling work</t>
  </si>
  <si>
    <t>Sahzad Contractor</t>
  </si>
  <si>
    <t>Hold for excess work against DPR and Work Order</t>
  </si>
  <si>
    <t>Dhanena Village Drilling work</t>
  </si>
  <si>
    <t>22-09-2022 NEFT/AXISP00321930059/RIUP22/803/SAHZAD CONTRACTO 148500.00</t>
  </si>
  <si>
    <t>RIUP22/803</t>
  </si>
  <si>
    <t>Total Payable Amount Rs. -</t>
  </si>
  <si>
    <t>Balance Payable Amount Rs. -</t>
  </si>
  <si>
    <t>Total Paid Amount Rs. -</t>
  </si>
  <si>
    <t>GST Release Note</t>
  </si>
  <si>
    <t>11-10-2022 NEFT/AXISP00327625479/RIUP22/934/SAHZAD CONTRACTO 47571.00</t>
  </si>
  <si>
    <t>11-10-2022 NEFT/AXISP00327625480/RIUP22/933/SAHZAD CONTRACTO 88477.00</t>
  </si>
  <si>
    <t>RIUP22/934</t>
  </si>
  <si>
    <t>RIUP22/933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</si>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</sst>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25" xfId="1" applyNumberFormat="1" applyFont="1" applyFill="1" applyBorder="1" applyAlignment="1">
      <alignment horizontal="right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35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36" xfId="0" applyFont="1" applyFill="1" applyBorder="1" applyAlignment="1">
      <alignment vertical="center"/>
    </xf>
    <xf numFmtId="0" fontId="6" fillId="2" borderId="36" xfId="0" applyFont="1" applyFill="1" applyBorder="1" applyAlignment="1">
      <alignment horizontal="center" vertical="center" wrapText="1"/>
    </xf>
    <xf numFmtId="14" fontId="6" fillId="2" borderId="36" xfId="0" applyNumberFormat="1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43" fontId="7" fillId="2" borderId="36" xfId="1" applyNumberFormat="1" applyFont="1" applyFill="1" applyBorder="1" applyAlignment="1">
      <alignment horizontal="center" vertical="center"/>
    </xf>
    <xf numFmtId="43" fontId="6" fillId="2" borderId="3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zoomScale="85" zoomScaleNormal="85" workbookViewId="0">
      <selection activeCell="B9" sqref="B9"/>
    </sheetView>
  </sheetViews>
  <sheetFormatPr defaultColWidth="9" defaultRowHeight="15" x14ac:dyDescent="0.25"/>
  <cols>
    <col min="1" max="1" width="21.28515625" style="12" customWidth="1"/>
    <col min="2" max="2" width="28.85546875" style="12" bestFit="1" customWidth="1"/>
    <col min="3" max="3" width="11.7109375" style="12" customWidth="1"/>
    <col min="4" max="4" width="11.5703125" style="12" bestFit="1" customWidth="1"/>
    <col min="5" max="5" width="10.7109375" style="12" bestFit="1" customWidth="1"/>
    <col min="6" max="6" width="7.7109375" style="12" customWidth="1"/>
    <col min="7" max="7" width="13.28515625" style="12" customWidth="1"/>
    <col min="8" max="8" width="14.7109375" style="52" customWidth="1"/>
    <col min="9" max="9" width="12.85546875" style="52" bestFit="1" customWidth="1"/>
    <col min="10" max="10" width="10.7109375" style="12" bestFit="1" customWidth="1"/>
    <col min="11" max="11" width="10.42578125" style="12" bestFit="1" customWidth="1"/>
    <col min="12" max="12" width="15.140625" style="12" customWidth="1"/>
    <col min="13" max="13" width="12.85546875" style="12" bestFit="1" customWidth="1"/>
    <col min="14" max="14" width="14.85546875" style="12" customWidth="1"/>
    <col min="15" max="15" width="7.28515625" style="12" customWidth="1"/>
    <col min="16" max="16" width="21.7109375" style="12" bestFit="1" customWidth="1"/>
    <col min="17" max="17" width="12.7109375" style="12" bestFit="1" customWidth="1"/>
    <col min="18" max="18" width="14.5703125" style="12" bestFit="1" customWidth="1"/>
    <col min="19" max="20" width="14.5703125" style="12" customWidth="1"/>
    <col min="21" max="21" width="14" style="12" customWidth="1"/>
    <col min="22" max="22" width="72.42578125" style="12" bestFit="1" customWidth="1"/>
    <col min="23" max="16384" width="9" style="12"/>
  </cols>
  <sheetData>
    <row r="1" spans="1:22" x14ac:dyDescent="0.25">
      <c r="A1" s="60" t="s">
        <v>19</v>
      </c>
      <c r="B1" s="11" t="s">
        <v>6</v>
      </c>
      <c r="E1" s="13"/>
      <c r="F1" s="13"/>
      <c r="G1" s="13"/>
      <c r="H1" s="14"/>
      <c r="I1" s="14"/>
    </row>
    <row r="2" spans="1:22" ht="21" x14ac:dyDescent="0.25">
      <c r="A2" s="60" t="s">
        <v>20</v>
      </c>
      <c r="B2" s="61" t="s">
        <v>23</v>
      </c>
      <c r="C2" s="15"/>
      <c r="D2" s="15" t="s">
        <v>6</v>
      </c>
      <c r="H2" s="56" t="s">
        <v>5</v>
      </c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2" ht="21.75" thickBot="1" x14ac:dyDescent="0.3">
      <c r="A3" s="60" t="s">
        <v>21</v>
      </c>
      <c r="B3" s="61" t="s">
        <v>24</v>
      </c>
      <c r="C3" s="15"/>
      <c r="D3" s="15"/>
      <c r="H3" s="56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2" ht="15.75" thickBot="1" x14ac:dyDescent="0.3">
      <c r="A4" s="60" t="s">
        <v>22</v>
      </c>
      <c r="B4" s="61" t="s">
        <v>24</v>
      </c>
      <c r="C4" s="18"/>
      <c r="D4" s="18"/>
      <c r="E4" s="18"/>
      <c r="F4" s="17"/>
      <c r="G4" s="17"/>
      <c r="H4" s="19"/>
      <c r="I4" s="19"/>
      <c r="J4" s="17"/>
      <c r="K4" s="17"/>
      <c r="L4" s="17"/>
      <c r="P4" s="17"/>
      <c r="Q4" s="20"/>
      <c r="R4" s="20"/>
      <c r="S4" s="20"/>
      <c r="T4" s="20"/>
      <c r="U4" s="20"/>
      <c r="V4" s="20"/>
    </row>
    <row r="5" spans="1:22" ht="43.9" customHeight="1" thickBot="1" x14ac:dyDescent="0.3">
      <c r="A5" s="62" t="s">
        <v>25</v>
      </c>
      <c r="B5" s="63" t="s">
        <v>26</v>
      </c>
      <c r="C5" s="64" t="s">
        <v>27</v>
      </c>
      <c r="D5" s="65" t="s">
        <v>28</v>
      </c>
      <c r="E5" s="63" t="s">
        <v>29</v>
      </c>
      <c r="F5" s="63" t="s">
        <v>30</v>
      </c>
      <c r="G5" s="65" t="s">
        <v>31</v>
      </c>
      <c r="H5" s="66" t="s">
        <v>32</v>
      </c>
      <c r="I5" s="67" t="s">
        <v>0</v>
      </c>
      <c r="J5" s="63" t="s">
        <v>33</v>
      </c>
      <c r="K5" s="63" t="s">
        <v>34</v>
      </c>
      <c r="L5" s="10" t="s">
        <v>7</v>
      </c>
      <c r="M5" s="63" t="s">
        <v>35</v>
      </c>
      <c r="N5" s="63" t="s">
        <v>36</v>
      </c>
      <c r="O5" s="3"/>
      <c r="P5" s="2" t="s">
        <v>1</v>
      </c>
      <c r="Q5" s="63" t="s">
        <v>37</v>
      </c>
      <c r="R5" s="63" t="s">
        <v>38</v>
      </c>
      <c r="S5" s="1" t="s">
        <v>3</v>
      </c>
      <c r="T5" s="2" t="s">
        <v>4</v>
      </c>
      <c r="U5" s="63" t="s">
        <v>39</v>
      </c>
      <c r="V5" s="63" t="s">
        <v>2</v>
      </c>
    </row>
    <row r="6" spans="1:22" x14ac:dyDescent="0.25">
      <c r="B6" s="21"/>
      <c r="C6" s="22"/>
      <c r="D6" s="22"/>
      <c r="E6" s="57"/>
      <c r="F6" s="55"/>
      <c r="G6" s="54"/>
      <c r="H6" s="25"/>
      <c r="I6" s="34"/>
      <c r="J6" s="26">
        <v>0.01</v>
      </c>
      <c r="K6" s="27">
        <v>0.05</v>
      </c>
      <c r="L6" s="27"/>
      <c r="M6" s="28"/>
      <c r="N6" s="28"/>
      <c r="O6" s="3"/>
      <c r="P6" s="29"/>
      <c r="Q6" s="24"/>
      <c r="R6" s="30">
        <v>0.01</v>
      </c>
      <c r="S6" s="31">
        <v>0.05</v>
      </c>
      <c r="T6" s="25"/>
      <c r="U6" s="32"/>
      <c r="V6" s="28"/>
    </row>
    <row r="7" spans="1:22" x14ac:dyDescent="0.25">
      <c r="B7" s="59"/>
      <c r="C7" s="22"/>
      <c r="D7" s="34"/>
      <c r="E7" s="55"/>
      <c r="F7" s="55"/>
      <c r="G7" s="54"/>
      <c r="H7" s="25"/>
      <c r="I7" s="34"/>
      <c r="J7" s="26"/>
      <c r="K7" s="27"/>
      <c r="L7" s="27"/>
      <c r="M7" s="28"/>
      <c r="N7" s="28"/>
      <c r="O7" s="3"/>
      <c r="P7" s="29"/>
      <c r="Q7" s="24"/>
      <c r="R7" s="30"/>
      <c r="S7" s="31"/>
      <c r="T7" s="25"/>
      <c r="U7" s="32"/>
      <c r="V7" s="28"/>
    </row>
    <row r="8" spans="1:22" ht="36.6" customHeight="1" x14ac:dyDescent="0.25">
      <c r="A8" s="12">
        <v>52273</v>
      </c>
      <c r="B8" s="5" t="s">
        <v>8</v>
      </c>
      <c r="C8" s="6">
        <v>44799</v>
      </c>
      <c r="D8" s="8">
        <v>2</v>
      </c>
      <c r="E8" s="33">
        <v>264281</v>
      </c>
      <c r="F8" s="55">
        <v>0</v>
      </c>
      <c r="G8" s="55">
        <f>E8-F8</f>
        <v>264281</v>
      </c>
      <c r="H8" s="25">
        <f>ROUND(G8*18%,0)</f>
        <v>47571</v>
      </c>
      <c r="I8" s="34">
        <f>G8+H8</f>
        <v>311852</v>
      </c>
      <c r="J8" s="34">
        <f>ROUND(G8*J6,0)</f>
        <v>2643</v>
      </c>
      <c r="K8" s="28">
        <f>ROUND(G8*5%,0)</f>
        <v>13214</v>
      </c>
      <c r="L8" s="28">
        <f>ROUND(((157-150)*1100*1.18)+((148.34-135)*150*1.18),)</f>
        <v>11447</v>
      </c>
      <c r="M8" s="28">
        <f>H8</f>
        <v>47571</v>
      </c>
      <c r="N8" s="28">
        <f>ROUND(I8-SUM(J8:M8),0)</f>
        <v>236977</v>
      </c>
      <c r="O8" s="3"/>
      <c r="P8" s="35" t="s">
        <v>10</v>
      </c>
      <c r="Q8" s="24">
        <v>150000</v>
      </c>
      <c r="R8" s="24">
        <f>Q8*R6</f>
        <v>1500</v>
      </c>
      <c r="S8" s="25">
        <v>0</v>
      </c>
      <c r="T8" s="25">
        <v>0</v>
      </c>
      <c r="U8" s="32">
        <f>Q8-R8-S8</f>
        <v>148500</v>
      </c>
      <c r="V8" s="36" t="s">
        <v>9</v>
      </c>
    </row>
    <row r="9" spans="1:22" ht="36.6" customHeight="1" x14ac:dyDescent="0.25">
      <c r="A9" s="12">
        <v>52273</v>
      </c>
      <c r="B9" s="5" t="s">
        <v>14</v>
      </c>
      <c r="C9" s="6">
        <v>44824</v>
      </c>
      <c r="D9" s="8">
        <v>2</v>
      </c>
      <c r="E9" s="33">
        <f>M8</f>
        <v>47571</v>
      </c>
      <c r="F9" s="55">
        <v>0</v>
      </c>
      <c r="G9" s="55">
        <f>E9-F9</f>
        <v>47571</v>
      </c>
      <c r="H9" s="25">
        <v>0</v>
      </c>
      <c r="I9" s="34">
        <f>G9+H9</f>
        <v>47571</v>
      </c>
      <c r="J9" s="34">
        <v>0</v>
      </c>
      <c r="K9" s="28">
        <v>0</v>
      </c>
      <c r="L9" s="28">
        <v>0</v>
      </c>
      <c r="M9" s="28">
        <v>0</v>
      </c>
      <c r="N9" s="28">
        <f>I9-SUM(J9:M9)</f>
        <v>47571</v>
      </c>
      <c r="O9" s="3"/>
      <c r="P9" s="35" t="s">
        <v>17</v>
      </c>
      <c r="Q9" s="24">
        <v>47571</v>
      </c>
      <c r="R9" s="24">
        <v>0</v>
      </c>
      <c r="S9" s="25">
        <v>0</v>
      </c>
      <c r="T9" s="25">
        <v>0</v>
      </c>
      <c r="U9" s="32">
        <f>Q9-R9-S9-T9</f>
        <v>47571</v>
      </c>
      <c r="V9" s="36" t="s">
        <v>15</v>
      </c>
    </row>
    <row r="10" spans="1:22" x14ac:dyDescent="0.25">
      <c r="A10" s="12">
        <v>52273</v>
      </c>
      <c r="B10" s="5"/>
      <c r="C10" s="6"/>
      <c r="D10" s="8"/>
      <c r="E10" s="33"/>
      <c r="F10" s="55">
        <v>0</v>
      </c>
      <c r="G10" s="55">
        <f>E10-F10</f>
        <v>0</v>
      </c>
      <c r="H10" s="25">
        <v>0</v>
      </c>
      <c r="I10" s="34">
        <f>G10+H10</f>
        <v>0</v>
      </c>
      <c r="J10" s="34">
        <f>J6*I10</f>
        <v>0</v>
      </c>
      <c r="K10" s="42"/>
      <c r="L10" s="42"/>
      <c r="M10" s="42"/>
      <c r="N10" s="28">
        <f>I10-SUM(J10:M10)</f>
        <v>0</v>
      </c>
      <c r="O10" s="3"/>
      <c r="P10" s="35" t="s">
        <v>18</v>
      </c>
      <c r="Q10" s="24">
        <v>88477</v>
      </c>
      <c r="R10" s="24">
        <v>0</v>
      </c>
      <c r="S10" s="25"/>
      <c r="T10" s="25"/>
      <c r="U10" s="32">
        <f t="shared" ref="U10" si="0">Q10-R10</f>
        <v>88477</v>
      </c>
      <c r="V10" s="36" t="s">
        <v>16</v>
      </c>
    </row>
    <row r="11" spans="1:22" x14ac:dyDescent="0.25">
      <c r="A11" s="12">
        <v>52273</v>
      </c>
      <c r="B11" s="5"/>
      <c r="C11" s="6"/>
      <c r="D11" s="8"/>
      <c r="E11" s="23"/>
      <c r="F11" s="40">
        <v>0</v>
      </c>
      <c r="G11" s="40">
        <f>E11-F11</f>
        <v>0</v>
      </c>
      <c r="H11" s="41">
        <v>0</v>
      </c>
      <c r="I11" s="34">
        <f>G11+H11</f>
        <v>0</v>
      </c>
      <c r="J11" s="34">
        <f>J$6*I11</f>
        <v>0</v>
      </c>
      <c r="K11" s="28">
        <v>0</v>
      </c>
      <c r="L11" s="28"/>
      <c r="M11" s="28">
        <v>0</v>
      </c>
      <c r="N11" s="28">
        <f>I11-SUM(J11:M11)</f>
        <v>0</v>
      </c>
      <c r="O11" s="9"/>
      <c r="P11" s="35"/>
      <c r="Q11" s="24"/>
      <c r="R11" s="24">
        <v>0</v>
      </c>
      <c r="S11" s="25"/>
      <c r="T11" s="25">
        <v>0</v>
      </c>
      <c r="U11" s="32">
        <f>Q11-R11-S11-T11</f>
        <v>0</v>
      </c>
      <c r="V11" s="36"/>
    </row>
    <row r="12" spans="1:22" x14ac:dyDescent="0.25">
      <c r="A12" s="12">
        <v>52273</v>
      </c>
      <c r="B12" s="37"/>
      <c r="C12" s="38"/>
      <c r="D12" s="38"/>
      <c r="E12" s="39"/>
      <c r="F12" s="40"/>
      <c r="G12" s="39"/>
      <c r="H12" s="41"/>
      <c r="I12" s="22"/>
      <c r="J12" s="22"/>
      <c r="K12" s="42"/>
      <c r="L12" s="42"/>
      <c r="M12" s="42"/>
      <c r="N12" s="42"/>
      <c r="O12" s="9"/>
      <c r="P12" s="35"/>
      <c r="Q12" s="40"/>
      <c r="R12" s="40"/>
      <c r="S12" s="40"/>
      <c r="T12" s="40"/>
      <c r="U12" s="43"/>
      <c r="V12" s="44"/>
    </row>
    <row r="13" spans="1:22" ht="15.75" thickBot="1" x14ac:dyDescent="0.3">
      <c r="B13" s="4"/>
      <c r="C13" s="7"/>
      <c r="D13" s="7"/>
      <c r="E13" s="45"/>
      <c r="F13" s="45"/>
      <c r="G13" s="45"/>
      <c r="H13" s="47"/>
      <c r="I13" s="48"/>
      <c r="J13" s="48"/>
      <c r="K13" s="49"/>
      <c r="L13" s="49"/>
      <c r="M13" s="49"/>
      <c r="N13" s="49"/>
      <c r="O13" s="9"/>
      <c r="P13" s="50"/>
      <c r="Q13" s="46"/>
      <c r="R13" s="46"/>
      <c r="S13" s="46"/>
      <c r="T13" s="46"/>
      <c r="U13" s="51"/>
      <c r="V13" s="49"/>
    </row>
    <row r="14" spans="1:22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  <c r="V14" s="24"/>
    </row>
    <row r="15" spans="1:22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  <c r="V15" s="40"/>
    </row>
    <row r="16" spans="1:22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58" t="s">
        <v>11</v>
      </c>
      <c r="M16" s="58"/>
      <c r="N16" s="58">
        <f>SUM(N8:N13)</f>
        <v>284548</v>
      </c>
      <c r="O16" s="58"/>
      <c r="P16" s="58"/>
      <c r="Q16" s="58"/>
      <c r="R16" s="58"/>
      <c r="S16" s="58" t="s">
        <v>13</v>
      </c>
      <c r="T16" s="58"/>
      <c r="U16" s="53">
        <f>SUM(U6:U13)</f>
        <v>284548</v>
      </c>
      <c r="V16" s="40"/>
    </row>
    <row r="17" spans="1:22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  <c r="V17" s="40"/>
    </row>
    <row r="18" spans="1:22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58" t="s">
        <v>12</v>
      </c>
      <c r="T18" s="24"/>
      <c r="U18" s="53">
        <f>N16-U16</f>
        <v>0</v>
      </c>
      <c r="V18" s="40"/>
    </row>
    <row r="19" spans="1:22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</row>
    <row r="20" spans="1:22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x14ac:dyDescent="0.25">
      <c r="H93" s="14"/>
      <c r="I93" s="14"/>
    </row>
    <row r="94" spans="1:22" x14ac:dyDescent="0.25">
      <c r="H94" s="14"/>
      <c r="I94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2025-05-28T11:33:34Z</dcterms:modified>
</cp:coreProperties>
</file>