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alik Ji Traders\"/>
    </mc:Choice>
  </mc:AlternateContent>
  <xr:revisionPtr revIDLastSave="0" documentId="13_ncr:1_{6DBD5A31-31AA-4012-B18B-18E0B6A3E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N12" i="1" l="1"/>
  <c r="E13" i="1"/>
  <c r="G13" i="1" s="1"/>
  <c r="I13" i="1" s="1"/>
  <c r="P13" i="1" s="1"/>
  <c r="L12" i="1"/>
  <c r="M12" i="1"/>
  <c r="K12" i="1"/>
  <c r="J12" i="1"/>
  <c r="I12" i="1"/>
  <c r="P12" i="1" l="1"/>
  <c r="G11" i="1"/>
  <c r="K11" i="1" l="1"/>
  <c r="J11" i="1"/>
  <c r="H11" i="1"/>
  <c r="V9" i="1"/>
  <c r="F8" i="1"/>
  <c r="N11" i="1" l="1"/>
  <c r="E14" i="1"/>
  <c r="G14" i="1" s="1"/>
  <c r="I14" i="1" s="1"/>
  <c r="P14" i="1" s="1"/>
  <c r="I11" i="1"/>
  <c r="S8" i="1"/>
  <c r="V11" i="1" l="1"/>
  <c r="P11" i="1" l="1"/>
  <c r="G10" i="1"/>
  <c r="I10" i="1" s="1"/>
  <c r="P10" i="1" s="1"/>
  <c r="V8" i="1"/>
  <c r="G8" i="1"/>
  <c r="H8" i="1" l="1"/>
  <c r="K8" i="1"/>
  <c r="J8" i="1"/>
  <c r="M8" i="1"/>
  <c r="L8" i="1"/>
  <c r="I8" i="1" l="1"/>
  <c r="N8" i="1"/>
  <c r="G9" i="1"/>
  <c r="I9" i="1" s="1"/>
  <c r="P9" i="1" s="1"/>
  <c r="P8" i="1" l="1"/>
</calcChain>
</file>

<file path=xl/sharedStrings.xml><?xml version="1.0" encoding="utf-8"?>
<sst xmlns="http://schemas.openxmlformats.org/spreadsheetml/2006/main" count="52" uniqueCount="46">
  <si>
    <t>Amount</t>
  </si>
  <si>
    <t>PAYMENT NOTE No.</t>
  </si>
  <si>
    <t>UTR</t>
  </si>
  <si>
    <t>Advance paid</t>
  </si>
  <si>
    <t>Hold the Amount because the Qty. is more then the DPR</t>
  </si>
  <si>
    <t>Malik Ji Traders</t>
  </si>
  <si>
    <t xml:space="preserve">Kasiyara Village Pipe laying work </t>
  </si>
  <si>
    <t>12-10-2022 NEFT/AXISP00327753867/RIUP22/979/MALIK JI TRADERS 297000.00</t>
  </si>
  <si>
    <t>RIUP22/979</t>
  </si>
  <si>
    <t>Hold Amount Release</t>
  </si>
  <si>
    <t>16-12-2022 NEFT/AXISP00346772348/RIUP22/1518/MALIK JI TRADER 200000.00</t>
  </si>
  <si>
    <t>GST Release Note</t>
  </si>
  <si>
    <t>17-01-2023 NEFT/AXISP00355640218/RIUP22/1882/MALIK JI TRADER 123502.00</t>
  </si>
  <si>
    <t>RIUP22/1518</t>
  </si>
  <si>
    <t>11-09-2023 NEFT/AXISP00423685736/RIUP23/1953/MALIK JI TRADERS/BARB0DBDEHR 238512.00</t>
  </si>
  <si>
    <t>RIUP22/1882</t>
  </si>
  <si>
    <t>RIUP22/1953</t>
  </si>
  <si>
    <t>01-11-2023 NEFT/AXISP00439227024/RIUP23/2964/MALIK JI TRADERS/BARB0DBDEHR 330408.00</t>
  </si>
  <si>
    <t>18-11-2023 NEFT/AXISP00445057552/RIUP23/3329/MALIK JI TRADERS/BARB0DBDEHR 45672.00</t>
  </si>
  <si>
    <t>05-02-2024 NEFT/AXISP00468222698/RIUP23/4500/MALIK JI TRADERS/BARB0DBDEHR 80370.00</t>
  </si>
  <si>
    <t>RIUP23/2964</t>
  </si>
  <si>
    <t>RIUP23/332</t>
  </si>
  <si>
    <t>RIUP23/4500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</si>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</sst>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6" xfId="0" applyFont="1" applyFill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64" fontId="7" fillId="2" borderId="26" xfId="1" applyFont="1" applyFill="1" applyBorder="1" applyAlignment="1">
      <alignment horizontal="center" vertical="center"/>
    </xf>
    <xf numFmtId="164" fontId="6" fillId="2" borderId="26" xfId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zoomScaleNormal="100" workbookViewId="0">
      <selection activeCell="C8" sqref="C8"/>
    </sheetView>
  </sheetViews>
  <sheetFormatPr defaultColWidth="9" defaultRowHeight="14.4" x14ac:dyDescent="0.3"/>
  <cols>
    <col min="1" max="1" width="9" style="6"/>
    <col min="2" max="2" width="30" style="6" customWidth="1"/>
    <col min="3" max="3" width="13.44140625" style="6" bestFit="1" customWidth="1"/>
    <col min="4" max="4" width="11.5546875" style="6" bestFit="1" customWidth="1"/>
    <col min="5" max="5" width="13.33203125" style="6" bestFit="1" customWidth="1"/>
    <col min="6" max="7" width="13.33203125" style="6" customWidth="1"/>
    <col min="8" max="8" width="14.6640625" style="39" customWidth="1"/>
    <col min="9" max="9" width="12.88671875" style="39" bestFit="1" customWidth="1"/>
    <col min="10" max="10" width="10.6640625" style="6" bestFit="1" customWidth="1"/>
    <col min="11" max="11" width="10.44140625" style="6" bestFit="1" customWidth="1"/>
    <col min="12" max="12" width="30.33203125" style="6" bestFit="1" customWidth="1"/>
    <col min="13" max="13" width="11" style="6" bestFit="1" customWidth="1"/>
    <col min="14" max="14" width="14.88671875" style="6" customWidth="1"/>
    <col min="15" max="15" width="19.88671875" style="6" bestFit="1" customWidth="1"/>
    <col min="16" max="16" width="14.88671875" style="6" customWidth="1"/>
    <col min="17" max="17" width="21.6640625" style="6" bestFit="1" customWidth="1"/>
    <col min="18" max="18" width="12.6640625" style="6" bestFit="1" customWidth="1"/>
    <col min="19" max="19" width="14.5546875" style="6" bestFit="1" customWidth="1"/>
    <col min="20" max="21" width="14.5546875" style="6" customWidth="1"/>
    <col min="22" max="22" width="15.6640625" style="6" bestFit="1" customWidth="1"/>
    <col min="23" max="23" width="84.109375" style="6" bestFit="1" customWidth="1"/>
    <col min="24" max="16384" width="9" style="6"/>
  </cols>
  <sheetData>
    <row r="1" spans="1:23" x14ac:dyDescent="0.3">
      <c r="A1" s="58" t="s">
        <v>23</v>
      </c>
      <c r="B1" s="59" t="s">
        <v>5</v>
      </c>
      <c r="E1" s="7"/>
      <c r="F1" s="7"/>
      <c r="G1" s="7"/>
      <c r="H1" s="8"/>
      <c r="I1" s="8"/>
    </row>
    <row r="2" spans="1:23" ht="19.8" x14ac:dyDescent="0.3">
      <c r="A2" s="58" t="s">
        <v>24</v>
      </c>
      <c r="B2" t="s">
        <v>25</v>
      </c>
      <c r="C2" s="9"/>
      <c r="D2" s="9"/>
      <c r="G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3" ht="20.399999999999999" thickBot="1" x14ac:dyDescent="0.35">
      <c r="A3" s="58" t="s">
        <v>26</v>
      </c>
      <c r="B3" t="s">
        <v>27</v>
      </c>
      <c r="C3" s="9"/>
      <c r="D3" s="9"/>
      <c r="G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3" ht="15" thickBot="1" x14ac:dyDescent="0.35">
      <c r="A4" s="58" t="s">
        <v>28</v>
      </c>
      <c r="B4" t="s">
        <v>27</v>
      </c>
      <c r="C4" s="12"/>
      <c r="D4" s="12"/>
      <c r="E4" s="12"/>
      <c r="F4" s="11"/>
      <c r="G4" s="11"/>
      <c r="H4" s="13"/>
      <c r="I4" s="13"/>
      <c r="J4" s="11"/>
      <c r="K4" s="11"/>
      <c r="L4" s="11"/>
      <c r="M4" s="11"/>
      <c r="Q4" s="11"/>
      <c r="R4" s="14"/>
      <c r="S4" s="14"/>
      <c r="T4" s="14"/>
      <c r="U4" s="14"/>
      <c r="V4" s="14"/>
      <c r="W4" s="14"/>
    </row>
    <row r="5" spans="1:23" ht="43.95" customHeight="1" thickBot="1" x14ac:dyDescent="0.35">
      <c r="A5" s="60" t="s">
        <v>29</v>
      </c>
      <c r="B5" s="61" t="s">
        <v>30</v>
      </c>
      <c r="C5" s="62" t="s">
        <v>31</v>
      </c>
      <c r="D5" s="63" t="s">
        <v>32</v>
      </c>
      <c r="E5" s="61" t="s">
        <v>33</v>
      </c>
      <c r="F5" s="61" t="s">
        <v>34</v>
      </c>
      <c r="G5" s="63" t="s">
        <v>35</v>
      </c>
      <c r="H5" s="64" t="s">
        <v>36</v>
      </c>
      <c r="I5" s="65" t="s">
        <v>0</v>
      </c>
      <c r="J5" s="61" t="s">
        <v>37</v>
      </c>
      <c r="K5" s="61" t="s">
        <v>38</v>
      </c>
      <c r="L5" s="61" t="s">
        <v>39</v>
      </c>
      <c r="M5" s="61" t="s">
        <v>40</v>
      </c>
      <c r="N5" s="61" t="s">
        <v>41</v>
      </c>
      <c r="O5" s="66" t="s">
        <v>4</v>
      </c>
      <c r="P5" s="61" t="s">
        <v>42</v>
      </c>
      <c r="Q5" s="1" t="s">
        <v>1</v>
      </c>
      <c r="R5" s="61" t="s">
        <v>43</v>
      </c>
      <c r="S5" s="61" t="s">
        <v>44</v>
      </c>
      <c r="T5" s="61" t="s">
        <v>38</v>
      </c>
      <c r="U5" s="1" t="s">
        <v>3</v>
      </c>
      <c r="V5" s="61" t="s">
        <v>45</v>
      </c>
      <c r="W5" s="5" t="s">
        <v>2</v>
      </c>
    </row>
    <row r="6" spans="1:23" x14ac:dyDescent="0.3">
      <c r="B6" s="15"/>
      <c r="C6" s="16"/>
      <c r="D6" s="16"/>
      <c r="E6" s="17"/>
      <c r="F6" s="40"/>
      <c r="G6" s="40"/>
      <c r="H6" s="24">
        <v>0.18</v>
      </c>
      <c r="I6" s="19"/>
      <c r="J6" s="20">
        <v>0.01</v>
      </c>
      <c r="K6" s="21">
        <v>0.05</v>
      </c>
      <c r="L6" s="21">
        <v>0.1</v>
      </c>
      <c r="M6" s="21">
        <v>0.1</v>
      </c>
      <c r="N6" s="21">
        <v>0.18</v>
      </c>
      <c r="O6" s="21"/>
      <c r="P6" s="22"/>
      <c r="Q6" s="23"/>
      <c r="R6" s="18"/>
      <c r="S6" s="24">
        <v>0.01</v>
      </c>
      <c r="T6" s="25">
        <v>0.05</v>
      </c>
      <c r="U6" s="19"/>
      <c r="V6" s="26"/>
      <c r="W6" s="22"/>
    </row>
    <row r="7" spans="1:23" s="43" customFormat="1" x14ac:dyDescent="0.3">
      <c r="B7" s="44"/>
      <c r="C7" s="45"/>
      <c r="D7" s="46"/>
      <c r="E7" s="47"/>
      <c r="F7" s="48"/>
      <c r="G7" s="48"/>
      <c r="H7" s="49"/>
      <c r="I7" s="50"/>
      <c r="J7" s="51"/>
      <c r="K7" s="52"/>
      <c r="L7" s="52"/>
      <c r="M7" s="52"/>
      <c r="N7" s="52"/>
      <c r="O7" s="52"/>
      <c r="P7" s="53"/>
      <c r="Q7" s="54"/>
      <c r="R7" s="55"/>
      <c r="S7" s="49"/>
      <c r="T7" s="56"/>
      <c r="U7" s="50"/>
      <c r="V7" s="57"/>
      <c r="W7" s="53"/>
    </row>
    <row r="8" spans="1:23" ht="31.5" customHeight="1" x14ac:dyDescent="0.3">
      <c r="A8" s="6">
        <v>52747</v>
      </c>
      <c r="B8" s="2" t="s">
        <v>6</v>
      </c>
      <c r="C8" s="3">
        <v>44886</v>
      </c>
      <c r="D8" s="4">
        <v>101</v>
      </c>
      <c r="E8" s="27">
        <v>886626</v>
      </c>
      <c r="F8" s="41">
        <f>800*89.91</f>
        <v>71928</v>
      </c>
      <c r="G8" s="41">
        <f t="shared" ref="G8:G14" si="0">E8-F8</f>
        <v>814698</v>
      </c>
      <c r="H8" s="18">
        <f>ROUND(G8*H6,0)</f>
        <v>146646</v>
      </c>
      <c r="I8" s="19">
        <f t="shared" ref="I8:I14" si="1">G8+H8</f>
        <v>961344</v>
      </c>
      <c r="J8" s="28">
        <f>G8*$J$6</f>
        <v>8146.9800000000005</v>
      </c>
      <c r="K8" s="22">
        <f>G8*$K$6</f>
        <v>40734.9</v>
      </c>
      <c r="L8" s="22">
        <f>G8*$L$6</f>
        <v>81469.8</v>
      </c>
      <c r="M8" s="22">
        <f>G8*$M$6</f>
        <v>81469.8</v>
      </c>
      <c r="N8" s="22">
        <f>H8</f>
        <v>146646</v>
      </c>
      <c r="O8" s="22">
        <v>329022</v>
      </c>
      <c r="P8" s="22">
        <f t="shared" ref="P8:P14" si="2">ROUND(I8-SUM(J8:O8),0)</f>
        <v>273855</v>
      </c>
      <c r="Q8" s="29" t="s">
        <v>8</v>
      </c>
      <c r="R8" s="18">
        <v>300000</v>
      </c>
      <c r="S8" s="18">
        <f>R8*$S$6</f>
        <v>3000</v>
      </c>
      <c r="T8" s="19">
        <v>0</v>
      </c>
      <c r="U8" s="19">
        <v>0</v>
      </c>
      <c r="V8" s="26">
        <f t="shared" ref="V8:V9" si="3">R8-S8</f>
        <v>297000</v>
      </c>
      <c r="W8" s="30" t="s">
        <v>7</v>
      </c>
    </row>
    <row r="9" spans="1:23" ht="27" customHeight="1" x14ac:dyDescent="0.3">
      <c r="A9" s="6">
        <v>52747</v>
      </c>
      <c r="B9" s="2" t="s">
        <v>9</v>
      </c>
      <c r="C9" s="3">
        <v>44904</v>
      </c>
      <c r="D9" s="4">
        <v>101</v>
      </c>
      <c r="E9" s="27">
        <v>200000</v>
      </c>
      <c r="F9" s="41"/>
      <c r="G9" s="41">
        <f t="shared" si="0"/>
        <v>200000</v>
      </c>
      <c r="H9" s="18">
        <v>0</v>
      </c>
      <c r="I9" s="19">
        <f t="shared" si="1"/>
        <v>200000</v>
      </c>
      <c r="J9" s="28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f t="shared" si="2"/>
        <v>200000</v>
      </c>
      <c r="Q9" s="29" t="s">
        <v>13</v>
      </c>
      <c r="R9" s="18">
        <v>200000</v>
      </c>
      <c r="S9" s="18">
        <v>0</v>
      </c>
      <c r="T9" s="19">
        <v>0</v>
      </c>
      <c r="U9" s="19">
        <v>0</v>
      </c>
      <c r="V9" s="26">
        <f t="shared" si="3"/>
        <v>200000</v>
      </c>
      <c r="W9" s="30" t="s">
        <v>10</v>
      </c>
    </row>
    <row r="10" spans="1:23" ht="29.25" customHeight="1" x14ac:dyDescent="0.3">
      <c r="A10" s="6">
        <v>52747</v>
      </c>
      <c r="B10" s="2" t="s">
        <v>11</v>
      </c>
      <c r="C10" s="3">
        <v>44943</v>
      </c>
      <c r="D10" s="4">
        <v>101</v>
      </c>
      <c r="E10" s="17">
        <v>146646</v>
      </c>
      <c r="F10" s="34"/>
      <c r="G10" s="41">
        <f t="shared" si="0"/>
        <v>146646</v>
      </c>
      <c r="H10" s="18">
        <v>0</v>
      </c>
      <c r="I10" s="19">
        <f t="shared" si="1"/>
        <v>146646</v>
      </c>
      <c r="J10" s="28">
        <v>0</v>
      </c>
      <c r="K10" s="22">
        <v>0</v>
      </c>
      <c r="L10" s="22">
        <v>0</v>
      </c>
      <c r="M10" s="22">
        <v>0</v>
      </c>
      <c r="N10" s="36"/>
      <c r="O10" s="22">
        <v>0</v>
      </c>
      <c r="P10" s="22">
        <f t="shared" si="2"/>
        <v>146646</v>
      </c>
      <c r="Q10" s="29" t="s">
        <v>15</v>
      </c>
      <c r="R10" s="18">
        <v>123502</v>
      </c>
      <c r="S10" s="18">
        <v>0</v>
      </c>
      <c r="T10" s="19">
        <v>0</v>
      </c>
      <c r="U10" s="19">
        <v>0</v>
      </c>
      <c r="V10" s="26">
        <v>123502</v>
      </c>
      <c r="W10" s="30" t="s">
        <v>12</v>
      </c>
    </row>
    <row r="11" spans="1:23" x14ac:dyDescent="0.3">
      <c r="A11" s="6">
        <v>52747</v>
      </c>
      <c r="B11" s="2" t="s">
        <v>6</v>
      </c>
      <c r="C11" s="3">
        <v>45174</v>
      </c>
      <c r="D11" s="4">
        <v>107</v>
      </c>
      <c r="E11" s="33">
        <v>346699.5</v>
      </c>
      <c r="F11" s="34">
        <v>92964</v>
      </c>
      <c r="G11" s="41">
        <f t="shared" si="0"/>
        <v>253735.5</v>
      </c>
      <c r="H11" s="18">
        <f>ROUND(G11*H6,0)</f>
        <v>45672</v>
      </c>
      <c r="I11" s="19">
        <f t="shared" si="1"/>
        <v>299407.5</v>
      </c>
      <c r="J11" s="28">
        <f>J$6*G11</f>
        <v>2537.355</v>
      </c>
      <c r="K11" s="22">
        <f>G11*$K$6</f>
        <v>12686.775000000001</v>
      </c>
      <c r="L11" s="22">
        <v>0</v>
      </c>
      <c r="M11" s="22">
        <v>0</v>
      </c>
      <c r="N11" s="22">
        <f>H11</f>
        <v>45672</v>
      </c>
      <c r="O11" s="22">
        <v>0</v>
      </c>
      <c r="P11" s="22">
        <f t="shared" si="2"/>
        <v>238511</v>
      </c>
      <c r="Q11" s="29" t="s">
        <v>16</v>
      </c>
      <c r="R11" s="18">
        <v>238512</v>
      </c>
      <c r="S11" s="18">
        <v>0</v>
      </c>
      <c r="T11" s="19">
        <v>0</v>
      </c>
      <c r="U11" s="19">
        <v>0</v>
      </c>
      <c r="V11" s="26">
        <f>R11-S11-T11-U11</f>
        <v>238512</v>
      </c>
      <c r="W11" s="42" t="s">
        <v>14</v>
      </c>
    </row>
    <row r="12" spans="1:23" x14ac:dyDescent="0.3">
      <c r="A12" s="6">
        <v>52747</v>
      </c>
      <c r="B12" s="2" t="s">
        <v>6</v>
      </c>
      <c r="C12" s="3">
        <v>45225</v>
      </c>
      <c r="D12" s="4">
        <v>109</v>
      </c>
      <c r="E12" s="33">
        <v>504248.25</v>
      </c>
      <c r="F12" s="34">
        <v>57750</v>
      </c>
      <c r="G12" s="41">
        <f t="shared" si="0"/>
        <v>446498.25</v>
      </c>
      <c r="H12" s="18">
        <f>ROUND(G12*H6,0)</f>
        <v>80370</v>
      </c>
      <c r="I12" s="19">
        <f t="shared" si="1"/>
        <v>526868.25</v>
      </c>
      <c r="J12" s="28">
        <f>J$6*G12</f>
        <v>4464.9825000000001</v>
      </c>
      <c r="K12" s="22">
        <f>G12*$K$6</f>
        <v>22324.912500000002</v>
      </c>
      <c r="L12" s="22">
        <f>G12*$L$6</f>
        <v>44649.825000000004</v>
      </c>
      <c r="M12" s="22">
        <f>G12*$M$6</f>
        <v>44649.825000000004</v>
      </c>
      <c r="N12" s="22">
        <f>H12</f>
        <v>80370</v>
      </c>
      <c r="O12" s="22">
        <v>0</v>
      </c>
      <c r="P12" s="22">
        <f t="shared" si="2"/>
        <v>330409</v>
      </c>
      <c r="Q12" s="29" t="s">
        <v>20</v>
      </c>
      <c r="R12" s="34"/>
      <c r="S12" s="34"/>
      <c r="T12" s="34"/>
      <c r="U12" s="34"/>
      <c r="V12" s="37">
        <v>330408</v>
      </c>
      <c r="W12" s="38" t="s">
        <v>17</v>
      </c>
    </row>
    <row r="13" spans="1:23" x14ac:dyDescent="0.3">
      <c r="A13" s="6">
        <v>52747</v>
      </c>
      <c r="B13" s="2" t="s">
        <v>11</v>
      </c>
      <c r="C13" s="3">
        <v>45216</v>
      </c>
      <c r="D13" s="4">
        <v>109</v>
      </c>
      <c r="E13" s="17">
        <f>H12</f>
        <v>80370</v>
      </c>
      <c r="F13" s="34"/>
      <c r="G13" s="41">
        <f t="shared" si="0"/>
        <v>80370</v>
      </c>
      <c r="H13" s="18">
        <v>0</v>
      </c>
      <c r="I13" s="19">
        <f t="shared" si="1"/>
        <v>80370</v>
      </c>
      <c r="J13" s="28">
        <v>0</v>
      </c>
      <c r="K13" s="22">
        <v>0</v>
      </c>
      <c r="L13" s="22">
        <v>0</v>
      </c>
      <c r="M13" s="22">
        <v>0</v>
      </c>
      <c r="N13" s="36"/>
      <c r="O13" s="22">
        <v>0</v>
      </c>
      <c r="P13" s="22">
        <f t="shared" si="2"/>
        <v>80370</v>
      </c>
      <c r="Q13" s="29" t="s">
        <v>21</v>
      </c>
      <c r="R13" s="34"/>
      <c r="S13" s="34"/>
      <c r="T13" s="34"/>
      <c r="U13" s="34"/>
      <c r="V13" s="37">
        <v>45672</v>
      </c>
      <c r="W13" s="38" t="s">
        <v>18</v>
      </c>
    </row>
    <row r="14" spans="1:23" x14ac:dyDescent="0.3">
      <c r="A14" s="6">
        <v>52747</v>
      </c>
      <c r="B14" s="2" t="s">
        <v>11</v>
      </c>
      <c r="C14" s="3">
        <v>45217</v>
      </c>
      <c r="D14" s="4">
        <v>107</v>
      </c>
      <c r="E14" s="17">
        <f>H11</f>
        <v>45672</v>
      </c>
      <c r="F14" s="34"/>
      <c r="G14" s="41">
        <f t="shared" si="0"/>
        <v>45672</v>
      </c>
      <c r="H14" s="18">
        <v>1</v>
      </c>
      <c r="I14" s="19">
        <f t="shared" si="1"/>
        <v>45673</v>
      </c>
      <c r="J14" s="28">
        <v>0</v>
      </c>
      <c r="K14" s="22">
        <v>0</v>
      </c>
      <c r="L14" s="22">
        <v>0</v>
      </c>
      <c r="M14" s="22">
        <v>0</v>
      </c>
      <c r="N14" s="36"/>
      <c r="O14" s="22">
        <v>0</v>
      </c>
      <c r="P14" s="22">
        <f t="shared" si="2"/>
        <v>45673</v>
      </c>
      <c r="Q14" s="29" t="s">
        <v>22</v>
      </c>
      <c r="R14" s="34"/>
      <c r="S14" s="34"/>
      <c r="T14" s="34"/>
      <c r="U14" s="34"/>
      <c r="V14" s="37">
        <v>80370</v>
      </c>
      <c r="W14" s="38" t="s">
        <v>19</v>
      </c>
    </row>
    <row r="15" spans="1:23" x14ac:dyDescent="0.3">
      <c r="B15" s="31"/>
      <c r="C15" s="32"/>
      <c r="D15" s="32"/>
      <c r="E15" s="33"/>
      <c r="F15" s="34"/>
      <c r="G15" s="33"/>
      <c r="H15" s="34"/>
      <c r="I15" s="35"/>
      <c r="J15" s="16"/>
      <c r="K15" s="36"/>
      <c r="L15" s="36"/>
      <c r="M15" s="36"/>
      <c r="N15" s="36"/>
      <c r="O15" s="36"/>
      <c r="P15" s="36"/>
      <c r="Q15" s="29"/>
      <c r="R15" s="34"/>
      <c r="S15" s="34"/>
      <c r="T15" s="34"/>
      <c r="U15" s="34"/>
      <c r="V15" s="37"/>
      <c r="W15" s="38"/>
    </row>
    <row r="16" spans="1:23" x14ac:dyDescent="0.3">
      <c r="B16" s="31"/>
      <c r="C16" s="32"/>
      <c r="D16" s="32"/>
      <c r="E16" s="33"/>
      <c r="F16" s="34"/>
      <c r="G16" s="33"/>
      <c r="H16" s="34"/>
      <c r="I16" s="35"/>
      <c r="J16" s="16"/>
      <c r="K16" s="36"/>
      <c r="L16" s="36"/>
      <c r="M16" s="36"/>
      <c r="N16" s="36"/>
      <c r="O16" s="36"/>
      <c r="P16" s="36"/>
      <c r="Q16" s="29"/>
      <c r="R16" s="34"/>
      <c r="S16" s="34"/>
      <c r="T16" s="34"/>
      <c r="U16" s="34"/>
      <c r="V16" s="37"/>
      <c r="W16" s="38"/>
    </row>
    <row r="17" spans="1:23" x14ac:dyDescent="0.3">
      <c r="B17" s="31"/>
      <c r="C17" s="32"/>
      <c r="D17" s="32"/>
      <c r="E17" s="33"/>
      <c r="F17" s="34"/>
      <c r="G17" s="33"/>
      <c r="H17" s="34"/>
      <c r="I17" s="35"/>
      <c r="J17" s="16"/>
      <c r="K17" s="36"/>
      <c r="L17" s="36"/>
      <c r="M17" s="36"/>
      <c r="N17" s="36"/>
      <c r="O17" s="36"/>
      <c r="P17" s="36"/>
      <c r="Q17" s="29"/>
      <c r="R17" s="34"/>
      <c r="S17" s="34"/>
      <c r="T17" s="34"/>
      <c r="U17" s="34"/>
      <c r="V17" s="37"/>
      <c r="W17" s="38"/>
    </row>
    <row r="18" spans="1:23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  <c r="W18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2025-05-27T10:10:54Z</dcterms:modified>
</cp:coreProperties>
</file>