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ARDAN ENTERPRISES\"/>
    </mc:Choice>
  </mc:AlternateContent>
  <xr:revisionPtr revIDLastSave="0" documentId="13_ncr:1_{41400906-1897-49D0-8303-30B213E3720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F17" i="1" l="1"/>
  <c r="E17" i="1"/>
  <c r="O17" i="1"/>
  <c r="G10" i="1" l="1"/>
  <c r="I10" i="1" s="1"/>
  <c r="W10" i="1"/>
  <c r="J10" i="1" l="1"/>
  <c r="P10" i="1" s="1"/>
  <c r="W9" i="1"/>
  <c r="W8" i="1"/>
  <c r="G9" i="1"/>
  <c r="I9" i="1" s="1"/>
  <c r="J9" i="1" s="1"/>
  <c r="P9" i="1" s="1"/>
  <c r="W7" i="1"/>
  <c r="G8" i="1"/>
  <c r="G7" i="1"/>
  <c r="L8" i="1" l="1"/>
  <c r="G17" i="1"/>
  <c r="J7" i="1"/>
  <c r="M7" i="1"/>
  <c r="H8" i="1"/>
  <c r="N8" i="1" s="1"/>
  <c r="M8" i="1"/>
  <c r="J8" i="1"/>
  <c r="K8" i="1"/>
  <c r="L7" i="1"/>
  <c r="K7" i="1"/>
  <c r="H7" i="1"/>
  <c r="I7" i="1" s="1"/>
  <c r="I8" i="1" l="1"/>
  <c r="P8" i="1" s="1"/>
  <c r="K17" i="1"/>
  <c r="M17" i="1"/>
  <c r="N7" i="1"/>
  <c r="N17" i="1" s="1"/>
  <c r="H17" i="1"/>
  <c r="J17" i="1"/>
  <c r="L17" i="1"/>
  <c r="W15" i="1"/>
  <c r="P7" i="1" l="1"/>
  <c r="P15" i="1" s="1"/>
  <c r="W17" i="1" s="1"/>
  <c r="I17" i="1"/>
</calcChain>
</file>

<file path=xl/sharedStrings.xml><?xml version="1.0" encoding="utf-8"?>
<sst xmlns="http://schemas.openxmlformats.org/spreadsheetml/2006/main" count="48" uniqueCount="46">
  <si>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</si>
  <si>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</si>
  <si>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</si>
  <si>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</si>
  <si>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</si>
  <si>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</si>
  <si>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</si>
  <si>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</si>
  <si>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</si>
  <si>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</si>
  <si>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Khera Kurtan Village Pipeline laying work</t>
  </si>
  <si>
    <t>Vardhan Enterprises</t>
  </si>
  <si>
    <t>5% &amp; 10%</t>
  </si>
  <si>
    <t>21-10-2022 NEFT/AXISP00330887376/RIUP22/1071/VARDHAN ENTERPR 171974.00</t>
  </si>
  <si>
    <t>RIUP22/1171</t>
  </si>
  <si>
    <t>21-12-2022 NEFT/AXISP00347813400/RIUP22/1595/VARDHAN ENTERPR 293366.00</t>
  </si>
  <si>
    <t>RIUP22/1595</t>
  </si>
  <si>
    <t>07-02-2023 NEFT/AXISP00361424976/RIUP22/2126/VARDHAN ENTERPR ₹ 49,500.00</t>
  </si>
  <si>
    <t>RIUP22/2126</t>
  </si>
  <si>
    <t>04-03-2023 NEFT/AXISP00368679030/RIUP22/2452/VARDHAN ENTERPR 99000.00</t>
  </si>
  <si>
    <t>RIUP22/2452</t>
  </si>
  <si>
    <t>22-08-2023 NEFT/AXISP00417520226/RIUP23/1668/VARDHAN ENTERPRISE 49500.00</t>
  </si>
  <si>
    <t>RIUP23/1668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</si>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</sst>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5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6" fillId="0" borderId="0" xfId="0" applyFont="1"/>
    <xf numFmtId="164" fontId="7" fillId="2" borderId="1" xfId="2" applyFont="1" applyFill="1" applyBorder="1" applyAlignment="1">
      <alignment vertical="center"/>
    </xf>
    <xf numFmtId="164" fontId="7" fillId="2" borderId="2" xfId="2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64" fontId="9" fillId="2" borderId="36" xfId="2" applyFont="1" applyFill="1" applyBorder="1" applyAlignment="1">
      <alignment horizontal="center" vertical="center"/>
    </xf>
    <xf numFmtId="164" fontId="6" fillId="2" borderId="36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DDFF53AE-F57A-4B8D-A2FC-B0EAF40CFE5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D2" sqref="D2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50" customWidth="1"/>
    <col min="9" max="9" width="12.88671875" style="50" bestFit="1" customWidth="1"/>
    <col min="10" max="10" width="10.6640625" style="11" bestFit="1" customWidth="1"/>
    <col min="11" max="11" width="10.44140625" style="11" bestFit="1" customWidth="1"/>
    <col min="12" max="12" width="10.44140625" style="11" customWidth="1"/>
    <col min="13" max="13" width="12.6640625" style="11" customWidth="1"/>
    <col min="14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8.88671875" style="11" bestFit="1" customWidth="1"/>
    <col min="24" max="24" width="83.88671875" style="11" bestFit="1" customWidth="1"/>
    <col min="25" max="16384" width="9" style="11"/>
  </cols>
  <sheetData>
    <row r="1" spans="1:24" ht="20.399999999999999" thickBot="1" x14ac:dyDescent="0.35">
      <c r="A1" s="57" t="s">
        <v>23</v>
      </c>
      <c r="B1" s="14" t="s">
        <v>11</v>
      </c>
      <c r="E1" s="12"/>
      <c r="F1" s="12"/>
      <c r="G1" s="12"/>
      <c r="H1" s="13"/>
      <c r="I1" s="13"/>
    </row>
    <row r="2" spans="1:24" ht="20.399999999999999" thickBot="1" x14ac:dyDescent="0.35">
      <c r="A2" s="57" t="s">
        <v>24</v>
      </c>
      <c r="B2" s="58" t="s">
        <v>25</v>
      </c>
      <c r="C2" s="14"/>
      <c r="D2" s="14"/>
      <c r="H2" s="54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0.399999999999999" thickBot="1" x14ac:dyDescent="0.35">
      <c r="A3" s="57" t="s">
        <v>26</v>
      </c>
      <c r="B3" s="59" t="s">
        <v>27</v>
      </c>
      <c r="C3" s="14"/>
      <c r="D3" s="14"/>
      <c r="H3" s="5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" thickBot="1" x14ac:dyDescent="0.35">
      <c r="A4" s="57" t="s">
        <v>28</v>
      </c>
      <c r="B4" s="60" t="s">
        <v>27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43.95" customHeight="1" thickBot="1" x14ac:dyDescent="0.35">
      <c r="A5" s="61" t="s">
        <v>29</v>
      </c>
      <c r="B5" s="62" t="s">
        <v>30</v>
      </c>
      <c r="C5" s="63" t="s">
        <v>31</v>
      </c>
      <c r="D5" s="64" t="s">
        <v>32</v>
      </c>
      <c r="E5" s="62" t="s">
        <v>33</v>
      </c>
      <c r="F5" s="62" t="s">
        <v>34</v>
      </c>
      <c r="G5" s="64" t="s">
        <v>35</v>
      </c>
      <c r="H5" s="65" t="s">
        <v>36</v>
      </c>
      <c r="I5" s="66" t="s">
        <v>0</v>
      </c>
      <c r="J5" s="62" t="s">
        <v>37</v>
      </c>
      <c r="K5" s="62" t="s">
        <v>38</v>
      </c>
      <c r="L5" s="62" t="s">
        <v>39</v>
      </c>
      <c r="M5" s="62" t="s">
        <v>40</v>
      </c>
      <c r="N5" s="62" t="s">
        <v>41</v>
      </c>
      <c r="O5" s="10" t="s">
        <v>9</v>
      </c>
      <c r="P5" s="62" t="s">
        <v>42</v>
      </c>
      <c r="Q5" s="3"/>
      <c r="R5" s="2" t="s">
        <v>1</v>
      </c>
      <c r="S5" s="62" t="s">
        <v>43</v>
      </c>
      <c r="T5" s="62" t="s">
        <v>44</v>
      </c>
      <c r="U5" s="1" t="s">
        <v>3</v>
      </c>
      <c r="V5" s="2" t="s">
        <v>4</v>
      </c>
      <c r="W5" s="62" t="s">
        <v>45</v>
      </c>
      <c r="X5" s="62" t="s">
        <v>2</v>
      </c>
    </row>
    <row r="6" spans="1:24" x14ac:dyDescent="0.3">
      <c r="B6" s="20"/>
      <c r="C6" s="21"/>
      <c r="D6" s="21"/>
      <c r="E6" s="55"/>
      <c r="F6" s="53"/>
      <c r="G6" s="52"/>
      <c r="H6" s="24"/>
      <c r="I6" s="33"/>
      <c r="J6" s="25">
        <v>0.01</v>
      </c>
      <c r="K6" s="26">
        <v>0.05</v>
      </c>
      <c r="L6" s="26" t="s">
        <v>12</v>
      </c>
      <c r="M6" s="26">
        <v>0.1</v>
      </c>
      <c r="N6" s="27"/>
      <c r="O6" s="27"/>
      <c r="P6" s="27"/>
      <c r="Q6" s="3"/>
      <c r="R6" s="28"/>
      <c r="S6" s="23"/>
      <c r="T6" s="29">
        <v>0.01</v>
      </c>
      <c r="U6" s="30">
        <v>0.05</v>
      </c>
      <c r="V6" s="24"/>
      <c r="W6" s="31"/>
      <c r="X6" s="27"/>
    </row>
    <row r="7" spans="1:24" ht="28.95" customHeight="1" x14ac:dyDescent="0.3">
      <c r="A7" s="11">
        <v>52819</v>
      </c>
      <c r="B7" s="5" t="s">
        <v>10</v>
      </c>
      <c r="C7" s="6">
        <v>44848</v>
      </c>
      <c r="D7" s="8">
        <v>1</v>
      </c>
      <c r="E7" s="32">
        <v>245450.5</v>
      </c>
      <c r="F7" s="53">
        <v>0</v>
      </c>
      <c r="G7" s="53">
        <f>E7-F7</f>
        <v>245450.5</v>
      </c>
      <c r="H7" s="24">
        <f>G7*18%</f>
        <v>44181.09</v>
      </c>
      <c r="I7" s="33">
        <f>ROUND(G7+H7,)</f>
        <v>289632</v>
      </c>
      <c r="J7" s="33">
        <f>G7*$J$6</f>
        <v>2454.5050000000001</v>
      </c>
      <c r="K7" s="27">
        <f>G7*5%</f>
        <v>12272.525000000001</v>
      </c>
      <c r="L7" s="27">
        <f>G7*5%</f>
        <v>12272.525000000001</v>
      </c>
      <c r="M7" s="27">
        <f>G7*10%</f>
        <v>24545.050000000003</v>
      </c>
      <c r="N7" s="27">
        <f>H7</f>
        <v>44181.09</v>
      </c>
      <c r="O7" s="27">
        <v>21932</v>
      </c>
      <c r="P7" s="27">
        <f>ROUND(I7-SUM(J7:O7),)</f>
        <v>171974</v>
      </c>
      <c r="Q7" s="3"/>
      <c r="R7" s="34" t="s">
        <v>14</v>
      </c>
      <c r="S7" s="23">
        <v>171974</v>
      </c>
      <c r="T7" s="23">
        <v>0</v>
      </c>
      <c r="U7" s="24">
        <v>0</v>
      </c>
      <c r="V7" s="24">
        <v>0</v>
      </c>
      <c r="W7" s="31">
        <f t="shared" ref="W7" si="0">S7-T7</f>
        <v>171974</v>
      </c>
      <c r="X7" s="35" t="s">
        <v>13</v>
      </c>
    </row>
    <row r="8" spans="1:24" ht="28.95" customHeight="1" x14ac:dyDescent="0.3">
      <c r="A8" s="11">
        <v>52819</v>
      </c>
      <c r="B8" s="5" t="s">
        <v>10</v>
      </c>
      <c r="C8" s="6">
        <v>44901</v>
      </c>
      <c r="D8" s="8">
        <v>2</v>
      </c>
      <c r="E8" s="32">
        <v>492659</v>
      </c>
      <c r="F8" s="53">
        <v>0</v>
      </c>
      <c r="G8" s="53">
        <f>E8-F8</f>
        <v>492659</v>
      </c>
      <c r="H8" s="24">
        <f>G8*18%</f>
        <v>88678.62</v>
      </c>
      <c r="I8" s="33">
        <f>ROUND(G8+H8,)</f>
        <v>581338</v>
      </c>
      <c r="J8" s="33">
        <f>G8*$J$6</f>
        <v>4926.59</v>
      </c>
      <c r="K8" s="27">
        <f>G8*5%</f>
        <v>24632.95</v>
      </c>
      <c r="L8" s="27">
        <f>G8*10%</f>
        <v>49265.9</v>
      </c>
      <c r="M8" s="27">
        <f>G8*10%</f>
        <v>49265.9</v>
      </c>
      <c r="N8" s="27">
        <f>H8</f>
        <v>88678.62</v>
      </c>
      <c r="O8" s="27">
        <f>93132-O7</f>
        <v>71200</v>
      </c>
      <c r="P8" s="27">
        <f>ROUND(I8-SUM(J8:O8),)</f>
        <v>293368</v>
      </c>
      <c r="Q8" s="3"/>
      <c r="R8" s="34" t="s">
        <v>16</v>
      </c>
      <c r="S8" s="23">
        <v>293366</v>
      </c>
      <c r="T8" s="23">
        <v>0</v>
      </c>
      <c r="U8" s="24">
        <v>0</v>
      </c>
      <c r="V8" s="24">
        <v>0</v>
      </c>
      <c r="W8" s="31">
        <f>S8-T8-U8-V8</f>
        <v>293366</v>
      </c>
      <c r="X8" s="35" t="s">
        <v>15</v>
      </c>
    </row>
    <row r="9" spans="1:24" ht="28.95" customHeight="1" x14ac:dyDescent="0.3">
      <c r="A9" s="11">
        <v>52819</v>
      </c>
      <c r="B9" s="5"/>
      <c r="C9" s="6"/>
      <c r="D9" s="8"/>
      <c r="E9" s="32"/>
      <c r="F9" s="53">
        <v>0</v>
      </c>
      <c r="G9" s="53">
        <f>E9-F9</f>
        <v>0</v>
      </c>
      <c r="H9" s="24">
        <v>0</v>
      </c>
      <c r="I9" s="33">
        <f>G9+H9</f>
        <v>0</v>
      </c>
      <c r="J9" s="33">
        <f>J6*I9</f>
        <v>0</v>
      </c>
      <c r="K9" s="41"/>
      <c r="L9" s="41"/>
      <c r="M9" s="41"/>
      <c r="N9" s="41"/>
      <c r="O9" s="27"/>
      <c r="P9" s="27">
        <f>I9-SUM(J9:N9)</f>
        <v>0</v>
      </c>
      <c r="Q9" s="3"/>
      <c r="R9" s="34" t="s">
        <v>18</v>
      </c>
      <c r="S9" s="23">
        <v>49500</v>
      </c>
      <c r="T9" s="23">
        <v>0</v>
      </c>
      <c r="U9" s="24">
        <v>0</v>
      </c>
      <c r="V9" s="24">
        <v>0</v>
      </c>
      <c r="W9" s="31">
        <f t="shared" ref="W9" si="1">S9-T9</f>
        <v>49500</v>
      </c>
      <c r="X9" s="35" t="s">
        <v>17</v>
      </c>
    </row>
    <row r="10" spans="1:24" ht="28.95" customHeight="1" x14ac:dyDescent="0.3">
      <c r="A10" s="11">
        <v>52819</v>
      </c>
      <c r="B10" s="5"/>
      <c r="C10" s="6"/>
      <c r="D10" s="8"/>
      <c r="E10" s="22"/>
      <c r="F10" s="39">
        <v>0</v>
      </c>
      <c r="G10" s="39">
        <f>E10-F10</f>
        <v>0</v>
      </c>
      <c r="H10" s="40">
        <v>0</v>
      </c>
      <c r="I10" s="33">
        <f>G10+H10</f>
        <v>0</v>
      </c>
      <c r="J10" s="33">
        <f>J$6*I10</f>
        <v>0</v>
      </c>
      <c r="K10" s="27">
        <v>0</v>
      </c>
      <c r="L10" s="27"/>
      <c r="M10" s="27"/>
      <c r="N10" s="27">
        <v>0</v>
      </c>
      <c r="O10" s="27"/>
      <c r="P10" s="27">
        <f>I10-SUM(J10:N10)</f>
        <v>0</v>
      </c>
      <c r="Q10" s="9"/>
      <c r="R10" s="34" t="s">
        <v>20</v>
      </c>
      <c r="S10" s="23">
        <v>99000</v>
      </c>
      <c r="T10" s="23">
        <v>0</v>
      </c>
      <c r="U10" s="24"/>
      <c r="V10" s="24">
        <v>0</v>
      </c>
      <c r="W10" s="31">
        <f>S10-T10-U10-V10</f>
        <v>99000</v>
      </c>
      <c r="X10" s="35" t="s">
        <v>19</v>
      </c>
    </row>
    <row r="11" spans="1:24" x14ac:dyDescent="0.3">
      <c r="A11" s="11">
        <v>52819</v>
      </c>
      <c r="B11" s="36"/>
      <c r="C11" s="37"/>
      <c r="D11" s="37"/>
      <c r="E11" s="38"/>
      <c r="F11" s="39"/>
      <c r="G11" s="38"/>
      <c r="H11" s="40"/>
      <c r="I11" s="21"/>
      <c r="J11" s="21"/>
      <c r="K11" s="41"/>
      <c r="L11" s="41"/>
      <c r="M11" s="41"/>
      <c r="N11" s="41"/>
      <c r="O11" s="41"/>
      <c r="P11" s="41"/>
      <c r="Q11" s="9"/>
      <c r="R11" s="34" t="s">
        <v>22</v>
      </c>
      <c r="S11" s="39">
        <v>49500</v>
      </c>
      <c r="T11" s="39"/>
      <c r="U11" s="39"/>
      <c r="V11" s="39"/>
      <c r="W11" s="42">
        <v>49500</v>
      </c>
      <c r="X11" s="43" t="s">
        <v>21</v>
      </c>
    </row>
    <row r="12" spans="1:24" ht="15" thickBot="1" x14ac:dyDescent="0.35">
      <c r="A12" s="11">
        <v>52819</v>
      </c>
      <c r="B12" s="4"/>
      <c r="C12" s="7"/>
      <c r="D12" s="7"/>
      <c r="E12" s="45"/>
      <c r="F12" s="45"/>
      <c r="G12" s="45"/>
      <c r="H12" s="45"/>
      <c r="I12" s="46"/>
      <c r="J12" s="46"/>
      <c r="K12" s="47"/>
      <c r="L12" s="47"/>
      <c r="M12" s="47"/>
      <c r="N12" s="47"/>
      <c r="O12" s="47"/>
      <c r="P12" s="47"/>
      <c r="Q12" s="9"/>
      <c r="R12" s="48"/>
      <c r="S12" s="44"/>
      <c r="T12" s="44"/>
      <c r="U12" s="44"/>
      <c r="V12" s="44"/>
      <c r="W12" s="49"/>
      <c r="X12" s="47"/>
    </row>
    <row r="13" spans="1:24" x14ac:dyDescent="0.3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3"/>
    </row>
    <row r="14" spans="1:24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39"/>
    </row>
    <row r="15" spans="1:24" x14ac:dyDescent="0.3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6" t="s">
        <v>7</v>
      </c>
      <c r="N15" s="23"/>
      <c r="O15" s="23"/>
      <c r="P15" s="56">
        <f>SUM(P7:P12)</f>
        <v>465342</v>
      </c>
      <c r="Q15" s="23"/>
      <c r="R15" s="23"/>
      <c r="S15" s="23"/>
      <c r="T15" s="23"/>
      <c r="U15" s="56" t="s">
        <v>6</v>
      </c>
      <c r="V15" s="23"/>
      <c r="W15" s="51">
        <f>SUM(W6:W12)</f>
        <v>663340</v>
      </c>
      <c r="X15" s="39"/>
    </row>
    <row r="16" spans="1:24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39"/>
    </row>
    <row r="17" spans="2:24" x14ac:dyDescent="0.3">
      <c r="B17" s="23"/>
      <c r="C17" s="23"/>
      <c r="D17" s="23"/>
      <c r="E17" s="23">
        <f t="shared" ref="E17:N17" si="2">SUM(E7:E12)</f>
        <v>738109.5</v>
      </c>
      <c r="F17" s="23">
        <f t="shared" si="2"/>
        <v>0</v>
      </c>
      <c r="G17" s="23">
        <f t="shared" si="2"/>
        <v>738109.5</v>
      </c>
      <c r="H17" s="23">
        <f t="shared" si="2"/>
        <v>132859.71</v>
      </c>
      <c r="I17" s="23">
        <f t="shared" si="2"/>
        <v>870970</v>
      </c>
      <c r="J17" s="23">
        <f t="shared" si="2"/>
        <v>7381.0950000000003</v>
      </c>
      <c r="K17" s="23">
        <f t="shared" si="2"/>
        <v>36905.475000000006</v>
      </c>
      <c r="L17" s="23">
        <f t="shared" si="2"/>
        <v>61538.425000000003</v>
      </c>
      <c r="M17" s="23">
        <f t="shared" si="2"/>
        <v>73810.950000000012</v>
      </c>
      <c r="N17" s="23">
        <f t="shared" si="2"/>
        <v>132859.71</v>
      </c>
      <c r="O17" s="23">
        <f>SUM(O7:O12)</f>
        <v>93132</v>
      </c>
      <c r="P17" s="23"/>
      <c r="Q17" s="23"/>
      <c r="R17" s="23"/>
      <c r="S17" s="23"/>
      <c r="T17" s="23"/>
      <c r="U17" s="56" t="s">
        <v>8</v>
      </c>
      <c r="V17" s="23"/>
      <c r="W17" s="51">
        <f>P15-W15</f>
        <v>-197998</v>
      </c>
      <c r="X17" s="39"/>
    </row>
    <row r="18" spans="2:24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39"/>
    </row>
    <row r="19" spans="2:24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2025-05-28T11:47:22Z</dcterms:modified>
</cp:coreProperties>
</file>