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aini contractor\"/>
    </mc:Choice>
  </mc:AlternateContent>
  <xr:revisionPtr revIDLastSave="0" documentId="13_ncr:1_{38482A17-6132-4D65-817A-F16BB69D597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E7" i="1" l="1"/>
  <c r="G7" i="1" l="1"/>
  <c r="S9" i="1" l="1"/>
  <c r="R9" i="1"/>
  <c r="U8" i="1" l="1"/>
  <c r="G10" i="1" l="1"/>
  <c r="I10" i="1" s="1"/>
  <c r="U10" i="1"/>
  <c r="J10" i="1" l="1"/>
  <c r="N10" i="1" s="1"/>
  <c r="G9" i="1"/>
  <c r="I9" i="1" s="1"/>
  <c r="J9" i="1" s="1"/>
  <c r="N9" i="1" s="1"/>
  <c r="H7" i="1" l="1"/>
  <c r="K7" i="1"/>
  <c r="J7" i="1"/>
  <c r="U9" i="1"/>
  <c r="L7" i="1" l="1"/>
  <c r="I7" i="1"/>
  <c r="N7" i="1" s="1"/>
  <c r="U15" i="1"/>
  <c r="N15" i="1" l="1"/>
  <c r="U17" i="1" s="1"/>
</calcChain>
</file>

<file path=xl/sharedStrings.xml><?xml version="1.0" encoding="utf-8"?>
<sst xmlns="http://schemas.openxmlformats.org/spreadsheetml/2006/main" count="39" uniqueCount="38">
  <si>
    <t>Amount</t>
  </si>
  <si>
    <t>PAYMENT NOTE No.</t>
  </si>
  <si>
    <t>UTR</t>
  </si>
  <si>
    <t>SD (5%)</t>
  </si>
  <si>
    <t>Advance paid</t>
  </si>
  <si>
    <t>Pump House work</t>
  </si>
  <si>
    <t>Total Payable Amount Rs. -</t>
  </si>
  <si>
    <t>Balance Payable Amount Rs. -</t>
  </si>
  <si>
    <t>Total Paid Amount Rs. -</t>
  </si>
  <si>
    <t>Hold Amount against Material</t>
  </si>
  <si>
    <t>Saini Contractor</t>
  </si>
  <si>
    <t>Loharipur Village Pump House work</t>
  </si>
  <si>
    <t>21-02-2023 NEFT/AXISP00364667661/RIUP22/2253/SAINI CONTRACTO ₹ 3,25,509.00</t>
  </si>
  <si>
    <t>RIUP22/2253</t>
  </si>
  <si>
    <t>GST release note</t>
  </si>
  <si>
    <t>06-05-2023 NEFT/AXISP00387807445/RIUP23/103/SAINI CONTRACTOR 65833.00</t>
  </si>
  <si>
    <t>RIUP23/103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</si>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</sst>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30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26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4" fontId="3" fillId="2" borderId="21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0" fontId="6" fillId="0" borderId="0" xfId="0" applyFont="1"/>
    <xf numFmtId="164" fontId="7" fillId="2" borderId="1" xfId="2" applyFont="1" applyFill="1" applyBorder="1" applyAlignment="1">
      <alignment vertical="center"/>
    </xf>
    <xf numFmtId="164" fontId="7" fillId="2" borderId="2" xfId="2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4" fontId="9" fillId="2" borderId="36" xfId="2" applyFont="1" applyFill="1" applyBorder="1" applyAlignment="1">
      <alignment horizontal="center" vertical="center"/>
    </xf>
    <xf numFmtId="164" fontId="6" fillId="2" borderId="36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C6F44F38-6FA6-4CE4-A8D4-549FBCF4A83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B7" sqref="B7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6.6640625" style="11" customWidth="1"/>
    <col min="5" max="5" width="13.33203125" style="11" bestFit="1" customWidth="1"/>
    <col min="6" max="7" width="13.33203125" style="11" customWidth="1"/>
    <col min="8" max="8" width="14.6640625" style="51" customWidth="1"/>
    <col min="9" max="9" width="12.88671875" style="51" bestFit="1" customWidth="1"/>
    <col min="10" max="10" width="10.6640625" style="11" bestFit="1" customWidth="1"/>
    <col min="11" max="11" width="10.44140625" style="11" bestFit="1" customWidth="1"/>
    <col min="12" max="14" width="14.88671875" style="11" customWidth="1"/>
    <col min="15" max="15" width="7.33203125" style="11" customWidth="1"/>
    <col min="16" max="16" width="21.6640625" style="11" bestFit="1" customWidth="1"/>
    <col min="17" max="17" width="12.6640625" style="11" bestFit="1" customWidth="1"/>
    <col min="18" max="18" width="14.5546875" style="11" bestFit="1" customWidth="1"/>
    <col min="19" max="20" width="14.5546875" style="11" customWidth="1"/>
    <col min="21" max="21" width="14" style="11" customWidth="1"/>
    <col min="22" max="22" width="75.33203125" style="11" bestFit="1" customWidth="1"/>
    <col min="23" max="16384" width="9" style="11"/>
  </cols>
  <sheetData>
    <row r="1" spans="1:22" ht="20.399999999999999" thickBot="1" x14ac:dyDescent="0.35">
      <c r="A1" s="59" t="s">
        <v>17</v>
      </c>
      <c r="B1" s="14" t="s">
        <v>10</v>
      </c>
      <c r="E1" s="12"/>
      <c r="F1" s="12"/>
      <c r="G1" s="12"/>
      <c r="H1" s="13"/>
      <c r="I1" s="13"/>
    </row>
    <row r="2" spans="1:22" ht="20.399999999999999" thickBot="1" x14ac:dyDescent="0.35">
      <c r="A2" s="59" t="s">
        <v>18</v>
      </c>
      <c r="B2" s="60" t="s">
        <v>19</v>
      </c>
      <c r="C2" s="14"/>
      <c r="D2" s="14"/>
      <c r="G2" s="15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2" ht="20.399999999999999" thickBot="1" x14ac:dyDescent="0.35">
      <c r="A3" s="59" t="s">
        <v>20</v>
      </c>
      <c r="B3" s="61" t="s">
        <v>21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2" ht="15" thickBot="1" x14ac:dyDescent="0.35">
      <c r="A4" s="59" t="s">
        <v>22</v>
      </c>
      <c r="B4" s="62" t="s">
        <v>21</v>
      </c>
      <c r="C4" s="17"/>
      <c r="D4" s="17"/>
      <c r="E4" s="17"/>
      <c r="F4" s="16"/>
      <c r="G4" s="16"/>
      <c r="H4" s="18"/>
      <c r="I4" s="18"/>
      <c r="J4" s="16"/>
      <c r="K4" s="16"/>
      <c r="P4" s="16"/>
      <c r="Q4" s="19"/>
      <c r="R4" s="19"/>
      <c r="S4" s="19"/>
      <c r="T4" s="19"/>
      <c r="U4" s="19"/>
      <c r="V4" s="19"/>
    </row>
    <row r="5" spans="1:22" ht="43.95" customHeight="1" thickBot="1" x14ac:dyDescent="0.35">
      <c r="A5" s="63" t="s">
        <v>23</v>
      </c>
      <c r="B5" s="64" t="s">
        <v>24</v>
      </c>
      <c r="C5" s="65" t="s">
        <v>25</v>
      </c>
      <c r="D5" s="66" t="s">
        <v>26</v>
      </c>
      <c r="E5" s="64" t="s">
        <v>27</v>
      </c>
      <c r="F5" s="64" t="s">
        <v>28</v>
      </c>
      <c r="G5" s="66" t="s">
        <v>29</v>
      </c>
      <c r="H5" s="67" t="s">
        <v>30</v>
      </c>
      <c r="I5" s="68" t="s">
        <v>0</v>
      </c>
      <c r="J5" s="64" t="s">
        <v>31</v>
      </c>
      <c r="K5" s="64" t="s">
        <v>32</v>
      </c>
      <c r="L5" s="64" t="s">
        <v>33</v>
      </c>
      <c r="M5" s="10" t="s">
        <v>9</v>
      </c>
      <c r="N5" s="64" t="s">
        <v>34</v>
      </c>
      <c r="O5" s="3"/>
      <c r="P5" s="2" t="s">
        <v>1</v>
      </c>
      <c r="Q5" s="64" t="s">
        <v>35</v>
      </c>
      <c r="R5" s="64" t="s">
        <v>36</v>
      </c>
      <c r="S5" s="1" t="s">
        <v>3</v>
      </c>
      <c r="T5" s="2" t="s">
        <v>4</v>
      </c>
      <c r="U5" s="64" t="s">
        <v>37</v>
      </c>
      <c r="V5" s="64" t="s">
        <v>2</v>
      </c>
    </row>
    <row r="6" spans="1:22" x14ac:dyDescent="0.3">
      <c r="B6" s="20"/>
      <c r="C6" s="21"/>
      <c r="D6" s="21"/>
      <c r="E6" s="22"/>
      <c r="F6" s="53"/>
      <c r="G6" s="53"/>
      <c r="H6" s="29">
        <v>0.18</v>
      </c>
      <c r="I6" s="24"/>
      <c r="J6" s="25">
        <v>0.01</v>
      </c>
      <c r="K6" s="26">
        <v>0.1</v>
      </c>
      <c r="L6" s="26">
        <v>0.18</v>
      </c>
      <c r="M6" s="26"/>
      <c r="N6" s="27"/>
      <c r="O6" s="3"/>
      <c r="P6" s="28"/>
      <c r="Q6" s="23"/>
      <c r="R6" s="29">
        <v>0.01</v>
      </c>
      <c r="S6" s="30">
        <v>0.05</v>
      </c>
      <c r="T6" s="24"/>
      <c r="U6" s="31"/>
      <c r="V6" s="27"/>
    </row>
    <row r="7" spans="1:22" ht="47.4" customHeight="1" x14ac:dyDescent="0.3">
      <c r="A7" s="11">
        <v>53869</v>
      </c>
      <c r="B7" s="5" t="s">
        <v>11</v>
      </c>
      <c r="C7" s="6">
        <v>44966</v>
      </c>
      <c r="D7" s="56">
        <v>1</v>
      </c>
      <c r="E7" s="32">
        <f>370000+11000</f>
        <v>381000</v>
      </c>
      <c r="F7" s="54">
        <v>15260</v>
      </c>
      <c r="G7" s="54">
        <f>ROUND(E7-F7,0)</f>
        <v>365740</v>
      </c>
      <c r="H7" s="23">
        <f>ROUND(G7*H6,0)</f>
        <v>65833</v>
      </c>
      <c r="I7" s="24">
        <f>G7+H7</f>
        <v>431573</v>
      </c>
      <c r="J7" s="33">
        <f>G7*$J$6</f>
        <v>3657.4</v>
      </c>
      <c r="K7" s="27">
        <f>G7*$K$6</f>
        <v>36574</v>
      </c>
      <c r="L7" s="27">
        <f>H7</f>
        <v>65833</v>
      </c>
      <c r="M7" s="27">
        <v>0</v>
      </c>
      <c r="N7" s="27">
        <f>ROUND(I7-SUM(J7:M7),0)</f>
        <v>325509</v>
      </c>
      <c r="O7" s="3"/>
      <c r="P7" s="34" t="s">
        <v>13</v>
      </c>
      <c r="Q7" s="23">
        <v>325509</v>
      </c>
      <c r="R7" s="23">
        <v>0</v>
      </c>
      <c r="S7" s="24">
        <v>0</v>
      </c>
      <c r="T7" s="24">
        <v>0</v>
      </c>
      <c r="U7" s="31">
        <v>325509</v>
      </c>
      <c r="V7" s="35" t="s">
        <v>12</v>
      </c>
    </row>
    <row r="8" spans="1:22" ht="47.4" customHeight="1" x14ac:dyDescent="0.3">
      <c r="A8" s="11">
        <v>53869</v>
      </c>
      <c r="B8" s="5" t="s">
        <v>14</v>
      </c>
      <c r="C8" s="6">
        <v>45048</v>
      </c>
      <c r="D8" s="56">
        <v>1</v>
      </c>
      <c r="E8" s="32">
        <v>65833</v>
      </c>
      <c r="F8" s="54"/>
      <c r="G8" s="54"/>
      <c r="H8" s="23"/>
      <c r="I8" s="24"/>
      <c r="J8" s="33"/>
      <c r="K8" s="27"/>
      <c r="L8" s="27"/>
      <c r="M8" s="27"/>
      <c r="N8" s="27">
        <f>E8</f>
        <v>65833</v>
      </c>
      <c r="O8" s="3"/>
      <c r="P8" s="34" t="s">
        <v>16</v>
      </c>
      <c r="Q8" s="23">
        <v>65833</v>
      </c>
      <c r="R8" s="23">
        <v>0</v>
      </c>
      <c r="S8" s="24">
        <v>0</v>
      </c>
      <c r="T8" s="24">
        <v>0</v>
      </c>
      <c r="U8" s="31">
        <f>ROUND(Q8-R8-S8-T8,0)</f>
        <v>65833</v>
      </c>
      <c r="V8" s="35" t="s">
        <v>15</v>
      </c>
    </row>
    <row r="9" spans="1:22" ht="47.4" customHeight="1" x14ac:dyDescent="0.3">
      <c r="B9" s="5"/>
      <c r="C9" s="6"/>
      <c r="D9" s="8"/>
      <c r="E9" s="22"/>
      <c r="F9" s="39"/>
      <c r="G9" s="54">
        <f>E9-F9</f>
        <v>0</v>
      </c>
      <c r="H9" s="23">
        <v>0</v>
      </c>
      <c r="I9" s="24">
        <f>G9+H9</f>
        <v>0</v>
      </c>
      <c r="J9" s="33">
        <f>J6*I9</f>
        <v>0</v>
      </c>
      <c r="K9" s="41"/>
      <c r="L9" s="41"/>
      <c r="M9" s="27"/>
      <c r="N9" s="27">
        <f>I9-SUM(J9:L9)</f>
        <v>0</v>
      </c>
      <c r="O9" s="3"/>
      <c r="P9" s="34"/>
      <c r="Q9" s="23"/>
      <c r="R9" s="23">
        <f>Q9*R6</f>
        <v>0</v>
      </c>
      <c r="S9" s="24">
        <f>Q9*S6</f>
        <v>0</v>
      </c>
      <c r="T9" s="24"/>
      <c r="U9" s="31">
        <f>ROUND(Q9-R9-S9-T9,0)</f>
        <v>0</v>
      </c>
      <c r="V9" s="35"/>
    </row>
    <row r="10" spans="1:22" ht="47.4" customHeight="1" x14ac:dyDescent="0.3">
      <c r="B10" s="5"/>
      <c r="C10" s="55"/>
      <c r="D10" s="8"/>
      <c r="E10" s="38"/>
      <c r="F10" s="39"/>
      <c r="G10" s="54">
        <f>E10-F10</f>
        <v>0</v>
      </c>
      <c r="H10" s="39">
        <v>0</v>
      </c>
      <c r="I10" s="24">
        <f>G10+H10</f>
        <v>0</v>
      </c>
      <c r="J10" s="33">
        <f>J$6*I10</f>
        <v>0</v>
      </c>
      <c r="K10" s="27">
        <v>0</v>
      </c>
      <c r="L10" s="27">
        <v>0</v>
      </c>
      <c r="M10" s="27"/>
      <c r="N10" s="27">
        <f>I10-SUM(J10:L10)</f>
        <v>0</v>
      </c>
      <c r="O10" s="9"/>
      <c r="P10" s="34"/>
      <c r="Q10" s="23"/>
      <c r="R10" s="23"/>
      <c r="S10" s="24"/>
      <c r="T10" s="24"/>
      <c r="U10" s="31">
        <f>Q10-R10-S10-T10</f>
        <v>0</v>
      </c>
      <c r="V10" s="35"/>
    </row>
    <row r="11" spans="1:22" x14ac:dyDescent="0.3">
      <c r="B11" s="36"/>
      <c r="C11" s="37"/>
      <c r="D11" s="37"/>
      <c r="E11" s="38"/>
      <c r="F11" s="39"/>
      <c r="G11" s="38"/>
      <c r="H11" s="39"/>
      <c r="I11" s="40"/>
      <c r="J11" s="21"/>
      <c r="K11" s="41"/>
      <c r="L11" s="41"/>
      <c r="M11" s="41"/>
      <c r="N11" s="41"/>
      <c r="O11" s="9"/>
      <c r="P11" s="34"/>
      <c r="Q11" s="39"/>
      <c r="R11" s="39"/>
      <c r="S11" s="39"/>
      <c r="T11" s="39"/>
      <c r="U11" s="42"/>
      <c r="V11" s="43"/>
    </row>
    <row r="12" spans="1:22" ht="15" thickBot="1" x14ac:dyDescent="0.35">
      <c r="B12" s="4"/>
      <c r="C12" s="7"/>
      <c r="D12" s="7"/>
      <c r="E12" s="44"/>
      <c r="F12" s="44"/>
      <c r="G12" s="44"/>
      <c r="H12" s="45"/>
      <c r="I12" s="46"/>
      <c r="J12" s="47"/>
      <c r="K12" s="48"/>
      <c r="L12" s="48"/>
      <c r="M12" s="48"/>
      <c r="N12" s="48"/>
      <c r="O12" s="9"/>
      <c r="P12" s="49"/>
      <c r="Q12" s="45"/>
      <c r="R12" s="45"/>
      <c r="S12" s="45"/>
      <c r="T12" s="45"/>
      <c r="U12" s="50"/>
      <c r="V12" s="48"/>
    </row>
    <row r="13" spans="1:22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3"/>
    </row>
    <row r="14" spans="1:22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39"/>
    </row>
    <row r="15" spans="1:22" x14ac:dyDescent="0.3">
      <c r="A15" s="23"/>
      <c r="B15" s="23"/>
      <c r="C15" s="23"/>
      <c r="D15" s="23"/>
      <c r="E15" s="23"/>
      <c r="F15" s="23"/>
      <c r="G15" s="23"/>
      <c r="H15" s="23"/>
      <c r="I15" s="23"/>
      <c r="J15" s="57" t="s">
        <v>6</v>
      </c>
      <c r="K15" s="57"/>
      <c r="L15" s="57"/>
      <c r="M15" s="57"/>
      <c r="N15" s="57">
        <f>SUM(N7:N12)</f>
        <v>391342</v>
      </c>
      <c r="O15" s="57"/>
      <c r="P15" s="57"/>
      <c r="Q15" s="57"/>
      <c r="R15" s="57"/>
      <c r="S15" s="57" t="s">
        <v>8</v>
      </c>
      <c r="T15" s="57"/>
      <c r="U15" s="52">
        <f>SUM(U6:U12)</f>
        <v>391342</v>
      </c>
      <c r="V15" s="39"/>
    </row>
    <row r="16" spans="1:22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39"/>
    </row>
    <row r="17" spans="1:22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57" t="s">
        <v>7</v>
      </c>
      <c r="T17" s="23"/>
      <c r="U17" s="52">
        <f>N15-U15</f>
        <v>0</v>
      </c>
      <c r="V17" s="58"/>
    </row>
    <row r="18" spans="1:22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2025-05-28T07:59:25Z</dcterms:modified>
</cp:coreProperties>
</file>