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Snehal Edited\"/>
    </mc:Choice>
  </mc:AlternateContent>
  <xr:revisionPtr revIDLastSave="0" documentId="13_ncr:1_{A8C56BC9-4B17-4120-800D-CA724645F66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E8" i="1" l="1"/>
  <c r="G8" i="1" s="1"/>
  <c r="E7" i="1"/>
  <c r="K8" i="1" l="1"/>
  <c r="J8" i="1"/>
  <c r="H8" i="1"/>
  <c r="L8" i="1" s="1"/>
  <c r="G7" i="1"/>
  <c r="J7" i="1" s="1"/>
  <c r="I8" i="1" l="1"/>
  <c r="M8" i="1" s="1"/>
  <c r="K7" i="1"/>
  <c r="H7" i="1"/>
  <c r="I7" i="1" s="1"/>
  <c r="L7" i="1" l="1"/>
  <c r="M7" i="1" s="1"/>
  <c r="T7" i="1"/>
  <c r="T15" i="1" l="1"/>
  <c r="V10" i="1"/>
  <c r="G10" i="1"/>
  <c r="I10" i="1" s="1"/>
  <c r="J10" i="1" l="1"/>
  <c r="M15" i="1" l="1"/>
  <c r="T17" i="1" s="1"/>
</calcChain>
</file>

<file path=xl/sharedStrings.xml><?xml version="1.0" encoding="utf-8"?>
<sst xmlns="http://schemas.openxmlformats.org/spreadsheetml/2006/main" count="38" uniqueCount="36">
  <si>
    <t>Amount</t>
  </si>
  <si>
    <t>PAYMENT NOTE No.</t>
  </si>
  <si>
    <t>UTR</t>
  </si>
  <si>
    <t>SD (5%)</t>
  </si>
  <si>
    <t>Advance paid</t>
  </si>
  <si>
    <t>Total Payable Amount Rs. -</t>
  </si>
  <si>
    <t>Total Paid Amount Rs. -</t>
  </si>
  <si>
    <t>Balance Payable Amount Rs. -</t>
  </si>
  <si>
    <t>M/s Balaji Contractor</t>
  </si>
  <si>
    <t xml:space="preserve">Badhupura village -Pump house work </t>
  </si>
  <si>
    <t>09-01-2023 NEFT/AXISP00353549283/RIUP22/1819/BALAJI ENTERPRISES 208680.00</t>
  </si>
  <si>
    <t>RIUP22/1819</t>
  </si>
  <si>
    <t>27-02-2023 NEFT/AXISP00365995605/RIUP22/2327/BALAJI ENTERPRI 141510.00</t>
  </si>
  <si>
    <t>RIUP22/2327</t>
  </si>
  <si>
    <t>GST RELEASE NOTE</t>
  </si>
  <si>
    <t>Subcontractor:</t>
  </si>
  <si>
    <t>State:</t>
  </si>
  <si>
    <t>Uttar Pradesh</t>
  </si>
  <si>
    <t>District:</t>
  </si>
  <si>
    <t>Shamli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</si>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</sst>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5" fontId="2" fillId="2" borderId="17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17" xfId="1" applyNumberFormat="1" applyFont="1" applyFill="1" applyBorder="1" applyAlignment="1">
      <alignment vertical="center"/>
    </xf>
    <xf numFmtId="164" fontId="2" fillId="2" borderId="14" xfId="1" applyNumberFormat="1" applyFont="1" applyFill="1" applyBorder="1" applyAlignment="1">
      <alignment vertical="center"/>
    </xf>
    <xf numFmtId="164" fontId="2" fillId="2" borderId="3" xfId="1" applyNumberFormat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vertical="center"/>
    </xf>
    <xf numFmtId="9" fontId="2" fillId="2" borderId="8" xfId="1" applyNumberFormat="1" applyFont="1" applyFill="1" applyBorder="1" applyAlignment="1">
      <alignment vertical="center"/>
    </xf>
    <xf numFmtId="9" fontId="2" fillId="2" borderId="28" xfId="1" applyNumberFormat="1" applyFont="1" applyFill="1" applyBorder="1" applyAlignment="1">
      <alignment vertical="center"/>
    </xf>
    <xf numFmtId="164" fontId="2" fillId="2" borderId="28" xfId="1" applyNumberFormat="1" applyFont="1" applyFill="1" applyBorder="1" applyAlignment="1">
      <alignment vertical="center"/>
    </xf>
    <xf numFmtId="164" fontId="2" fillId="2" borderId="7" xfId="1" applyNumberFormat="1" applyFont="1" applyFill="1" applyBorder="1" applyAlignment="1">
      <alignment vertical="center"/>
    </xf>
    <xf numFmtId="9" fontId="2" fillId="2" borderId="3" xfId="1" applyNumberFormat="1" applyFont="1" applyFill="1" applyBorder="1" applyAlignment="1">
      <alignment vertical="center"/>
    </xf>
    <xf numFmtId="9" fontId="2" fillId="2" borderId="6" xfId="1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vertical="center"/>
    </xf>
    <xf numFmtId="164" fontId="2" fillId="2" borderId="15" xfId="1" applyNumberFormat="1" applyFont="1" applyFill="1" applyBorder="1" applyAlignment="1">
      <alignment vertical="center"/>
    </xf>
    <xf numFmtId="164" fontId="2" fillId="2" borderId="8" xfId="1" applyNumberFormat="1" applyFont="1" applyFill="1" applyBorder="1" applyAlignment="1">
      <alignment vertical="center"/>
    </xf>
    <xf numFmtId="164" fontId="2" fillId="2" borderId="29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164" fontId="2" fillId="2" borderId="16" xfId="1" applyNumberFormat="1" applyFont="1" applyFill="1" applyBorder="1" applyAlignment="1">
      <alignment vertical="center"/>
    </xf>
    <xf numFmtId="164" fontId="2" fillId="2" borderId="19" xfId="1" applyNumberFormat="1" applyFont="1" applyFill="1" applyBorder="1" applyAlignment="1">
      <alignment vertical="center"/>
    </xf>
    <xf numFmtId="164" fontId="2" fillId="2" borderId="23" xfId="1" applyNumberFormat="1" applyFont="1" applyFill="1" applyBorder="1" applyAlignment="1">
      <alignment vertical="center"/>
    </xf>
    <xf numFmtId="164" fontId="2" fillId="2" borderId="10" xfId="1" applyNumberFormat="1" applyFont="1" applyFill="1" applyBorder="1" applyAlignment="1">
      <alignment vertical="center"/>
    </xf>
    <xf numFmtId="164" fontId="2" fillId="2" borderId="13" xfId="1" applyNumberFormat="1" applyFont="1" applyFill="1" applyBorder="1" applyAlignment="1">
      <alignment vertical="center"/>
    </xf>
    <xf numFmtId="164" fontId="2" fillId="2" borderId="20" xfId="1" applyNumberFormat="1" applyFont="1" applyFill="1" applyBorder="1" applyAlignment="1">
      <alignment vertical="center"/>
    </xf>
    <xf numFmtId="164" fontId="2" fillId="2" borderId="25" xfId="1" applyNumberFormat="1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164" fontId="2" fillId="2" borderId="24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vertical="center"/>
    </xf>
    <xf numFmtId="164" fontId="2" fillId="2" borderId="31" xfId="1" applyNumberFormat="1" applyFont="1" applyFill="1" applyBorder="1" applyAlignment="1">
      <alignment vertical="center"/>
    </xf>
    <xf numFmtId="164" fontId="2" fillId="2" borderId="18" xfId="1" applyNumberFormat="1" applyFont="1" applyFill="1" applyBorder="1" applyAlignment="1">
      <alignment vertical="center"/>
    </xf>
    <xf numFmtId="164" fontId="2" fillId="2" borderId="22" xfId="1" applyNumberFormat="1" applyFont="1" applyFill="1" applyBorder="1" applyAlignment="1">
      <alignment vertical="center"/>
    </xf>
    <xf numFmtId="164" fontId="2" fillId="2" borderId="30" xfId="1" applyNumberFormat="1" applyFont="1" applyFill="1" applyBorder="1" applyAlignment="1">
      <alignment vertical="center"/>
    </xf>
    <xf numFmtId="164" fontId="2" fillId="2" borderId="26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3" fillId="2" borderId="6" xfId="1" applyNumberFormat="1" applyFont="1" applyFill="1" applyBorder="1" applyAlignment="1">
      <alignment vertical="center"/>
    </xf>
    <xf numFmtId="164" fontId="2" fillId="2" borderId="32" xfId="1" applyNumberFormat="1" applyFont="1" applyFill="1" applyBorder="1" applyAlignment="1">
      <alignment vertical="center"/>
    </xf>
    <xf numFmtId="164" fontId="2" fillId="2" borderId="33" xfId="1" applyNumberFormat="1" applyFont="1" applyFill="1" applyBorder="1" applyAlignment="1">
      <alignment vertical="center"/>
    </xf>
    <xf numFmtId="164" fontId="2" fillId="2" borderId="34" xfId="1" applyNumberFormat="1" applyFont="1" applyFill="1" applyBorder="1" applyAlignment="1">
      <alignment vertical="center"/>
    </xf>
    <xf numFmtId="164" fontId="3" fillId="2" borderId="3" xfId="1" applyNumberFormat="1" applyFon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4" fillId="0" borderId="0" xfId="0" applyFont="1"/>
    <xf numFmtId="0" fontId="0" fillId="0" borderId="0" xfId="0" applyFont="1"/>
    <xf numFmtId="0" fontId="4" fillId="2" borderId="35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164" fontId="5" fillId="2" borderId="35" xfId="1" applyNumberFormat="1" applyFont="1" applyFill="1" applyBorder="1" applyAlignment="1">
      <alignment horizontal="center" vertical="center"/>
    </xf>
    <xf numFmtId="164" fontId="4" fillId="2" borderId="35" xfId="1" applyNumberFormat="1" applyFont="1" applyFill="1" applyBorder="1" applyAlignment="1">
      <alignment horizontal="center" vertical="center"/>
    </xf>
    <xf numFmtId="166" fontId="2" fillId="2" borderId="17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workbookViewId="0">
      <selection activeCell="C9" sqref="C9"/>
    </sheetView>
  </sheetViews>
  <sheetFormatPr defaultColWidth="9" defaultRowHeight="14.4" x14ac:dyDescent="0.3"/>
  <cols>
    <col min="1" max="1" width="9" style="11"/>
    <col min="2" max="2" width="30" style="11" customWidth="1"/>
    <col min="3" max="3" width="13.44140625" style="11" bestFit="1" customWidth="1"/>
    <col min="4" max="4" width="11.5546875" style="11" bestFit="1" customWidth="1"/>
    <col min="5" max="5" width="13.33203125" style="11" bestFit="1" customWidth="1"/>
    <col min="6" max="7" width="13.33203125" style="11" customWidth="1"/>
    <col min="8" max="8" width="14.6640625" style="44" customWidth="1"/>
    <col min="9" max="9" width="12.88671875" style="44" bestFit="1" customWidth="1"/>
    <col min="10" max="10" width="10.6640625" style="11" bestFit="1" customWidth="1"/>
    <col min="11" max="11" width="10.44140625" style="11" bestFit="1" customWidth="1"/>
    <col min="12" max="13" width="14.88671875" style="11" customWidth="1"/>
    <col min="14" max="14" width="7.33203125" style="11" customWidth="1"/>
    <col min="15" max="15" width="21.6640625" style="11" bestFit="1" customWidth="1"/>
    <col min="16" max="16" width="12.6640625" style="11" bestFit="1" customWidth="1"/>
    <col min="17" max="17" width="14.5546875" style="11" bestFit="1" customWidth="1"/>
    <col min="18" max="19" width="14.5546875" style="11" customWidth="1"/>
    <col min="20" max="20" width="14" style="11" customWidth="1"/>
    <col min="21" max="21" width="72.44140625" style="11" bestFit="1" customWidth="1"/>
    <col min="22" max="16384" width="9" style="11"/>
  </cols>
  <sheetData>
    <row r="1" spans="1:22" s="52" customFormat="1" ht="24.9" customHeight="1" x14ac:dyDescent="0.3">
      <c r="A1" s="51" t="s">
        <v>15</v>
      </c>
      <c r="B1" s="11" t="s">
        <v>8</v>
      </c>
    </row>
    <row r="2" spans="1:22" s="52" customFormat="1" ht="24.9" customHeight="1" x14ac:dyDescent="0.3">
      <c r="A2" s="51" t="s">
        <v>16</v>
      </c>
      <c r="B2" s="52" t="s">
        <v>17</v>
      </c>
    </row>
    <row r="3" spans="1:22" s="52" customFormat="1" ht="30.6" customHeight="1" x14ac:dyDescent="0.3">
      <c r="A3" s="51" t="s">
        <v>18</v>
      </c>
      <c r="B3" s="51" t="s">
        <v>19</v>
      </c>
    </row>
    <row r="4" spans="1:22" s="52" customFormat="1" ht="24.9" customHeight="1" thickBot="1" x14ac:dyDescent="0.35">
      <c r="A4" s="51" t="s">
        <v>20</v>
      </c>
      <c r="B4" s="51" t="s">
        <v>19</v>
      </c>
    </row>
    <row r="5" spans="1:22" ht="43.95" customHeight="1" thickBot="1" x14ac:dyDescent="0.35">
      <c r="A5" s="53" t="s">
        <v>21</v>
      </c>
      <c r="B5" s="54" t="s">
        <v>22</v>
      </c>
      <c r="C5" s="55" t="s">
        <v>23</v>
      </c>
      <c r="D5" s="56" t="s">
        <v>24</v>
      </c>
      <c r="E5" s="54" t="s">
        <v>25</v>
      </c>
      <c r="F5" s="54" t="s">
        <v>26</v>
      </c>
      <c r="G5" s="56" t="s">
        <v>27</v>
      </c>
      <c r="H5" s="57" t="s">
        <v>28</v>
      </c>
      <c r="I5" s="58" t="s">
        <v>0</v>
      </c>
      <c r="J5" s="54" t="s">
        <v>29</v>
      </c>
      <c r="K5" s="54" t="s">
        <v>30</v>
      </c>
      <c r="L5" s="54" t="s">
        <v>31</v>
      </c>
      <c r="M5" s="54" t="s">
        <v>32</v>
      </c>
      <c r="N5" s="3"/>
      <c r="O5" s="2" t="s">
        <v>1</v>
      </c>
      <c r="P5" s="54" t="s">
        <v>33</v>
      </c>
      <c r="Q5" s="54" t="s">
        <v>34</v>
      </c>
      <c r="R5" s="1" t="s">
        <v>3</v>
      </c>
      <c r="S5" s="2" t="s">
        <v>4</v>
      </c>
      <c r="T5" s="54" t="s">
        <v>35</v>
      </c>
      <c r="U5" s="10" t="s">
        <v>2</v>
      </c>
    </row>
    <row r="6" spans="1:22" x14ac:dyDescent="0.3">
      <c r="B6" s="13"/>
      <c r="C6" s="14"/>
      <c r="D6" s="14"/>
      <c r="E6" s="48"/>
      <c r="F6" s="47"/>
      <c r="G6" s="46"/>
      <c r="H6" s="17"/>
      <c r="I6" s="26"/>
      <c r="J6" s="18">
        <v>0.01</v>
      </c>
      <c r="K6" s="19">
        <v>0.05</v>
      </c>
      <c r="L6" s="20"/>
      <c r="M6" s="20"/>
      <c r="N6" s="3"/>
      <c r="O6" s="21"/>
      <c r="P6" s="16"/>
      <c r="Q6" s="22">
        <v>0.01</v>
      </c>
      <c r="R6" s="23">
        <v>0.05</v>
      </c>
      <c r="S6" s="17"/>
      <c r="T6" s="24"/>
      <c r="U6" s="20"/>
    </row>
    <row r="7" spans="1:22" ht="30.6" customHeight="1" x14ac:dyDescent="0.3">
      <c r="A7" s="11">
        <v>54216</v>
      </c>
      <c r="B7" s="5" t="s">
        <v>9</v>
      </c>
      <c r="C7" s="6">
        <v>44931</v>
      </c>
      <c r="D7" s="8">
        <v>1</v>
      </c>
      <c r="E7" s="25">
        <f>370000*0.6</f>
        <v>222000</v>
      </c>
      <c r="F7" s="47">
        <v>0</v>
      </c>
      <c r="G7" s="47">
        <f>E7-F7</f>
        <v>222000</v>
      </c>
      <c r="H7" s="17">
        <f>ROUND(G7*18%,0)</f>
        <v>39960</v>
      </c>
      <c r="I7" s="26">
        <f>G7+H7</f>
        <v>261960</v>
      </c>
      <c r="J7" s="26">
        <f>ROUND(G7*$J$6,0)</f>
        <v>2220</v>
      </c>
      <c r="K7" s="20">
        <f>ROUND(G7*$K$6,0)</f>
        <v>11100</v>
      </c>
      <c r="L7" s="20">
        <f>H7</f>
        <v>39960</v>
      </c>
      <c r="M7" s="20">
        <f>ROUND(I7-SUM(J7:L7),)</f>
        <v>208680</v>
      </c>
      <c r="N7" s="3"/>
      <c r="O7" s="27" t="s">
        <v>11</v>
      </c>
      <c r="P7" s="16">
        <v>208680</v>
      </c>
      <c r="Q7" s="16">
        <v>0</v>
      </c>
      <c r="R7" s="17">
        <v>0</v>
      </c>
      <c r="S7" s="17">
        <v>0</v>
      </c>
      <c r="T7" s="24">
        <f t="shared" ref="T7" si="0">ROUND(P7-Q7-R7-S7,)</f>
        <v>208680</v>
      </c>
      <c r="U7" s="28" t="s">
        <v>10</v>
      </c>
    </row>
    <row r="8" spans="1:22" ht="30.6" customHeight="1" x14ac:dyDescent="0.3">
      <c r="A8" s="11">
        <v>54216</v>
      </c>
      <c r="B8" s="5" t="s">
        <v>9</v>
      </c>
      <c r="C8" s="6">
        <v>44971</v>
      </c>
      <c r="D8" s="8">
        <v>2</v>
      </c>
      <c r="E8" s="25">
        <f>(370000*0.4)+11000</f>
        <v>159000</v>
      </c>
      <c r="F8" s="47">
        <v>0</v>
      </c>
      <c r="G8" s="47">
        <f>E8-F8</f>
        <v>159000</v>
      </c>
      <c r="H8" s="17">
        <f>ROUND(G8*18%,0)</f>
        <v>28620</v>
      </c>
      <c r="I8" s="26">
        <f>G8+H8</f>
        <v>187620</v>
      </c>
      <c r="J8" s="26">
        <f>ROUND(G8*$J$6,0)</f>
        <v>1590</v>
      </c>
      <c r="K8" s="20">
        <f>ROUND(G8*10%,0)</f>
        <v>15900</v>
      </c>
      <c r="L8" s="20">
        <f>H8</f>
        <v>28620</v>
      </c>
      <c r="M8" s="20">
        <f>ROUND(I8-SUM(J8:L8),)</f>
        <v>141510</v>
      </c>
      <c r="N8" s="3"/>
      <c r="O8" s="27" t="s">
        <v>13</v>
      </c>
      <c r="P8" s="16">
        <v>141510</v>
      </c>
      <c r="Q8" s="16"/>
      <c r="R8" s="17"/>
      <c r="S8" s="17"/>
      <c r="T8" s="24">
        <v>141510</v>
      </c>
      <c r="U8" s="28" t="s">
        <v>12</v>
      </c>
    </row>
    <row r="9" spans="1:22" ht="30.6" customHeight="1" x14ac:dyDescent="0.3">
      <c r="A9" s="11">
        <v>54216</v>
      </c>
      <c r="B9" s="5" t="s">
        <v>14</v>
      </c>
      <c r="C9" s="59">
        <v>45382</v>
      </c>
      <c r="D9" s="8"/>
      <c r="E9" s="25">
        <v>68580</v>
      </c>
      <c r="F9" s="47">
        <v>0</v>
      </c>
      <c r="G9" s="47"/>
      <c r="H9" s="17"/>
      <c r="I9" s="26"/>
      <c r="J9" s="26"/>
      <c r="K9" s="34"/>
      <c r="L9" s="34"/>
      <c r="M9" s="20">
        <f>E9</f>
        <v>68580</v>
      </c>
      <c r="N9" s="3"/>
      <c r="O9" s="27"/>
      <c r="P9" s="16"/>
      <c r="Q9" s="16"/>
      <c r="R9" s="17"/>
      <c r="S9" s="17"/>
      <c r="T9" s="24"/>
      <c r="U9" s="28"/>
    </row>
    <row r="10" spans="1:22" ht="30.6" customHeight="1" x14ac:dyDescent="0.3">
      <c r="A10" s="11">
        <v>54216</v>
      </c>
      <c r="B10" s="5"/>
      <c r="C10" s="6"/>
      <c r="D10" s="8"/>
      <c r="E10" s="15"/>
      <c r="F10" s="32">
        <v>0</v>
      </c>
      <c r="G10" s="32">
        <f>E10-F10</f>
        <v>0</v>
      </c>
      <c r="H10" s="33">
        <v>0</v>
      </c>
      <c r="I10" s="26">
        <f>G10+H10</f>
        <v>0</v>
      </c>
      <c r="J10" s="26">
        <f>J$6*I10</f>
        <v>0</v>
      </c>
      <c r="K10" s="20">
        <v>0</v>
      </c>
      <c r="L10" s="20">
        <v>0</v>
      </c>
      <c r="M10" s="20"/>
      <c r="N10" s="9"/>
      <c r="O10" s="27"/>
      <c r="P10" s="16"/>
      <c r="Q10" s="16"/>
      <c r="R10" s="17"/>
      <c r="S10" s="17"/>
      <c r="T10" s="24"/>
      <c r="U10" s="28"/>
      <c r="V10" s="50">
        <f>SUM(P7:P11)-SUM(T7:T11)</f>
        <v>0</v>
      </c>
    </row>
    <row r="11" spans="1:22" x14ac:dyDescent="0.3">
      <c r="A11" s="11">
        <v>54216</v>
      </c>
      <c r="B11" s="29"/>
      <c r="C11" s="30"/>
      <c r="D11" s="30"/>
      <c r="E11" s="31"/>
      <c r="F11" s="32"/>
      <c r="G11" s="31"/>
      <c r="H11" s="33"/>
      <c r="I11" s="14"/>
      <c r="J11" s="14"/>
      <c r="K11" s="34"/>
      <c r="L11" s="34"/>
      <c r="M11" s="34"/>
      <c r="N11" s="9"/>
      <c r="O11" s="27"/>
      <c r="P11" s="32"/>
      <c r="Q11" s="32"/>
      <c r="R11" s="32"/>
      <c r="S11" s="32"/>
      <c r="T11" s="35"/>
      <c r="U11" s="36"/>
    </row>
    <row r="12" spans="1:22" ht="15" thickBot="1" x14ac:dyDescent="0.35">
      <c r="B12" s="4"/>
      <c r="C12" s="7"/>
      <c r="D12" s="7"/>
      <c r="E12" s="37"/>
      <c r="F12" s="37"/>
      <c r="G12" s="37"/>
      <c r="H12" s="39"/>
      <c r="I12" s="40"/>
      <c r="J12" s="40"/>
      <c r="K12" s="41"/>
      <c r="L12" s="41"/>
      <c r="M12" s="41"/>
      <c r="N12" s="9"/>
      <c r="O12" s="42"/>
      <c r="P12" s="38"/>
      <c r="Q12" s="38"/>
      <c r="R12" s="38"/>
      <c r="S12" s="38"/>
      <c r="T12" s="43"/>
      <c r="U12" s="41"/>
    </row>
    <row r="13" spans="1:2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6"/>
    </row>
    <row r="14" spans="1:22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32"/>
    </row>
    <row r="15" spans="1:22" x14ac:dyDescent="0.3">
      <c r="A15" s="16"/>
      <c r="B15" s="16"/>
      <c r="C15" s="16"/>
      <c r="D15" s="16"/>
      <c r="E15" s="16"/>
      <c r="F15" s="16"/>
      <c r="G15" s="16"/>
      <c r="H15" s="16"/>
      <c r="I15" s="16"/>
      <c r="J15" s="49" t="s">
        <v>5</v>
      </c>
      <c r="K15" s="49"/>
      <c r="L15" s="49"/>
      <c r="M15" s="49">
        <f>SUM(M7:M12)</f>
        <v>418770</v>
      </c>
      <c r="N15" s="49"/>
      <c r="O15" s="49"/>
      <c r="P15" s="49"/>
      <c r="Q15" s="49" t="s">
        <v>6</v>
      </c>
      <c r="R15" s="49"/>
      <c r="S15" s="49"/>
      <c r="T15" s="45">
        <f>SUM(T6:T12)</f>
        <v>350190</v>
      </c>
      <c r="U15" s="32"/>
    </row>
    <row r="16" spans="1:22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32"/>
    </row>
    <row r="17" spans="1:2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49" t="s">
        <v>7</v>
      </c>
      <c r="R17" s="16"/>
      <c r="S17" s="16"/>
      <c r="T17" s="45">
        <f>M15-T15</f>
        <v>68580</v>
      </c>
      <c r="U17" s="32"/>
    </row>
    <row r="18" spans="1:2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32"/>
    </row>
    <row r="19" spans="1:2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2025-05-29T11:20:12Z</dcterms:modified>
</cp:coreProperties>
</file>