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Task\Task\Shahin\HARIOM CONTRACTOR\"/>
    </mc:Choice>
  </mc:AlternateContent>
  <xr:revisionPtr revIDLastSave="0" documentId="13_ncr:1_{13250D75-238E-43D7-A950-EC6DBE1F474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E7" i="1"/>
  <c r="G7" i="1" s="1"/>
  <c r="J7" i="1" l="1"/>
  <c r="H7" i="1" l="1"/>
  <c r="I7" i="1" s="1"/>
  <c r="K7" i="1"/>
  <c r="M7" i="1" l="1"/>
  <c r="N7" i="1"/>
  <c r="Q7" i="1"/>
  <c r="T15" i="1" s="1"/>
  <c r="G10" i="1" l="1"/>
  <c r="I10" i="1" s="1"/>
  <c r="N10" i="1" l="1"/>
  <c r="G9" i="1"/>
  <c r="H9" i="1" l="1"/>
  <c r="M9" i="1" s="1"/>
  <c r="L9" i="1"/>
  <c r="K9" i="1"/>
  <c r="J9" i="1"/>
  <c r="I9" i="1" l="1"/>
  <c r="N9" i="1" s="1"/>
  <c r="N15" i="1" s="1"/>
  <c r="T17" i="1" s="1"/>
</calcChain>
</file>

<file path=xl/sharedStrings.xml><?xml version="1.0" encoding="utf-8"?>
<sst xmlns="http://schemas.openxmlformats.org/spreadsheetml/2006/main" count="45" uniqueCount="43">
  <si>
    <t>Amount</t>
  </si>
  <si>
    <t>PAYMENT NOTE No.</t>
  </si>
  <si>
    <t>UTR</t>
  </si>
  <si>
    <t>SD (5%)</t>
  </si>
  <si>
    <t>Advance paid</t>
  </si>
  <si>
    <t>Total Payable Amount Rs. -</t>
  </si>
  <si>
    <t>Total Paid Amount Rs. -</t>
  </si>
  <si>
    <t>Balance Payable Amount Rs. -</t>
  </si>
  <si>
    <t>Pump House work</t>
  </si>
  <si>
    <t>M/s Haroim Contractor</t>
  </si>
  <si>
    <t>31-12-2022 NEFT/AXISP00350264787/RIUP22/1711/HARIOM CONTRACT 120938.00</t>
  </si>
  <si>
    <t>GST release note</t>
  </si>
  <si>
    <t>23-02-2023 NEFT/AXISP00365094496/RIUP22/2247/HARIOM CONTRACT 23158.00</t>
  </si>
  <si>
    <t>RIUP22/17110</t>
  </si>
  <si>
    <t>RIUP22/2247</t>
  </si>
  <si>
    <t>Painting and finishing</t>
  </si>
  <si>
    <t>Darghapur village -Pump house work</t>
  </si>
  <si>
    <t>10-03-2023 NEFT/AXISP00370314977/RIUP22/2543/HARIOM CONTRACT 165952.00</t>
  </si>
  <si>
    <t>RIUP22/2543</t>
  </si>
  <si>
    <t>10-07-2023 NEFT/AXISP00405573521/RIUP23/1026/HARIOM CONTRACT 33563.00</t>
  </si>
  <si>
    <t>RIUP23/1026</t>
  </si>
  <si>
    <t>Uttar Pradesh</t>
  </si>
  <si>
    <t>Shamli</t>
  </si>
  <si>
    <t>Darghapur village -Pump house work  50%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</si>
  <si>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</si>
  <si>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</si>
  <si>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</si>
  <si>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</si>
  <si>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</si>
  <si>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</si>
  <si>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</si>
  <si>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</si>
  <si>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</si>
  <si>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</si>
  <si>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</si>
  <si>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</si>
  <si>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</si>
  <si>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</si>
  <si>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</si>
  <si>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>Subcontractor:</t>
  </si>
  <si>
    <t>State:</t>
  </si>
  <si>
    <t>District:</t>
  </si>
  <si>
    <t>Block: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</si>
</sst>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5" fontId="3" fillId="2" borderId="19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30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43" fontId="3" fillId="2" borderId="26" xfId="1" applyNumberFormat="1" applyFont="1" applyFill="1" applyBorder="1" applyAlignment="1">
      <alignment horizontal="right"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43" fontId="3" fillId="2" borderId="35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3" fillId="2" borderId="36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0" fontId="7" fillId="0" borderId="0" xfId="0" applyFont="1"/>
    <xf numFmtId="43" fontId="2" fillId="2" borderId="2" xfId="1" applyNumberFormat="1" applyFont="1" applyFill="1" applyBorder="1" applyAlignment="1">
      <alignment vertical="center"/>
    </xf>
    <xf numFmtId="0" fontId="6" fillId="2" borderId="37" xfId="0" applyFont="1" applyFill="1" applyBorder="1" applyAlignment="1">
      <alignment vertical="center"/>
    </xf>
    <xf numFmtId="0" fontId="6" fillId="2" borderId="37" xfId="0" applyFont="1" applyFill="1" applyBorder="1" applyAlignment="1">
      <alignment horizontal="center" vertical="center" wrapText="1"/>
    </xf>
    <xf numFmtId="14" fontId="6" fillId="2" borderId="37" xfId="0" applyNumberFormat="1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164" fontId="8" fillId="2" borderId="37" xfId="1" applyFont="1" applyFill="1" applyBorder="1" applyAlignment="1">
      <alignment horizontal="center" vertical="center"/>
    </xf>
    <xf numFmtId="164" fontId="6" fillId="2" borderId="37" xfId="1" applyFont="1" applyFill="1" applyBorder="1" applyAlignment="1">
      <alignment horizontal="center" vertic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tabSelected="1" zoomScale="85" zoomScaleNormal="85" workbookViewId="0">
      <selection activeCell="A7" sqref="A7:A12"/>
    </sheetView>
  </sheetViews>
  <sheetFormatPr defaultColWidth="9" defaultRowHeight="15" x14ac:dyDescent="0.25"/>
  <cols>
    <col min="1" max="1" width="9" style="10"/>
    <col min="2" max="2" width="30" style="10" customWidth="1"/>
    <col min="3" max="3" width="13.42578125" style="10" bestFit="1" customWidth="1"/>
    <col min="4" max="4" width="11.5703125" style="10" bestFit="1" customWidth="1"/>
    <col min="5" max="5" width="13.28515625" style="10" bestFit="1" customWidth="1"/>
    <col min="6" max="7" width="13.28515625" style="10" customWidth="1"/>
    <col min="8" max="8" width="14.7109375" style="50" customWidth="1"/>
    <col min="9" max="9" width="12.85546875" style="50" bestFit="1" customWidth="1"/>
    <col min="10" max="10" width="10.7109375" style="10" bestFit="1" customWidth="1"/>
    <col min="11" max="11" width="10.42578125" style="10" bestFit="1" customWidth="1"/>
    <col min="12" max="12" width="10.42578125" style="10" customWidth="1"/>
    <col min="13" max="14" width="14.85546875" style="10" customWidth="1"/>
    <col min="15" max="15" width="21.7109375" style="10" bestFit="1" customWidth="1"/>
    <col min="16" max="16" width="12.7109375" style="10" bestFit="1" customWidth="1"/>
    <col min="17" max="17" width="14.5703125" style="10" bestFit="1" customWidth="1"/>
    <col min="18" max="19" width="14.5703125" style="10" customWidth="1"/>
    <col min="20" max="20" width="14" style="10" customWidth="1"/>
    <col min="21" max="21" width="72.42578125" style="10" bestFit="1" customWidth="1"/>
    <col min="22" max="16384" width="9" style="10"/>
  </cols>
  <sheetData>
    <row r="1" spans="1:21" ht="15.75" thickBot="1" x14ac:dyDescent="0.3">
      <c r="A1" s="66" t="s">
        <v>39</v>
      </c>
      <c r="B1" s="9" t="s">
        <v>9</v>
      </c>
      <c r="E1" s="11"/>
      <c r="F1" s="11"/>
      <c r="G1" s="11"/>
      <c r="H1" s="12"/>
      <c r="I1" s="12"/>
    </row>
    <row r="2" spans="1:21" ht="21.75" thickBot="1" x14ac:dyDescent="0.3">
      <c r="A2" s="66" t="s">
        <v>40</v>
      </c>
      <c r="B2" s="13" t="s">
        <v>21</v>
      </c>
      <c r="C2" s="14"/>
      <c r="D2" s="14"/>
      <c r="H2" s="54" t="s">
        <v>8</v>
      </c>
      <c r="I2" s="56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21" ht="21.75" thickBot="1" x14ac:dyDescent="0.3">
      <c r="A3" s="66" t="s">
        <v>41</v>
      </c>
      <c r="B3" s="59" t="s">
        <v>22</v>
      </c>
      <c r="C3" s="14"/>
      <c r="D3" s="14"/>
      <c r="H3" s="54"/>
      <c r="I3" s="56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1" ht="15.75" thickBot="1" x14ac:dyDescent="0.3">
      <c r="A4" s="66" t="s">
        <v>42</v>
      </c>
      <c r="B4" s="16" t="s">
        <v>22</v>
      </c>
      <c r="C4" s="16"/>
      <c r="D4" s="16"/>
      <c r="E4" s="16"/>
      <c r="F4" s="15"/>
      <c r="G4" s="15"/>
      <c r="H4" s="17"/>
      <c r="I4" s="17"/>
      <c r="J4" s="15"/>
      <c r="K4" s="15"/>
      <c r="L4" s="15"/>
      <c r="O4" s="15"/>
      <c r="P4" s="18"/>
      <c r="Q4" s="18"/>
      <c r="R4" s="18"/>
      <c r="S4" s="18"/>
      <c r="T4" s="18"/>
      <c r="U4" s="18"/>
    </row>
    <row r="5" spans="1:21" ht="43.9" customHeight="1" thickBot="1" x14ac:dyDescent="0.3">
      <c r="A5" s="60" t="s">
        <v>24</v>
      </c>
      <c r="B5" s="61" t="s">
        <v>25</v>
      </c>
      <c r="C5" s="62" t="s">
        <v>26</v>
      </c>
      <c r="D5" s="63" t="s">
        <v>27</v>
      </c>
      <c r="E5" s="61" t="s">
        <v>28</v>
      </c>
      <c r="F5" s="61" t="s">
        <v>29</v>
      </c>
      <c r="G5" s="63" t="s">
        <v>30</v>
      </c>
      <c r="H5" s="64" t="s">
        <v>31</v>
      </c>
      <c r="I5" s="65" t="s">
        <v>0</v>
      </c>
      <c r="J5" s="61" t="s">
        <v>32</v>
      </c>
      <c r="K5" s="61" t="s">
        <v>33</v>
      </c>
      <c r="L5" s="8" t="s">
        <v>15</v>
      </c>
      <c r="M5" s="8" t="s">
        <v>34</v>
      </c>
      <c r="N5" s="8" t="s">
        <v>35</v>
      </c>
      <c r="O5" s="2" t="s">
        <v>1</v>
      </c>
      <c r="P5" s="61" t="s">
        <v>36</v>
      </c>
      <c r="Q5" s="61" t="s">
        <v>37</v>
      </c>
      <c r="R5" s="1" t="s">
        <v>3</v>
      </c>
      <c r="S5" s="2" t="s">
        <v>4</v>
      </c>
      <c r="T5" s="61" t="s">
        <v>38</v>
      </c>
      <c r="U5" s="61" t="s">
        <v>2</v>
      </c>
    </row>
    <row r="6" spans="1:21" x14ac:dyDescent="0.25">
      <c r="B6" s="19"/>
      <c r="C6" s="20"/>
      <c r="D6" s="20"/>
      <c r="E6" s="55"/>
      <c r="F6" s="53"/>
      <c r="G6" s="52"/>
      <c r="H6" s="23"/>
      <c r="I6" s="32"/>
      <c r="J6" s="24">
        <v>0.01</v>
      </c>
      <c r="K6" s="25">
        <v>0.05</v>
      </c>
      <c r="L6" s="25">
        <v>0.05</v>
      </c>
      <c r="M6" s="26"/>
      <c r="N6" s="26"/>
      <c r="O6" s="27"/>
      <c r="P6" s="22"/>
      <c r="Q6" s="28">
        <v>0.01</v>
      </c>
      <c r="R6" s="29">
        <v>0.05</v>
      </c>
      <c r="S6" s="23"/>
      <c r="T6" s="30"/>
      <c r="U6" s="26"/>
    </row>
    <row r="7" spans="1:21" ht="30.6" customHeight="1" x14ac:dyDescent="0.25">
      <c r="A7" s="10">
        <v>54246</v>
      </c>
      <c r="B7" s="4" t="s">
        <v>23</v>
      </c>
      <c r="C7" s="5">
        <v>44923</v>
      </c>
      <c r="D7" s="7">
        <v>3</v>
      </c>
      <c r="E7" s="31">
        <f>370000*0.5</f>
        <v>185000</v>
      </c>
      <c r="F7" s="53">
        <v>56342</v>
      </c>
      <c r="G7" s="53">
        <f>E7-F7</f>
        <v>128658</v>
      </c>
      <c r="H7" s="23">
        <f>ROUND(G7*18%,0)</f>
        <v>23158</v>
      </c>
      <c r="I7" s="32">
        <f>G7+H7</f>
        <v>151816</v>
      </c>
      <c r="J7" s="32">
        <f>ROUND(G7*$J$6,0)</f>
        <v>1287</v>
      </c>
      <c r="K7" s="26">
        <f>ROUND(G7*$K$6,0)</f>
        <v>6433</v>
      </c>
      <c r="L7" s="26"/>
      <c r="M7" s="26">
        <f>H7</f>
        <v>23158</v>
      </c>
      <c r="N7" s="26">
        <f>ROUND(I7-SUM(J7:M7),)</f>
        <v>120938</v>
      </c>
      <c r="O7" s="33" t="s">
        <v>13</v>
      </c>
      <c r="P7" s="31">
        <v>128658</v>
      </c>
      <c r="Q7" s="22">
        <f>$Q$6*P7</f>
        <v>1286.58</v>
      </c>
      <c r="R7" s="23">
        <f>P7*R6</f>
        <v>6432.9000000000005</v>
      </c>
      <c r="S7" s="23">
        <v>0</v>
      </c>
      <c r="T7" s="30">
        <v>120938</v>
      </c>
      <c r="U7" s="34" t="s">
        <v>10</v>
      </c>
    </row>
    <row r="8" spans="1:21" ht="30.6" customHeight="1" x14ac:dyDescent="0.25">
      <c r="A8" s="10">
        <v>54246</v>
      </c>
      <c r="B8" s="4" t="s">
        <v>11</v>
      </c>
      <c r="C8" s="5">
        <v>44964</v>
      </c>
      <c r="D8" s="7"/>
      <c r="E8" s="31">
        <v>23158.44</v>
      </c>
      <c r="F8" s="53"/>
      <c r="G8" s="53"/>
      <c r="H8" s="23"/>
      <c r="I8" s="32"/>
      <c r="J8" s="32"/>
      <c r="K8" s="26"/>
      <c r="L8" s="26"/>
      <c r="M8" s="26"/>
      <c r="N8" s="26">
        <v>23158.44</v>
      </c>
      <c r="O8" s="33" t="s">
        <v>14</v>
      </c>
      <c r="P8" s="22">
        <v>23158</v>
      </c>
      <c r="Q8" s="22"/>
      <c r="R8" s="23"/>
      <c r="S8" s="23"/>
      <c r="T8" s="30">
        <v>23158</v>
      </c>
      <c r="U8" s="34" t="s">
        <v>12</v>
      </c>
    </row>
    <row r="9" spans="1:21" ht="30.6" customHeight="1" x14ac:dyDescent="0.25">
      <c r="A9" s="10">
        <v>54246</v>
      </c>
      <c r="B9" s="4" t="s">
        <v>16</v>
      </c>
      <c r="C9" s="5">
        <v>44985</v>
      </c>
      <c r="D9" s="7">
        <v>4</v>
      </c>
      <c r="E9" s="31">
        <v>196000</v>
      </c>
      <c r="F9" s="53">
        <v>9537</v>
      </c>
      <c r="G9" s="53">
        <f>E9-F9</f>
        <v>186463</v>
      </c>
      <c r="H9" s="23">
        <f>G9*18%</f>
        <v>33563.339999999997</v>
      </c>
      <c r="I9" s="32">
        <f>G9+H9</f>
        <v>220026.34</v>
      </c>
      <c r="J9" s="32">
        <f>G9*$J$6</f>
        <v>1864.63</v>
      </c>
      <c r="K9" s="40">
        <f>G9*K6</f>
        <v>9323.15</v>
      </c>
      <c r="L9" s="40">
        <f>G9*L6</f>
        <v>9323.15</v>
      </c>
      <c r="M9" s="40">
        <f>H9</f>
        <v>33563.339999999997</v>
      </c>
      <c r="N9" s="26">
        <f>ROUND(I9-SUM(J9:M9),)</f>
        <v>165952</v>
      </c>
      <c r="O9" s="33" t="s">
        <v>18</v>
      </c>
      <c r="P9" s="22">
        <v>165952</v>
      </c>
      <c r="Q9" s="22"/>
      <c r="R9" s="23"/>
      <c r="S9" s="23"/>
      <c r="T9" s="30">
        <v>165952</v>
      </c>
      <c r="U9" s="34" t="s">
        <v>17</v>
      </c>
    </row>
    <row r="10" spans="1:21" ht="30.6" customHeight="1" x14ac:dyDescent="0.15">
      <c r="A10" s="10">
        <v>54246</v>
      </c>
      <c r="B10" s="4" t="s">
        <v>11</v>
      </c>
      <c r="C10" s="5"/>
      <c r="D10" s="7"/>
      <c r="E10" s="21">
        <v>33563</v>
      </c>
      <c r="F10" s="38">
        <v>0</v>
      </c>
      <c r="G10" s="38">
        <f>E10-F10</f>
        <v>33563</v>
      </c>
      <c r="H10" s="39">
        <v>0</v>
      </c>
      <c r="I10" s="32">
        <f>G10+H10</f>
        <v>33563</v>
      </c>
      <c r="J10" s="32"/>
      <c r="K10" s="26">
        <v>0</v>
      </c>
      <c r="L10" s="26"/>
      <c r="M10" s="26">
        <v>0</v>
      </c>
      <c r="N10" s="26">
        <f>ROUND(I10-SUM(J10:M10),)</f>
        <v>33563</v>
      </c>
      <c r="O10" s="33" t="s">
        <v>20</v>
      </c>
      <c r="P10" s="22">
        <v>33563</v>
      </c>
      <c r="Q10" s="22"/>
      <c r="R10" s="23"/>
      <c r="S10" s="23"/>
      <c r="T10" s="30">
        <v>33563</v>
      </c>
      <c r="U10" s="58" t="s">
        <v>19</v>
      </c>
    </row>
    <row r="11" spans="1:21" x14ac:dyDescent="0.25">
      <c r="A11" s="10">
        <v>54246</v>
      </c>
      <c r="B11" s="35"/>
      <c r="C11" s="36"/>
      <c r="D11" s="36"/>
      <c r="E11" s="37"/>
      <c r="F11" s="38"/>
      <c r="G11" s="37"/>
      <c r="H11" s="39"/>
      <c r="I11" s="20"/>
      <c r="J11" s="20"/>
      <c r="K11" s="40"/>
      <c r="L11" s="40"/>
      <c r="M11" s="40"/>
      <c r="N11" s="40"/>
      <c r="O11" s="33"/>
      <c r="P11" s="38"/>
      <c r="Q11" s="38"/>
      <c r="R11" s="38"/>
      <c r="S11" s="38"/>
      <c r="T11" s="41"/>
      <c r="U11" s="42"/>
    </row>
    <row r="12" spans="1:21" ht="15.75" thickBot="1" x14ac:dyDescent="0.3">
      <c r="A12" s="10">
        <v>54246</v>
      </c>
      <c r="B12" s="3"/>
      <c r="C12" s="6"/>
      <c r="D12" s="6"/>
      <c r="E12" s="43"/>
      <c r="F12" s="43"/>
      <c r="G12" s="43"/>
      <c r="H12" s="45"/>
      <c r="I12" s="46"/>
      <c r="J12" s="46"/>
      <c r="K12" s="47"/>
      <c r="L12" s="47"/>
      <c r="M12" s="47"/>
      <c r="N12" s="47"/>
      <c r="O12" s="48"/>
      <c r="P12" s="44"/>
      <c r="Q12" s="44"/>
      <c r="R12" s="44"/>
      <c r="S12" s="44"/>
      <c r="T12" s="49"/>
      <c r="U12" s="47"/>
    </row>
    <row r="13" spans="1:2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  <c r="U13" s="22"/>
    </row>
    <row r="14" spans="1:21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  <c r="U14" s="38"/>
    </row>
    <row r="15" spans="1:2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57" t="s">
        <v>5</v>
      </c>
      <c r="K15" s="57"/>
      <c r="L15" s="57"/>
      <c r="M15" s="57"/>
      <c r="N15" s="57">
        <f>SUM(N7:N12)</f>
        <v>343611.44</v>
      </c>
      <c r="O15" s="57"/>
      <c r="P15" s="57"/>
      <c r="Q15" s="57" t="s">
        <v>6</v>
      </c>
      <c r="R15" s="57"/>
      <c r="S15" s="57"/>
      <c r="T15" s="51">
        <f>SUM(T6:T12)</f>
        <v>343611</v>
      </c>
      <c r="U15" s="38"/>
    </row>
    <row r="16" spans="1:21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3"/>
      <c r="U16" s="38"/>
    </row>
    <row r="17" spans="1:2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57" t="s">
        <v>7</v>
      </c>
      <c r="R17" s="22"/>
      <c r="S17" s="22"/>
      <c r="T17" s="51">
        <f>N15-T15</f>
        <v>0.44000000000232831</v>
      </c>
      <c r="U17" s="38"/>
    </row>
    <row r="18" spans="1:21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  <c r="U18" s="38"/>
    </row>
    <row r="19" spans="1:2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1:2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 spans="1:2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spans="1:2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2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 spans="1:2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spans="1:2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1:2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1:2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1:2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</row>
    <row r="34" spans="1:2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  <row r="35" spans="1:2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1:2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</row>
    <row r="38" spans="1:2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1:2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</row>
    <row r="40" spans="1:2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spans="1:2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spans="1:2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</row>
    <row r="44" spans="1:2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 spans="1:2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</row>
    <row r="46" spans="1:2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 spans="1:2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</row>
    <row r="48" spans="1:2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1:2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</row>
    <row r="50" spans="1:2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</row>
    <row r="51" spans="1:2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</row>
    <row r="52" spans="1:2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</row>
    <row r="53" spans="1:2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</row>
    <row r="54" spans="1:2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</row>
    <row r="55" spans="1:2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 spans="1:2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</row>
    <row r="57" spans="1:2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</row>
    <row r="58" spans="1:2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</row>
    <row r="59" spans="1:2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spans="1:2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  <row r="61" spans="1:2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</row>
    <row r="62" spans="1:2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1:2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1:2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1:2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1:2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1:2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:2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spans="1:2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spans="1:2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 spans="1:2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</row>
    <row r="77" spans="1:2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</row>
    <row r="78" spans="1:2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79" spans="1:2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spans="1:2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2025-05-27T10:07:42Z</dcterms:modified>
</cp:coreProperties>
</file>