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B32F985C-4BC4-42C8-8F4E-B003407A7C4F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T8" i="1"/>
  <c r="F23" i="1" l="1"/>
  <c r="E23" i="1"/>
  <c r="O23" i="1"/>
  <c r="G8" i="1" l="1"/>
  <c r="M8" i="1" s="1"/>
  <c r="J8" i="1" l="1"/>
  <c r="K8" i="1"/>
  <c r="L8" i="1"/>
  <c r="W11" i="1"/>
  <c r="W9" i="1"/>
  <c r="W8" i="1"/>
  <c r="W10" i="1" l="1"/>
  <c r="G11" i="1" l="1"/>
  <c r="I11" i="1" s="1"/>
  <c r="J11" i="1" l="1"/>
  <c r="P11" i="1" s="1"/>
  <c r="G10" i="1"/>
  <c r="I10" i="1" s="1"/>
  <c r="J10" i="1" s="1"/>
  <c r="P10" i="1" s="1"/>
  <c r="H8" i="1" l="1"/>
  <c r="N8" i="1" l="1"/>
  <c r="I8" i="1"/>
  <c r="W22" i="1"/>
  <c r="M23" i="1" l="1"/>
  <c r="L23" i="1"/>
  <c r="K23" i="1"/>
  <c r="G23" i="1"/>
  <c r="J23" i="1"/>
  <c r="P8" i="1"/>
  <c r="I23" i="1" l="1"/>
  <c r="N23" i="1"/>
  <c r="H23" i="1"/>
  <c r="P22" i="1" l="1"/>
  <c r="W24" i="1" s="1"/>
</calcChain>
</file>

<file path=xl/sharedStrings.xml><?xml version="1.0" encoding="utf-8"?>
<sst xmlns="http://schemas.openxmlformats.org/spreadsheetml/2006/main" count="41" uniqueCount="39">
  <si>
    <t>Amount</t>
  </si>
  <si>
    <t>PAYMENT NOTE No.</t>
  </si>
  <si>
    <t>UTR</t>
  </si>
  <si>
    <t>SD (5%)</t>
  </si>
  <si>
    <t>Advance paid</t>
  </si>
  <si>
    <t>Total Payable Amount Rs. -</t>
  </si>
  <si>
    <t>Balance Payable Amount Rs. -</t>
  </si>
  <si>
    <t>Total Paid Amount Rs. -</t>
  </si>
  <si>
    <t>Hold the Amount because the Qty. is more then the DPR</t>
  </si>
  <si>
    <t>Maanuday Global PVT LTD</t>
  </si>
  <si>
    <t>kaserwa khurd Village Pipe laying work.</t>
  </si>
  <si>
    <t>17-04-2023 NEFT/AXISP00382452433/SPUP23/0023/MAANUDAY GLOBAL 245000.00</t>
  </si>
  <si>
    <t>SPUP23/0023</t>
  </si>
  <si>
    <t>04-05-2023 NEFT/AXISP00387370515/SPUP23/0349/MAANUDAY GLOBAL 29479.00</t>
  </si>
  <si>
    <t>SPUP23/0349</t>
  </si>
  <si>
    <t>10-05-2023 NEFT/AXISP00388990935/RIUP23/188/MAANUDAY GLOBAL 98000.00</t>
  </si>
  <si>
    <t>RIUP23/188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</si>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</sst>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5" fontId="2" fillId="2" borderId="17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8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2" fillId="2" borderId="24" xfId="1" applyNumberFormat="1" applyFont="1" applyFill="1" applyBorder="1" applyAlignment="1">
      <alignment horizontal="right"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14" fontId="2" fillId="2" borderId="19" xfId="1" applyNumberFormat="1" applyFont="1" applyFill="1" applyBorder="1" applyAlignment="1">
      <alignment vertical="center"/>
    </xf>
    <xf numFmtId="0" fontId="2" fillId="2" borderId="8" xfId="0" quotePrefix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17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14" xfId="1" applyNumberFormat="1" applyFont="1" applyFill="1" applyBorder="1" applyAlignment="1">
      <alignment vertical="center"/>
    </xf>
    <xf numFmtId="164" fontId="2" fillId="3" borderId="32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8" xfId="1" applyNumberFormat="1" applyFont="1" applyFill="1" applyBorder="1" applyAlignment="1">
      <alignment vertical="center"/>
    </xf>
    <xf numFmtId="164" fontId="2" fillId="3" borderId="28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34" xfId="0" applyFont="1" applyFill="1" applyBorder="1" applyAlignment="1">
      <alignment vertical="center"/>
    </xf>
    <xf numFmtId="0" fontId="4" fillId="2" borderId="34" xfId="0" applyFont="1" applyFill="1" applyBorder="1" applyAlignment="1">
      <alignment horizontal="center" vertical="center" wrapText="1"/>
    </xf>
    <xf numFmtId="14" fontId="4" fillId="2" borderId="34" xfId="0" applyNumberFormat="1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164" fontId="5" fillId="2" borderId="34" xfId="1" applyNumberFormat="1" applyFont="1" applyFill="1" applyBorder="1" applyAlignment="1">
      <alignment horizontal="center" vertical="center"/>
    </xf>
    <xf numFmtId="164" fontId="4" fillId="2" borderId="3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zoomScale="85" zoomScaleNormal="85" workbookViewId="0">
      <selection activeCell="B4" sqref="B4"/>
    </sheetView>
  </sheetViews>
  <sheetFormatPr defaultColWidth="9" defaultRowHeight="14.4" x14ac:dyDescent="0.3"/>
  <cols>
    <col min="1" max="1" width="9" style="11"/>
    <col min="2" max="2" width="30" style="11" customWidth="1"/>
    <col min="3" max="3" width="13.44140625" style="11" bestFit="1" customWidth="1"/>
    <col min="4" max="4" width="11.5546875" style="11" bestFit="1" customWidth="1"/>
    <col min="5" max="5" width="13.33203125" style="11" bestFit="1" customWidth="1"/>
    <col min="6" max="7" width="13.33203125" style="11" customWidth="1"/>
    <col min="8" max="8" width="14.6640625" style="43" customWidth="1"/>
    <col min="9" max="9" width="12.88671875" style="43" bestFit="1" customWidth="1"/>
    <col min="10" max="10" width="10.6640625" style="11" bestFit="1" customWidth="1"/>
    <col min="11" max="11" width="10.44140625" style="11" bestFit="1" customWidth="1"/>
    <col min="12" max="13" width="10.44140625" style="11" customWidth="1"/>
    <col min="14" max="14" width="14.88671875" style="11" customWidth="1"/>
    <col min="15" max="15" width="17.5546875" style="11" bestFit="1" customWidth="1"/>
    <col min="16" max="16" width="14.88671875" style="11" customWidth="1"/>
    <col min="17" max="17" width="7.33203125" style="11" customWidth="1"/>
    <col min="18" max="18" width="21.6640625" style="11" bestFit="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5" style="11" bestFit="1" customWidth="1"/>
    <col min="24" max="24" width="84.109375" style="11" bestFit="1" customWidth="1"/>
    <col min="25" max="16384" width="9" style="11"/>
  </cols>
  <sheetData>
    <row r="1" spans="1:24" s="68" customFormat="1" ht="24.9" customHeight="1" x14ac:dyDescent="0.3">
      <c r="A1" s="66" t="s">
        <v>17</v>
      </c>
      <c r="B1" s="67" t="s">
        <v>9</v>
      </c>
    </row>
    <row r="2" spans="1:24" s="68" customFormat="1" ht="24.9" customHeight="1" x14ac:dyDescent="0.3">
      <c r="A2" s="66" t="s">
        <v>18</v>
      </c>
      <c r="B2" s="68" t="s">
        <v>19</v>
      </c>
    </row>
    <row r="3" spans="1:24" s="68" customFormat="1" ht="30.6" customHeight="1" x14ac:dyDescent="0.3">
      <c r="A3" s="66" t="s">
        <v>20</v>
      </c>
      <c r="B3" s="66" t="s">
        <v>21</v>
      </c>
    </row>
    <row r="4" spans="1:24" s="68" customFormat="1" ht="24.9" customHeight="1" thickBot="1" x14ac:dyDescent="0.35">
      <c r="A4" s="66" t="s">
        <v>22</v>
      </c>
      <c r="B4" s="66" t="s">
        <v>21</v>
      </c>
    </row>
    <row r="5" spans="1:24" ht="43.95" customHeight="1" thickBot="1" x14ac:dyDescent="0.35">
      <c r="A5" s="69" t="s">
        <v>23</v>
      </c>
      <c r="B5" s="70" t="s">
        <v>24</v>
      </c>
      <c r="C5" s="71" t="s">
        <v>25</v>
      </c>
      <c r="D5" s="72" t="s">
        <v>26</v>
      </c>
      <c r="E5" s="70" t="s">
        <v>27</v>
      </c>
      <c r="F5" s="70" t="s">
        <v>28</v>
      </c>
      <c r="G5" s="72" t="s">
        <v>29</v>
      </c>
      <c r="H5" s="73" t="s">
        <v>30</v>
      </c>
      <c r="I5" s="74" t="s">
        <v>0</v>
      </c>
      <c r="J5" s="70" t="s">
        <v>31</v>
      </c>
      <c r="K5" s="70" t="s">
        <v>32</v>
      </c>
      <c r="L5" s="70" t="s">
        <v>33</v>
      </c>
      <c r="M5" s="70" t="s">
        <v>34</v>
      </c>
      <c r="N5" s="70" t="s">
        <v>35</v>
      </c>
      <c r="O5" s="10" t="s">
        <v>8</v>
      </c>
      <c r="P5" s="70" t="s">
        <v>35</v>
      </c>
      <c r="Q5" s="3"/>
      <c r="R5" s="2" t="s">
        <v>1</v>
      </c>
      <c r="S5" s="70" t="s">
        <v>36</v>
      </c>
      <c r="T5" s="70" t="s">
        <v>37</v>
      </c>
      <c r="U5" s="1" t="s">
        <v>3</v>
      </c>
      <c r="V5" s="2" t="s">
        <v>4</v>
      </c>
      <c r="W5" s="70" t="s">
        <v>38</v>
      </c>
      <c r="X5" s="10" t="s">
        <v>2</v>
      </c>
    </row>
    <row r="6" spans="1:24" x14ac:dyDescent="0.3">
      <c r="B6" s="12"/>
      <c r="C6" s="13"/>
      <c r="D6" s="13"/>
      <c r="E6" s="14"/>
      <c r="F6" s="45"/>
      <c r="G6" s="45"/>
      <c r="H6" s="21">
        <v>0.18</v>
      </c>
      <c r="I6" s="16"/>
      <c r="J6" s="17">
        <v>0.02</v>
      </c>
      <c r="K6" s="18">
        <v>0.05</v>
      </c>
      <c r="L6" s="18">
        <v>0.1</v>
      </c>
      <c r="M6" s="18">
        <v>0.1</v>
      </c>
      <c r="N6" s="18">
        <v>0.18</v>
      </c>
      <c r="O6" s="18"/>
      <c r="P6" s="19"/>
      <c r="Q6" s="3"/>
      <c r="R6" s="20"/>
      <c r="S6" s="15"/>
      <c r="T6" s="21">
        <v>0.02</v>
      </c>
      <c r="U6" s="22">
        <v>0.05</v>
      </c>
      <c r="V6" s="16"/>
      <c r="W6" s="23"/>
      <c r="X6" s="19"/>
    </row>
    <row r="7" spans="1:24" s="50" customFormat="1" ht="25.5" customHeight="1" x14ac:dyDescent="0.3">
      <c r="B7" s="51"/>
      <c r="C7" s="52"/>
      <c r="D7" s="53"/>
      <c r="E7" s="54"/>
      <c r="F7" s="55"/>
      <c r="G7" s="55"/>
      <c r="H7" s="56"/>
      <c r="I7" s="57"/>
      <c r="J7" s="58"/>
      <c r="K7" s="59"/>
      <c r="L7" s="59"/>
      <c r="M7" s="59"/>
      <c r="N7" s="59"/>
      <c r="O7" s="59"/>
      <c r="P7" s="60"/>
      <c r="Q7" s="65">
        <f>A8</f>
        <v>55436</v>
      </c>
      <c r="R7" s="61"/>
      <c r="S7" s="62"/>
      <c r="T7" s="56"/>
      <c r="U7" s="63"/>
      <c r="V7" s="57"/>
      <c r="W7" s="64"/>
      <c r="X7" s="60"/>
    </row>
    <row r="8" spans="1:24" ht="36" customHeight="1" x14ac:dyDescent="0.3">
      <c r="A8" s="11">
        <v>55436</v>
      </c>
      <c r="B8" s="5" t="s">
        <v>10</v>
      </c>
      <c r="C8" s="6">
        <v>45026</v>
      </c>
      <c r="D8" s="48">
        <v>1</v>
      </c>
      <c r="E8" s="24">
        <v>439047.78</v>
      </c>
      <c r="F8" s="46">
        <v>63049</v>
      </c>
      <c r="G8" s="46">
        <f>ROUND(E8-F8,)</f>
        <v>375999</v>
      </c>
      <c r="H8" s="15">
        <f>ROUND(G8*H6,0)</f>
        <v>67680</v>
      </c>
      <c r="I8" s="16">
        <f>G8+H8</f>
        <v>443679</v>
      </c>
      <c r="J8" s="25">
        <f>ROUND(G8*$J$6,)</f>
        <v>7520</v>
      </c>
      <c r="K8" s="19">
        <f>ROUND(G8*$K$6,)</f>
        <v>18800</v>
      </c>
      <c r="L8" s="19">
        <f>ROUND(G8*$L$6,)</f>
        <v>37600</v>
      </c>
      <c r="M8" s="19">
        <f>ROUND(G8*$M$6,)</f>
        <v>37600</v>
      </c>
      <c r="N8" s="19">
        <f>H8</f>
        <v>67680</v>
      </c>
      <c r="O8" s="19">
        <v>0</v>
      </c>
      <c r="P8" s="19">
        <f>ROUND(I8-SUM(J8:O8),0)</f>
        <v>274479</v>
      </c>
      <c r="Q8" s="3"/>
      <c r="R8" s="26" t="s">
        <v>12</v>
      </c>
      <c r="S8" s="15">
        <v>250000</v>
      </c>
      <c r="T8" s="15">
        <f>S8*$T$6</f>
        <v>5000</v>
      </c>
      <c r="U8" s="16"/>
      <c r="V8" s="16"/>
      <c r="W8" s="23">
        <f>ROUND(S8-T8-U8-V8,)</f>
        <v>245000</v>
      </c>
      <c r="X8" s="27" t="s">
        <v>11</v>
      </c>
    </row>
    <row r="9" spans="1:24" ht="36" customHeight="1" x14ac:dyDescent="0.3">
      <c r="A9" s="11">
        <v>55436</v>
      </c>
      <c r="B9" s="5"/>
      <c r="C9" s="6"/>
      <c r="D9" s="48"/>
      <c r="E9" s="24"/>
      <c r="F9" s="46"/>
      <c r="G9" s="46"/>
      <c r="H9" s="15"/>
      <c r="I9" s="16"/>
      <c r="J9" s="25"/>
      <c r="K9" s="19"/>
      <c r="L9" s="19"/>
      <c r="M9" s="19"/>
      <c r="N9" s="19"/>
      <c r="O9" s="19"/>
      <c r="P9" s="19"/>
      <c r="Q9" s="3"/>
      <c r="R9" s="26" t="s">
        <v>14</v>
      </c>
      <c r="S9" s="15">
        <v>29479</v>
      </c>
      <c r="T9" s="15">
        <v>0</v>
      </c>
      <c r="U9" s="16">
        <v>0</v>
      </c>
      <c r="V9" s="16">
        <v>0</v>
      </c>
      <c r="W9" s="23">
        <f>ROUND(S9-T9-U9-V9,)</f>
        <v>29479</v>
      </c>
      <c r="X9" s="27" t="s">
        <v>13</v>
      </c>
    </row>
    <row r="10" spans="1:24" ht="36" customHeight="1" x14ac:dyDescent="0.3">
      <c r="A10" s="11">
        <v>55436</v>
      </c>
      <c r="B10" s="5"/>
      <c r="C10" s="6"/>
      <c r="D10" s="8"/>
      <c r="E10" s="14"/>
      <c r="F10" s="31"/>
      <c r="G10" s="46">
        <f>E10-F10</f>
        <v>0</v>
      </c>
      <c r="H10" s="15">
        <v>0</v>
      </c>
      <c r="I10" s="16">
        <f>G10+H10</f>
        <v>0</v>
      </c>
      <c r="J10" s="25">
        <f>J6*I10</f>
        <v>0</v>
      </c>
      <c r="K10" s="33"/>
      <c r="L10" s="33"/>
      <c r="M10" s="33"/>
      <c r="N10" s="33"/>
      <c r="O10" s="19"/>
      <c r="P10" s="19">
        <f>I10-SUM(J10:N10)</f>
        <v>0</v>
      </c>
      <c r="Q10" s="3"/>
      <c r="R10" s="26" t="s">
        <v>16</v>
      </c>
      <c r="S10" s="15">
        <v>98000</v>
      </c>
      <c r="T10" s="15">
        <v>0</v>
      </c>
      <c r="U10" s="16">
        <v>0</v>
      </c>
      <c r="V10" s="16"/>
      <c r="W10" s="23">
        <f>ROUND(S10-T10-U10-V10,)</f>
        <v>98000</v>
      </c>
      <c r="X10" s="27" t="s">
        <v>15</v>
      </c>
    </row>
    <row r="11" spans="1:24" ht="36" customHeight="1" x14ac:dyDescent="0.3">
      <c r="A11" s="11">
        <v>55436</v>
      </c>
      <c r="B11" s="5"/>
      <c r="C11" s="47"/>
      <c r="D11" s="8"/>
      <c r="E11" s="30"/>
      <c r="F11" s="31"/>
      <c r="G11" s="46">
        <f>E11-F11</f>
        <v>0</v>
      </c>
      <c r="H11" s="31">
        <v>0</v>
      </c>
      <c r="I11" s="16">
        <f>G11+H11</f>
        <v>0</v>
      </c>
      <c r="J11" s="25">
        <f>J$6*I11</f>
        <v>0</v>
      </c>
      <c r="K11" s="19">
        <v>0</v>
      </c>
      <c r="L11" s="19"/>
      <c r="M11" s="19"/>
      <c r="N11" s="19">
        <v>0</v>
      </c>
      <c r="O11" s="19"/>
      <c r="P11" s="19">
        <f>I11-SUM(J11:N11)</f>
        <v>0</v>
      </c>
      <c r="Q11" s="9"/>
      <c r="R11" s="26"/>
      <c r="S11" s="15"/>
      <c r="T11" s="15"/>
      <c r="U11" s="16"/>
      <c r="V11" s="16"/>
      <c r="W11" s="23">
        <f>ROUND(S11-T11-U11-V11,)</f>
        <v>0</v>
      </c>
      <c r="X11" s="27"/>
    </row>
    <row r="12" spans="1:24" x14ac:dyDescent="0.3">
      <c r="A12" s="11">
        <v>55436</v>
      </c>
      <c r="B12" s="28"/>
      <c r="C12" s="29"/>
      <c r="D12" s="29"/>
      <c r="E12" s="30"/>
      <c r="F12" s="31"/>
      <c r="G12" s="30"/>
      <c r="H12" s="31"/>
      <c r="I12" s="32"/>
      <c r="J12" s="13"/>
      <c r="K12" s="33"/>
      <c r="L12" s="33"/>
      <c r="M12" s="33"/>
      <c r="N12" s="33"/>
      <c r="O12" s="33"/>
      <c r="P12" s="33"/>
      <c r="Q12" s="9"/>
      <c r="R12" s="26"/>
      <c r="S12" s="31"/>
      <c r="T12" s="31"/>
      <c r="U12" s="31"/>
      <c r="V12" s="31"/>
      <c r="W12" s="34"/>
      <c r="X12" s="35"/>
    </row>
    <row r="13" spans="1:24" x14ac:dyDescent="0.3">
      <c r="A13" s="11">
        <v>55436</v>
      </c>
      <c r="B13" s="28"/>
      <c r="C13" s="29"/>
      <c r="D13" s="29"/>
      <c r="E13" s="30"/>
      <c r="F13" s="31"/>
      <c r="G13" s="30"/>
      <c r="H13" s="31"/>
      <c r="I13" s="32"/>
      <c r="J13" s="13"/>
      <c r="K13" s="33"/>
      <c r="L13" s="33"/>
      <c r="M13" s="33"/>
      <c r="N13" s="33"/>
      <c r="O13" s="33"/>
      <c r="P13" s="33"/>
      <c r="Q13" s="9"/>
      <c r="R13" s="26"/>
      <c r="S13" s="31"/>
      <c r="T13" s="31"/>
      <c r="U13" s="31"/>
      <c r="V13" s="31"/>
      <c r="W13" s="34"/>
      <c r="X13" s="35"/>
    </row>
    <row r="14" spans="1:24" x14ac:dyDescent="0.3">
      <c r="A14" s="11">
        <v>55436</v>
      </c>
      <c r="B14" s="28"/>
      <c r="C14" s="29"/>
      <c r="D14" s="29"/>
      <c r="E14" s="30"/>
      <c r="F14" s="31"/>
      <c r="G14" s="30"/>
      <c r="H14" s="31"/>
      <c r="I14" s="32"/>
      <c r="J14" s="13"/>
      <c r="K14" s="33"/>
      <c r="L14" s="33"/>
      <c r="M14" s="33"/>
      <c r="N14" s="33"/>
      <c r="O14" s="33"/>
      <c r="P14" s="33"/>
      <c r="Q14" s="9"/>
      <c r="R14" s="26"/>
      <c r="S14" s="31"/>
      <c r="T14" s="31"/>
      <c r="U14" s="31"/>
      <c r="V14" s="31"/>
      <c r="W14" s="34"/>
      <c r="X14" s="35"/>
    </row>
    <row r="15" spans="1:24" x14ac:dyDescent="0.3">
      <c r="A15" s="11">
        <v>55436</v>
      </c>
      <c r="B15" s="28"/>
      <c r="C15" s="29"/>
      <c r="D15" s="29"/>
      <c r="E15" s="30"/>
      <c r="F15" s="31"/>
      <c r="G15" s="30"/>
      <c r="H15" s="31"/>
      <c r="I15" s="32"/>
      <c r="J15" s="13"/>
      <c r="K15" s="33"/>
      <c r="L15" s="33"/>
      <c r="M15" s="33"/>
      <c r="N15" s="33"/>
      <c r="O15" s="33"/>
      <c r="P15" s="33"/>
      <c r="Q15" s="9"/>
      <c r="R15" s="26"/>
      <c r="S15" s="31"/>
      <c r="T15" s="31"/>
      <c r="U15" s="31"/>
      <c r="V15" s="31"/>
      <c r="W15" s="34"/>
      <c r="X15" s="35"/>
    </row>
    <row r="16" spans="1:24" x14ac:dyDescent="0.3">
      <c r="A16" s="11">
        <v>55436</v>
      </c>
      <c r="B16" s="28"/>
      <c r="C16" s="29"/>
      <c r="D16" s="29"/>
      <c r="E16" s="30"/>
      <c r="F16" s="31"/>
      <c r="G16" s="30"/>
      <c r="H16" s="31"/>
      <c r="I16" s="32"/>
      <c r="J16" s="13"/>
      <c r="K16" s="33"/>
      <c r="L16" s="33"/>
      <c r="M16" s="33"/>
      <c r="N16" s="33"/>
      <c r="O16" s="33"/>
      <c r="P16" s="33"/>
      <c r="Q16" s="9"/>
      <c r="R16" s="26"/>
      <c r="S16" s="31"/>
      <c r="T16" s="31"/>
      <c r="U16" s="31"/>
      <c r="V16" s="31"/>
      <c r="W16" s="34"/>
      <c r="X16" s="35"/>
    </row>
    <row r="17" spans="1:24" x14ac:dyDescent="0.3">
      <c r="A17" s="11">
        <v>55436</v>
      </c>
      <c r="B17" s="28"/>
      <c r="C17" s="29"/>
      <c r="D17" s="29"/>
      <c r="E17" s="30"/>
      <c r="F17" s="31"/>
      <c r="G17" s="30"/>
      <c r="H17" s="31"/>
      <c r="I17" s="32"/>
      <c r="J17" s="13"/>
      <c r="K17" s="33"/>
      <c r="L17" s="33"/>
      <c r="M17" s="33"/>
      <c r="N17" s="33"/>
      <c r="O17" s="33"/>
      <c r="P17" s="33"/>
      <c r="Q17" s="9"/>
      <c r="R17" s="26"/>
      <c r="S17" s="31"/>
      <c r="T17" s="31"/>
      <c r="U17" s="31"/>
      <c r="V17" s="31"/>
      <c r="W17" s="34"/>
      <c r="X17" s="35"/>
    </row>
    <row r="18" spans="1:24" x14ac:dyDescent="0.3">
      <c r="A18" s="11">
        <v>55436</v>
      </c>
      <c r="B18" s="28"/>
      <c r="C18" s="29"/>
      <c r="D18" s="29"/>
      <c r="E18" s="30"/>
      <c r="F18" s="31"/>
      <c r="G18" s="30"/>
      <c r="H18" s="31"/>
      <c r="I18" s="32"/>
      <c r="J18" s="13"/>
      <c r="K18" s="33"/>
      <c r="L18" s="33"/>
      <c r="M18" s="33"/>
      <c r="N18" s="33"/>
      <c r="O18" s="33"/>
      <c r="P18" s="33"/>
      <c r="Q18" s="9"/>
      <c r="R18" s="26"/>
      <c r="S18" s="31"/>
      <c r="T18" s="31"/>
      <c r="U18" s="31"/>
      <c r="V18" s="31"/>
      <c r="W18" s="34"/>
      <c r="X18" s="35"/>
    </row>
    <row r="19" spans="1:24" ht="15" thickBot="1" x14ac:dyDescent="0.35">
      <c r="B19" s="4"/>
      <c r="C19" s="7"/>
      <c r="D19" s="7"/>
      <c r="E19" s="36"/>
      <c r="F19" s="36"/>
      <c r="G19" s="36"/>
      <c r="H19" s="37"/>
      <c r="I19" s="38"/>
      <c r="J19" s="39"/>
      <c r="K19" s="40"/>
      <c r="L19" s="40"/>
      <c r="M19" s="40"/>
      <c r="N19" s="40"/>
      <c r="O19" s="40"/>
      <c r="P19" s="40"/>
      <c r="Q19" s="9"/>
      <c r="R19" s="41"/>
      <c r="S19" s="37"/>
      <c r="T19" s="37"/>
      <c r="U19" s="37"/>
      <c r="V19" s="37"/>
      <c r="W19" s="42"/>
      <c r="X19" s="40"/>
    </row>
    <row r="20" spans="1:24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5"/>
    </row>
    <row r="21" spans="1:24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6"/>
      <c r="X21" s="31"/>
    </row>
    <row r="22" spans="1:24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49" t="s">
        <v>5</v>
      </c>
      <c r="M22" s="49"/>
      <c r="N22" s="49"/>
      <c r="O22" s="49"/>
      <c r="P22" s="49">
        <f>SUM(P8:P19)</f>
        <v>274479</v>
      </c>
      <c r="Q22" s="49"/>
      <c r="R22" s="49"/>
      <c r="S22" s="49"/>
      <c r="T22" s="49"/>
      <c r="U22" s="49" t="s">
        <v>7</v>
      </c>
      <c r="V22" s="49"/>
      <c r="W22" s="44">
        <f>SUM(W6:W19)</f>
        <v>372479</v>
      </c>
      <c r="X22" s="31"/>
    </row>
    <row r="23" spans="1:24" x14ac:dyDescent="0.3">
      <c r="A23" s="15"/>
      <c r="B23" s="15"/>
      <c r="C23" s="15"/>
      <c r="D23" s="15"/>
      <c r="E23" s="15">
        <f t="shared" ref="E23:N23" si="0">SUM(E8:E19)</f>
        <v>439047.78</v>
      </c>
      <c r="F23" s="15">
        <f t="shared" si="0"/>
        <v>63049</v>
      </c>
      <c r="G23" s="15">
        <f t="shared" si="0"/>
        <v>375999</v>
      </c>
      <c r="H23" s="15">
        <f t="shared" si="0"/>
        <v>67680</v>
      </c>
      <c r="I23" s="15">
        <f t="shared" si="0"/>
        <v>443679</v>
      </c>
      <c r="J23" s="15">
        <f t="shared" si="0"/>
        <v>7520</v>
      </c>
      <c r="K23" s="15">
        <f t="shared" si="0"/>
        <v>18800</v>
      </c>
      <c r="L23" s="15">
        <f t="shared" si="0"/>
        <v>37600</v>
      </c>
      <c r="M23" s="15">
        <f t="shared" si="0"/>
        <v>37600</v>
      </c>
      <c r="N23" s="15">
        <f t="shared" si="0"/>
        <v>67680</v>
      </c>
      <c r="O23" s="15">
        <f>SUM(O8:O19)</f>
        <v>0</v>
      </c>
      <c r="P23" s="15"/>
      <c r="Q23" s="15"/>
      <c r="R23" s="15"/>
      <c r="S23" s="15"/>
      <c r="T23" s="15"/>
      <c r="U23" s="15"/>
      <c r="V23" s="15"/>
      <c r="W23" s="16"/>
      <c r="X23" s="31"/>
    </row>
    <row r="24" spans="1:24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49" t="s">
        <v>6</v>
      </c>
      <c r="V24" s="15"/>
      <c r="W24" s="44">
        <f>P22-W22</f>
        <v>-98000</v>
      </c>
      <c r="X24" s="31"/>
    </row>
    <row r="25" spans="1:24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6"/>
      <c r="X25" s="31"/>
    </row>
    <row r="26" spans="1:24" x14ac:dyDescent="0.3">
      <c r="A2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2025-05-29T10:56:56Z</dcterms:modified>
</cp:coreProperties>
</file>