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E55DFAD1-E07A-48BE-943C-B763F98A209D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V8" i="1"/>
  <c r="E9" i="1" l="1"/>
  <c r="E8" i="1" l="1"/>
  <c r="G8" i="1" s="1"/>
  <c r="G9" i="1" l="1"/>
  <c r="H9" i="1" s="1"/>
  <c r="N9" i="1" s="1"/>
  <c r="L9" i="1" l="1"/>
  <c r="K9" i="1"/>
  <c r="J9" i="1"/>
  <c r="I9" i="1"/>
  <c r="O9" i="1" l="1"/>
  <c r="K8" i="1"/>
  <c r="J8" i="1"/>
  <c r="L8" i="1"/>
  <c r="H8" i="1"/>
  <c r="N8" i="1" s="1"/>
  <c r="S10" i="1"/>
  <c r="I8" i="1" l="1"/>
  <c r="O8" i="1" s="1"/>
  <c r="G12" i="1"/>
  <c r="H12" i="1" s="1"/>
  <c r="G11" i="1"/>
  <c r="M11" i="1" s="1"/>
  <c r="G10" i="1"/>
  <c r="H10" i="1" s="1"/>
  <c r="V9" i="1" l="1"/>
  <c r="H11" i="1"/>
  <c r="L12" i="1"/>
  <c r="K12" i="1"/>
  <c r="M12" i="1"/>
  <c r="J12" i="1"/>
  <c r="K10" i="1"/>
  <c r="J10" i="1"/>
  <c r="M10" i="1"/>
  <c r="L10" i="1"/>
  <c r="J11" i="1"/>
  <c r="K11" i="1"/>
  <c r="L11" i="1"/>
  <c r="N10" i="1" l="1"/>
  <c r="I10" i="1"/>
  <c r="O10" i="1" l="1"/>
  <c r="N11" i="1"/>
  <c r="I11" i="1"/>
  <c r="O11" i="1" l="1"/>
  <c r="N12" i="1"/>
  <c r="I12" i="1"/>
  <c r="O12" i="1" s="1"/>
  <c r="V10" i="1" l="1"/>
  <c r="V21" i="1" l="1"/>
  <c r="O21" i="1" l="1"/>
  <c r="V23" i="1" s="1"/>
</calcChain>
</file>

<file path=xl/sharedStrings.xml><?xml version="1.0" encoding="utf-8"?>
<sst xmlns="http://schemas.openxmlformats.org/spreadsheetml/2006/main" count="37" uniqueCount="36">
  <si>
    <t>Amount</t>
  </si>
  <si>
    <t>PAYMENT NOTE No.</t>
  </si>
  <si>
    <t>UTR</t>
  </si>
  <si>
    <t>SD (5%)</t>
  </si>
  <si>
    <t>Advance paid</t>
  </si>
  <si>
    <t>Total Payable Amount Rs. -</t>
  </si>
  <si>
    <t>Balance Payable Amount Rs. -</t>
  </si>
  <si>
    <t>Total Paid Amount Rs. -</t>
  </si>
  <si>
    <t>18-05-2023 NEFT/AXISP00391091648/RIUP23/131/JAYRAM RAI 282000.00</t>
  </si>
  <si>
    <t>RIUP23/131</t>
  </si>
  <si>
    <t>Subcontractor:</t>
  </si>
  <si>
    <t>State:</t>
  </si>
  <si>
    <t>Uttar Pradesh</t>
  </si>
  <si>
    <t>District:</t>
  </si>
  <si>
    <t>Shamli</t>
  </si>
  <si>
    <t>Block:</t>
  </si>
  <si>
    <t>Jayram rai -Abhishek Upadhay</t>
  </si>
  <si>
    <t>Gangarampur Kheri, Gagour and Garhi Hasanpur village DG foundation work</t>
  </si>
  <si>
    <t>Dhanena, Titarsi Pawarkhera and Kelasikarpur village  DG foundation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</si>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</sst>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7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2" fillId="2" borderId="24" xfId="1" applyNumberFormat="1" applyFont="1" applyFill="1" applyBorder="1" applyAlignment="1">
      <alignment horizontal="right"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14" xfId="1" applyNumberFormat="1" applyFont="1" applyFill="1" applyBorder="1" applyAlignment="1">
      <alignment vertical="center"/>
    </xf>
    <xf numFmtId="164" fontId="2" fillId="3" borderId="31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7" xfId="1" applyNumberFormat="1" applyFont="1" applyFill="1" applyBorder="1" applyAlignment="1">
      <alignment vertical="center"/>
    </xf>
    <xf numFmtId="164" fontId="2" fillId="3" borderId="27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165" fontId="0" fillId="2" borderId="0" xfId="0" applyNumberFormat="1" applyFill="1" applyAlignment="1">
      <alignment vertical="center"/>
    </xf>
    <xf numFmtId="165" fontId="2" fillId="2" borderId="17" xfId="1" applyNumberFormat="1" applyFont="1" applyFill="1" applyBorder="1" applyAlignment="1">
      <alignment vertical="center"/>
    </xf>
    <xf numFmtId="165" fontId="2" fillId="3" borderId="17" xfId="1" applyNumberFormat="1" applyFont="1" applyFill="1" applyBorder="1" applyAlignment="1">
      <alignment vertical="center"/>
    </xf>
    <xf numFmtId="165" fontId="2" fillId="2" borderId="17" xfId="0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vertical="center"/>
    </xf>
    <xf numFmtId="165" fontId="2" fillId="2" borderId="18" xfId="0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33" xfId="0" applyFont="1" applyFill="1" applyBorder="1" applyAlignment="1">
      <alignment vertical="center"/>
    </xf>
    <xf numFmtId="0" fontId="4" fillId="2" borderId="33" xfId="0" applyFont="1" applyFill="1" applyBorder="1" applyAlignment="1">
      <alignment horizontal="center" vertical="center" wrapText="1"/>
    </xf>
    <xf numFmtId="14" fontId="4" fillId="2" borderId="33" xfId="0" applyNumberFormat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164" fontId="5" fillId="2" borderId="33" xfId="1" applyNumberFormat="1" applyFont="1" applyFill="1" applyBorder="1" applyAlignment="1">
      <alignment horizontal="center" vertical="center"/>
    </xf>
    <xf numFmtId="164" fontId="4" fillId="2" borderId="3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workbookViewId="0">
      <selection activeCell="B4" sqref="B4"/>
    </sheetView>
  </sheetViews>
  <sheetFormatPr defaultColWidth="9" defaultRowHeight="14.4" x14ac:dyDescent="0.3"/>
  <cols>
    <col min="1" max="1" width="9" style="9"/>
    <col min="2" max="2" width="30" style="9" customWidth="1"/>
    <col min="3" max="3" width="13.44140625" style="61" bestFit="1" customWidth="1"/>
    <col min="4" max="4" width="11.5546875" style="9" bestFit="1" customWidth="1"/>
    <col min="5" max="5" width="13.33203125" style="9" bestFit="1" customWidth="1"/>
    <col min="6" max="7" width="13.33203125" style="9" customWidth="1"/>
    <col min="8" max="8" width="14.6640625" style="41" customWidth="1"/>
    <col min="9" max="9" width="12.88671875" style="41" bestFit="1" customWidth="1"/>
    <col min="10" max="10" width="10.6640625" style="9" bestFit="1" customWidth="1"/>
    <col min="11" max="11" width="10.44140625" style="9" bestFit="1" customWidth="1"/>
    <col min="12" max="13" width="10.44140625" style="9" customWidth="1"/>
    <col min="14" max="15" width="14.88671875" style="9" customWidth="1"/>
    <col min="16" max="16" width="7.33203125" style="9" customWidth="1"/>
    <col min="17" max="17" width="21.6640625" style="9" bestFit="1" customWidth="1"/>
    <col min="18" max="18" width="12.6640625" style="9" bestFit="1" customWidth="1"/>
    <col min="19" max="19" width="14.5546875" style="9" bestFit="1" customWidth="1"/>
    <col min="20" max="21" width="14.5546875" style="9" customWidth="1"/>
    <col min="22" max="22" width="19.6640625" style="9" bestFit="1" customWidth="1"/>
    <col min="23" max="23" width="84.109375" style="9" bestFit="1" customWidth="1"/>
    <col min="24" max="16384" width="9" style="9"/>
  </cols>
  <sheetData>
    <row r="1" spans="1:23" s="70" customFormat="1" ht="24.9" customHeight="1" x14ac:dyDescent="0.3">
      <c r="A1" s="68" t="s">
        <v>10</v>
      </c>
      <c r="B1" s="69" t="s">
        <v>16</v>
      </c>
    </row>
    <row r="2" spans="1:23" s="70" customFormat="1" ht="24.9" customHeight="1" x14ac:dyDescent="0.3">
      <c r="A2" s="68" t="s">
        <v>11</v>
      </c>
      <c r="B2" s="70" t="s">
        <v>12</v>
      </c>
    </row>
    <row r="3" spans="1:23" s="70" customFormat="1" ht="30.6" customHeight="1" x14ac:dyDescent="0.3">
      <c r="A3" s="68" t="s">
        <v>13</v>
      </c>
      <c r="B3" s="68" t="s">
        <v>14</v>
      </c>
    </row>
    <row r="4" spans="1:23" s="70" customFormat="1" ht="24.9" customHeight="1" thickBot="1" x14ac:dyDescent="0.35">
      <c r="A4" s="68" t="s">
        <v>15</v>
      </c>
      <c r="B4" s="68" t="s">
        <v>14</v>
      </c>
    </row>
    <row r="5" spans="1:23" ht="43.95" customHeight="1" thickBot="1" x14ac:dyDescent="0.35">
      <c r="A5" s="71" t="s">
        <v>19</v>
      </c>
      <c r="B5" s="72" t="s">
        <v>20</v>
      </c>
      <c r="C5" s="73" t="s">
        <v>21</v>
      </c>
      <c r="D5" s="74" t="s">
        <v>22</v>
      </c>
      <c r="E5" s="72" t="s">
        <v>23</v>
      </c>
      <c r="F5" s="72" t="s">
        <v>24</v>
      </c>
      <c r="G5" s="74" t="s">
        <v>25</v>
      </c>
      <c r="H5" s="75" t="s">
        <v>26</v>
      </c>
      <c r="I5" s="76" t="s">
        <v>0</v>
      </c>
      <c r="J5" s="72" t="s">
        <v>27</v>
      </c>
      <c r="K5" s="72" t="s">
        <v>28</v>
      </c>
      <c r="L5" s="72" t="s">
        <v>29</v>
      </c>
      <c r="M5" s="72" t="s">
        <v>30</v>
      </c>
      <c r="N5" s="72" t="s">
        <v>31</v>
      </c>
      <c r="O5" s="72" t="s">
        <v>32</v>
      </c>
      <c r="P5" s="3"/>
      <c r="Q5" s="2" t="s">
        <v>1</v>
      </c>
      <c r="R5" s="72" t="s">
        <v>33</v>
      </c>
      <c r="S5" s="72" t="s">
        <v>34</v>
      </c>
      <c r="T5" s="1" t="s">
        <v>3</v>
      </c>
      <c r="U5" s="2" t="s">
        <v>4</v>
      </c>
      <c r="V5" s="72" t="s">
        <v>35</v>
      </c>
      <c r="W5" s="72" t="s">
        <v>2</v>
      </c>
    </row>
    <row r="6" spans="1:23" x14ac:dyDescent="0.3">
      <c r="B6" s="10"/>
      <c r="C6" s="62"/>
      <c r="D6" s="11"/>
      <c r="E6" s="12"/>
      <c r="F6" s="43"/>
      <c r="G6" s="43"/>
      <c r="H6" s="19">
        <v>0.18</v>
      </c>
      <c r="I6" s="14"/>
      <c r="J6" s="15">
        <v>0.01</v>
      </c>
      <c r="K6" s="16">
        <v>0.05</v>
      </c>
      <c r="L6" s="16">
        <v>0</v>
      </c>
      <c r="M6" s="16">
        <v>0.1</v>
      </c>
      <c r="N6" s="16">
        <v>0.18</v>
      </c>
      <c r="O6" s="17"/>
      <c r="P6" s="3"/>
      <c r="Q6" s="18"/>
      <c r="R6" s="13"/>
      <c r="S6" s="19">
        <v>0.01</v>
      </c>
      <c r="T6" s="20">
        <v>0.05</v>
      </c>
      <c r="U6" s="14"/>
      <c r="V6" s="21"/>
      <c r="W6" s="17"/>
    </row>
    <row r="7" spans="1:23" s="46" customFormat="1" x14ac:dyDescent="0.3">
      <c r="B7" s="47"/>
      <c r="C7" s="63"/>
      <c r="D7" s="48"/>
      <c r="E7" s="49"/>
      <c r="F7" s="50"/>
      <c r="G7" s="50"/>
      <c r="H7" s="51"/>
      <c r="I7" s="52"/>
      <c r="J7" s="53"/>
      <c r="K7" s="54"/>
      <c r="L7" s="54"/>
      <c r="M7" s="54"/>
      <c r="N7" s="54"/>
      <c r="O7" s="55"/>
      <c r="P7" s="60">
        <f>A8</f>
        <v>56255</v>
      </c>
      <c r="Q7" s="56"/>
      <c r="R7" s="57"/>
      <c r="S7" s="51"/>
      <c r="T7" s="58"/>
      <c r="U7" s="52"/>
      <c r="V7" s="59"/>
      <c r="W7" s="55"/>
    </row>
    <row r="8" spans="1:23" ht="27" customHeight="1" x14ac:dyDescent="0.3">
      <c r="A8" s="9">
        <v>56255</v>
      </c>
      <c r="B8" s="5" t="s">
        <v>17</v>
      </c>
      <c r="C8" s="64">
        <v>45029</v>
      </c>
      <c r="D8" s="7">
        <v>1</v>
      </c>
      <c r="E8" s="22">
        <f>40000*3</f>
        <v>120000</v>
      </c>
      <c r="F8" s="44">
        <v>0</v>
      </c>
      <c r="G8" s="44">
        <f>ROUND(E8-F8,)</f>
        <v>120000</v>
      </c>
      <c r="H8" s="13">
        <f>ROUND(G8*$H$6,0)</f>
        <v>21600</v>
      </c>
      <c r="I8" s="14">
        <f>G8+H8</f>
        <v>141600</v>
      </c>
      <c r="J8" s="23">
        <f>ROUND(G8*$J$6,)</f>
        <v>1200</v>
      </c>
      <c r="K8" s="17">
        <f>G8*$K$6</f>
        <v>6000</v>
      </c>
      <c r="L8" s="17">
        <f>ROUND(G8*$L$6,)</f>
        <v>0</v>
      </c>
      <c r="M8" s="17">
        <v>0</v>
      </c>
      <c r="N8" s="17">
        <f>H8</f>
        <v>21600</v>
      </c>
      <c r="O8" s="17">
        <f>ROUND(I8-SUM(J8:N8),0)</f>
        <v>112800</v>
      </c>
      <c r="P8" s="3"/>
      <c r="Q8" s="24" t="s">
        <v>9</v>
      </c>
      <c r="R8" s="13">
        <v>282000</v>
      </c>
      <c r="S8" s="13"/>
      <c r="T8" s="14"/>
      <c r="U8" s="14"/>
      <c r="V8" s="21">
        <f>R8</f>
        <v>282000</v>
      </c>
      <c r="W8" s="25" t="s">
        <v>8</v>
      </c>
    </row>
    <row r="9" spans="1:23" ht="27" customHeight="1" x14ac:dyDescent="0.3">
      <c r="A9" s="9">
        <v>56255</v>
      </c>
      <c r="B9" s="5" t="s">
        <v>18</v>
      </c>
      <c r="C9" s="64">
        <v>45029</v>
      </c>
      <c r="D9" s="7">
        <v>2</v>
      </c>
      <c r="E9" s="22">
        <f>60000*3</f>
        <v>180000</v>
      </c>
      <c r="F9" s="44"/>
      <c r="G9" s="44">
        <f>ROUND(E9-F9,)</f>
        <v>180000</v>
      </c>
      <c r="H9" s="13">
        <f>ROUND(G9*$H$6,0)</f>
        <v>32400</v>
      </c>
      <c r="I9" s="14">
        <f>G9+H9</f>
        <v>212400</v>
      </c>
      <c r="J9" s="23">
        <f>ROUND(G9*$J$6,)</f>
        <v>1800</v>
      </c>
      <c r="K9" s="17">
        <f>G9*$K$6</f>
        <v>9000</v>
      </c>
      <c r="L9" s="17">
        <f>ROUND(G9*$L$6,)</f>
        <v>0</v>
      </c>
      <c r="M9" s="17"/>
      <c r="N9" s="17">
        <f>H9</f>
        <v>32400</v>
      </c>
      <c r="O9" s="17">
        <f>ROUND(I9-SUM(J9:N9),0)</f>
        <v>169200</v>
      </c>
      <c r="P9" s="3"/>
      <c r="Q9" s="24"/>
      <c r="R9" s="13"/>
      <c r="S9" s="13">
        <v>0</v>
      </c>
      <c r="T9" s="14">
        <v>0</v>
      </c>
      <c r="U9" s="14">
        <v>0</v>
      </c>
      <c r="V9" s="21">
        <f t="shared" ref="V9" si="0">R9-S9</f>
        <v>0</v>
      </c>
      <c r="W9" s="25"/>
    </row>
    <row r="10" spans="1:23" ht="27" customHeight="1" x14ac:dyDescent="0.3">
      <c r="A10" s="9">
        <v>56255</v>
      </c>
      <c r="B10" s="5"/>
      <c r="C10" s="65"/>
      <c r="D10" s="7"/>
      <c r="E10" s="22"/>
      <c r="F10" s="44"/>
      <c r="G10" s="44">
        <f t="shared" ref="G10:G12" si="1">ROUND(E10-F10,)</f>
        <v>0</v>
      </c>
      <c r="H10" s="13">
        <f t="shared" ref="H10:H12" si="2">ROUND(G10*$H$6,0)</f>
        <v>0</v>
      </c>
      <c r="I10" s="14">
        <f t="shared" ref="I10:I12" si="3">G10+H10</f>
        <v>0</v>
      </c>
      <c r="J10" s="23">
        <f t="shared" ref="J10:J12" si="4">ROUND(G10*$J$6,)</f>
        <v>0</v>
      </c>
      <c r="K10" s="17">
        <f t="shared" ref="K10:K12" si="5">ROUND(G10*$K$6,)</f>
        <v>0</v>
      </c>
      <c r="L10" s="17">
        <f>ROUND(G10*$L$6,)</f>
        <v>0</v>
      </c>
      <c r="M10" s="17">
        <f>ROUND(G10*$M$6,)</f>
        <v>0</v>
      </c>
      <c r="N10" s="17">
        <f>H10</f>
        <v>0</v>
      </c>
      <c r="O10" s="17">
        <f>ROUND(I10-SUM(J10:N10),0)</f>
        <v>0</v>
      </c>
      <c r="P10" s="8"/>
      <c r="Q10" s="24"/>
      <c r="R10" s="13"/>
      <c r="S10" s="13">
        <f>R10*$S$6</f>
        <v>0</v>
      </c>
      <c r="T10" s="14">
        <v>0</v>
      </c>
      <c r="U10" s="14">
        <v>0</v>
      </c>
      <c r="V10" s="21">
        <f>R10-S10-T10-U10</f>
        <v>0</v>
      </c>
      <c r="W10" s="25"/>
    </row>
    <row r="11" spans="1:23" ht="27" customHeight="1" x14ac:dyDescent="0.3">
      <c r="A11" s="9">
        <v>56255</v>
      </c>
      <c r="B11" s="26"/>
      <c r="C11" s="65"/>
      <c r="D11" s="27"/>
      <c r="E11" s="22"/>
      <c r="F11" s="44"/>
      <c r="G11" s="44">
        <f t="shared" si="1"/>
        <v>0</v>
      </c>
      <c r="H11" s="13">
        <f t="shared" si="2"/>
        <v>0</v>
      </c>
      <c r="I11" s="14">
        <f t="shared" si="3"/>
        <v>0</v>
      </c>
      <c r="J11" s="23">
        <f t="shared" si="4"/>
        <v>0</v>
      </c>
      <c r="K11" s="17">
        <f t="shared" si="5"/>
        <v>0</v>
      </c>
      <c r="L11" s="17">
        <f>ROUND(G11*$L$6,)</f>
        <v>0</v>
      </c>
      <c r="M11" s="17">
        <f>ROUND(G11*$M$6,)</f>
        <v>0</v>
      </c>
      <c r="N11" s="17">
        <f>H11</f>
        <v>0</v>
      </c>
      <c r="O11" s="17">
        <f>ROUND(I11-SUM(J11:N11),0)</f>
        <v>0</v>
      </c>
      <c r="P11" s="8"/>
      <c r="Q11" s="24"/>
      <c r="R11" s="29"/>
      <c r="S11" s="29"/>
      <c r="T11" s="29"/>
      <c r="U11" s="29"/>
      <c r="V11" s="32"/>
      <c r="W11" s="33"/>
    </row>
    <row r="12" spans="1:23" ht="27" customHeight="1" x14ac:dyDescent="0.3">
      <c r="A12" s="9">
        <v>56255</v>
      </c>
      <c r="B12" s="26"/>
      <c r="C12" s="65"/>
      <c r="D12" s="27"/>
      <c r="E12" s="22"/>
      <c r="F12" s="44"/>
      <c r="G12" s="44">
        <f t="shared" si="1"/>
        <v>0</v>
      </c>
      <c r="H12" s="13">
        <f t="shared" si="2"/>
        <v>0</v>
      </c>
      <c r="I12" s="14">
        <f t="shared" si="3"/>
        <v>0</v>
      </c>
      <c r="J12" s="23">
        <f t="shared" si="4"/>
        <v>0</v>
      </c>
      <c r="K12" s="17">
        <f t="shared" si="5"/>
        <v>0</v>
      </c>
      <c r="L12" s="17">
        <f>ROUND(G12*$L$6,)</f>
        <v>0</v>
      </c>
      <c r="M12" s="17">
        <f>ROUND(G12*$M$6,)</f>
        <v>0</v>
      </c>
      <c r="N12" s="17">
        <f>H12</f>
        <v>0</v>
      </c>
      <c r="O12" s="17">
        <f>ROUND(I12-SUM(J12:N12),0)</f>
        <v>0</v>
      </c>
      <c r="P12" s="8"/>
      <c r="Q12" s="24"/>
      <c r="R12" s="29"/>
      <c r="S12" s="29"/>
      <c r="T12" s="29"/>
      <c r="U12" s="29"/>
      <c r="V12" s="32"/>
      <c r="W12" s="33"/>
    </row>
    <row r="13" spans="1:23" x14ac:dyDescent="0.3">
      <c r="A13" s="9">
        <v>56255</v>
      </c>
      <c r="B13" s="26"/>
      <c r="C13" s="65"/>
      <c r="D13" s="27"/>
      <c r="E13" s="28"/>
      <c r="F13" s="29"/>
      <c r="G13" s="28"/>
      <c r="H13" s="29"/>
      <c r="I13" s="30"/>
      <c r="J13" s="11"/>
      <c r="K13" s="31"/>
      <c r="L13" s="31"/>
      <c r="M13" s="31"/>
      <c r="N13" s="31"/>
      <c r="O13" s="31"/>
      <c r="P13" s="8"/>
      <c r="Q13" s="24"/>
      <c r="R13" s="29"/>
      <c r="S13" s="29"/>
      <c r="T13" s="29"/>
      <c r="U13" s="29"/>
      <c r="V13" s="32"/>
      <c r="W13" s="33"/>
    </row>
    <row r="14" spans="1:23" x14ac:dyDescent="0.3">
      <c r="A14" s="9">
        <v>56255</v>
      </c>
      <c r="B14" s="26"/>
      <c r="C14" s="65"/>
      <c r="D14" s="27"/>
      <c r="E14" s="28"/>
      <c r="F14" s="29"/>
      <c r="G14" s="28"/>
      <c r="H14" s="29"/>
      <c r="I14" s="30"/>
      <c r="J14" s="11"/>
      <c r="K14" s="31"/>
      <c r="L14" s="31"/>
      <c r="M14" s="31"/>
      <c r="N14" s="31"/>
      <c r="O14" s="31"/>
      <c r="P14" s="8"/>
      <c r="Q14" s="24"/>
      <c r="R14" s="29"/>
      <c r="S14" s="29"/>
      <c r="T14" s="29"/>
      <c r="U14" s="29"/>
      <c r="V14" s="32"/>
      <c r="W14" s="33"/>
    </row>
    <row r="15" spans="1:23" x14ac:dyDescent="0.3">
      <c r="A15" s="9">
        <v>56255</v>
      </c>
      <c r="B15" s="26"/>
      <c r="C15" s="65"/>
      <c r="D15" s="27"/>
      <c r="E15" s="28"/>
      <c r="F15" s="29"/>
      <c r="G15" s="28"/>
      <c r="H15" s="29"/>
      <c r="I15" s="30"/>
      <c r="J15" s="11"/>
      <c r="K15" s="31"/>
      <c r="L15" s="31"/>
      <c r="M15" s="31"/>
      <c r="N15" s="31"/>
      <c r="O15" s="31"/>
      <c r="P15" s="8"/>
      <c r="Q15" s="24"/>
      <c r="R15" s="29"/>
      <c r="S15" s="29"/>
      <c r="T15" s="29"/>
      <c r="U15" s="29"/>
      <c r="V15" s="32"/>
      <c r="W15" s="33"/>
    </row>
    <row r="16" spans="1:23" x14ac:dyDescent="0.3">
      <c r="A16" s="9">
        <v>56255</v>
      </c>
      <c r="B16" s="26"/>
      <c r="C16" s="65"/>
      <c r="D16" s="27"/>
      <c r="E16" s="28"/>
      <c r="F16" s="29"/>
      <c r="G16" s="28"/>
      <c r="H16" s="29"/>
      <c r="I16" s="30"/>
      <c r="J16" s="11"/>
      <c r="K16" s="31"/>
      <c r="L16" s="31"/>
      <c r="M16" s="31"/>
      <c r="N16" s="31"/>
      <c r="O16" s="31"/>
      <c r="P16" s="8"/>
      <c r="Q16" s="24"/>
      <c r="R16" s="29"/>
      <c r="S16" s="29"/>
      <c r="T16" s="29"/>
      <c r="U16" s="29"/>
      <c r="V16" s="32"/>
      <c r="W16" s="33"/>
    </row>
    <row r="17" spans="1:23" x14ac:dyDescent="0.3">
      <c r="A17" s="9">
        <v>56255</v>
      </c>
      <c r="B17" s="26"/>
      <c r="C17" s="65"/>
      <c r="D17" s="27"/>
      <c r="E17" s="28"/>
      <c r="F17" s="29"/>
      <c r="G17" s="28"/>
      <c r="H17" s="29"/>
      <c r="I17" s="30"/>
      <c r="J17" s="11"/>
      <c r="K17" s="31"/>
      <c r="L17" s="31"/>
      <c r="M17" s="31"/>
      <c r="N17" s="31"/>
      <c r="O17" s="31"/>
      <c r="P17" s="8"/>
      <c r="Q17" s="24"/>
      <c r="R17" s="29"/>
      <c r="S17" s="29"/>
      <c r="T17" s="29"/>
      <c r="U17" s="29"/>
      <c r="V17" s="32"/>
      <c r="W17" s="33"/>
    </row>
    <row r="18" spans="1:23" ht="15" thickBot="1" x14ac:dyDescent="0.35">
      <c r="A18" s="9">
        <v>56255</v>
      </c>
      <c r="B18" s="4"/>
      <c r="C18" s="66"/>
      <c r="D18" s="6"/>
      <c r="E18" s="34"/>
      <c r="F18" s="34"/>
      <c r="G18" s="34"/>
      <c r="H18" s="35"/>
      <c r="I18" s="36"/>
      <c r="J18" s="37"/>
      <c r="K18" s="38"/>
      <c r="L18" s="38"/>
      <c r="M18" s="38"/>
      <c r="N18" s="38"/>
      <c r="O18" s="38"/>
      <c r="P18" s="8"/>
      <c r="Q18" s="39"/>
      <c r="R18" s="35"/>
      <c r="S18" s="35"/>
      <c r="T18" s="35"/>
      <c r="U18" s="35"/>
      <c r="V18" s="40"/>
      <c r="W18" s="38"/>
    </row>
    <row r="19" spans="1:23" x14ac:dyDescent="0.3">
      <c r="A19" s="13"/>
      <c r="B19" s="13"/>
      <c r="C19" s="6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3"/>
    </row>
    <row r="20" spans="1:23" x14ac:dyDescent="0.3">
      <c r="A20" s="13"/>
      <c r="B20" s="13"/>
      <c r="C20" s="6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29"/>
    </row>
    <row r="21" spans="1:23" x14ac:dyDescent="0.3">
      <c r="A21" s="13"/>
      <c r="B21" s="13"/>
      <c r="C21" s="67"/>
      <c r="D21" s="13"/>
      <c r="E21" s="13"/>
      <c r="F21" s="13"/>
      <c r="G21" s="13"/>
      <c r="H21" s="13"/>
      <c r="I21" s="13"/>
      <c r="J21" s="13"/>
      <c r="K21" s="13"/>
      <c r="L21" s="13"/>
      <c r="M21" s="45" t="s">
        <v>5</v>
      </c>
      <c r="N21" s="45"/>
      <c r="O21" s="45">
        <f>SUM(O8:O18)</f>
        <v>282000</v>
      </c>
      <c r="P21" s="45"/>
      <c r="Q21" s="45"/>
      <c r="R21" s="45"/>
      <c r="S21" s="45"/>
      <c r="T21" s="45" t="s">
        <v>7</v>
      </c>
      <c r="U21" s="45"/>
      <c r="V21" s="42">
        <f>SUM(V6:V18)</f>
        <v>282000</v>
      </c>
      <c r="W21" s="29"/>
    </row>
    <row r="22" spans="1:23" x14ac:dyDescent="0.3">
      <c r="A22" s="13"/>
      <c r="B22" s="13"/>
      <c r="C22" s="6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29"/>
    </row>
    <row r="23" spans="1:23" x14ac:dyDescent="0.3">
      <c r="A23" s="13"/>
      <c r="B23" s="13"/>
      <c r="C23" s="6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5" t="s">
        <v>6</v>
      </c>
      <c r="U23" s="13"/>
      <c r="V23" s="42">
        <f>O21-V21</f>
        <v>0</v>
      </c>
      <c r="W23" s="29"/>
    </row>
    <row r="24" spans="1:23" x14ac:dyDescent="0.3">
      <c r="A24" s="13"/>
      <c r="B24" s="13"/>
      <c r="C24" s="67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2025-05-29T12:21:37Z</dcterms:modified>
</cp:coreProperties>
</file>