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Payment\Task\Laxmi\JB Construction -Done\"/>
    </mc:Choice>
  </mc:AlternateContent>
  <xr:revisionPtr revIDLastSave="0" documentId="13_ncr:1_{0D3BBEF2-D7F0-43D9-B2C2-2A32504A76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J15" i="1" s="1"/>
  <c r="G14" i="1"/>
  <c r="H14" i="1" s="1"/>
  <c r="T9" i="1"/>
  <c r="T10" i="1"/>
  <c r="T11" i="1"/>
  <c r="T12" i="1"/>
  <c r="T13" i="1"/>
  <c r="T8" i="1"/>
  <c r="G13" i="1"/>
  <c r="H13" i="1" s="1"/>
  <c r="N13" i="1" s="1"/>
  <c r="H15" i="1" l="1"/>
  <c r="N15" i="1" s="1"/>
  <c r="J14" i="1"/>
  <c r="N14" i="1"/>
  <c r="I14" i="1"/>
  <c r="I13" i="1"/>
  <c r="J13" i="1"/>
  <c r="G12" i="1"/>
  <c r="J12" i="1" s="1"/>
  <c r="G11" i="1"/>
  <c r="G10" i="1"/>
  <c r="H10" i="1" s="1"/>
  <c r="N10" i="1" s="1"/>
  <c r="G9" i="1"/>
  <c r="H9" i="1" s="1"/>
  <c r="N9" i="1" s="1"/>
  <c r="G8" i="1"/>
  <c r="H8" i="1" s="1"/>
  <c r="I15" i="1" l="1"/>
  <c r="P15" i="1" s="1"/>
  <c r="P14" i="1"/>
  <c r="P13" i="1"/>
  <c r="H12" i="1"/>
  <c r="N12" i="1" s="1"/>
  <c r="H11" i="1"/>
  <c r="N11" i="1" s="1"/>
  <c r="J10" i="1"/>
  <c r="I9" i="1"/>
  <c r="P9" i="1" s="1"/>
  <c r="J11" i="1"/>
  <c r="I10" i="1"/>
  <c r="I8" i="1"/>
  <c r="P8" i="1" s="1"/>
  <c r="N8" i="1"/>
  <c r="I12" i="1" l="1"/>
  <c r="P12" i="1" s="1"/>
  <c r="P10" i="1"/>
  <c r="I11" i="1"/>
  <c r="P11" i="1" s="1"/>
</calcChain>
</file>

<file path=xl/sharedStrings.xml><?xml version="1.0" encoding="utf-8"?>
<sst xmlns="http://schemas.openxmlformats.org/spreadsheetml/2006/main" count="42" uniqueCount="40">
  <si>
    <t>Amount</t>
  </si>
  <si>
    <t>PAYMENT NOTE No.</t>
  </si>
  <si>
    <t>UTR</t>
  </si>
  <si>
    <t>Hold the Amount because the Qty. is more then the DPR</t>
  </si>
  <si>
    <t>RIUP23/688</t>
  </si>
  <si>
    <t>03-05-2023 NEFT/AXISP00386899992/SPUP23/0335/JB CONSTRUCTION 1476531.00</t>
  </si>
  <si>
    <t>10-05-2023 NEFT/AXISP00389275306/RIUP23/194/JB CONSTRUCTION ₹ 8,11,755.00</t>
  </si>
  <si>
    <t>17-06-2023 NEFT/AXISP00399277930/RIUP23/709/JB CONSTRUCTION ₹ 10,33,810.00</t>
  </si>
  <si>
    <t>01-07-2023 NEFT/AXISP00402871792/RIUP23/985/JB CONSTRUCTION ₹ 12,13,378.00</t>
  </si>
  <si>
    <t>31-08-2023 NEFT/AXISP00419716240/RIUP23/1775/JB CONSTRUCTION/PUNB0090010 799842.00</t>
  </si>
  <si>
    <t>RIUP23/194</t>
  </si>
  <si>
    <t>RIUP23/709</t>
  </si>
  <si>
    <t>RIUP23/985</t>
  </si>
  <si>
    <t>RIUP23/1775</t>
  </si>
  <si>
    <t>30-09-2023 NEFT/AXISP00429071463/RIUP23/2372/JB CONSTRUCTION/PUNB0090010 1024118.00</t>
  </si>
  <si>
    <t>RIUP23/2372</t>
  </si>
  <si>
    <t>JB Construction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</si>
  <si>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</si>
  <si>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</si>
  <si>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</si>
  <si>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</si>
  <si>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</si>
  <si>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</si>
  <si>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</si>
  <si>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</si>
  <si>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</si>
  <si>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</si>
  <si>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</si>
  <si>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</si>
  <si>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</si>
  <si>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</si>
  <si>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</si>
  <si>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</si>
  <si>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</si>
  <si>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</si>
  <si>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</si>
  <si>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</si>
  <si>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TDS_Payment_Amount</t>
  </si>
  <si>
    <t>Total_Amount</t>
  </si>
  <si>
    <t>Pea Gravel Village Purchase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</si>
</sst>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15" fontId="3" fillId="2" borderId="15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43" fontId="5" fillId="2" borderId="24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2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3" fillId="2" borderId="8" xfId="0" quotePrefix="1" applyFont="1" applyFill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14" fontId="3" fillId="2" borderId="16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25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2" xfId="1" applyNumberFormat="1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165" fontId="3" fillId="2" borderId="22" xfId="1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center" vertical="center" wrapText="1"/>
    </xf>
    <xf numFmtId="14" fontId="6" fillId="2" borderId="28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164" fontId="8" fillId="2" borderId="28" xfId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8"/>
  <sheetViews>
    <sheetView tabSelected="1" zoomScale="85" zoomScaleNormal="85" workbookViewId="0">
      <selection activeCell="H23" sqref="H23"/>
    </sheetView>
  </sheetViews>
  <sheetFormatPr defaultColWidth="9" defaultRowHeight="24.9" customHeight="1" x14ac:dyDescent="0.3"/>
  <cols>
    <col min="1" max="1" width="9" style="6"/>
    <col min="2" max="2" width="30" style="6" customWidth="1"/>
    <col min="3" max="3" width="13.44140625" style="6" bestFit="1" customWidth="1"/>
    <col min="4" max="4" width="11.5546875" style="6" bestFit="1" customWidth="1"/>
    <col min="5" max="5" width="13.33203125" style="6" bestFit="1" customWidth="1"/>
    <col min="6" max="6" width="13.33203125" style="6" customWidth="1"/>
    <col min="7" max="7" width="15.5546875" style="6" bestFit="1" customWidth="1"/>
    <col min="8" max="8" width="14.6640625" style="38" customWidth="1"/>
    <col min="9" max="9" width="12.88671875" style="38" bestFit="1" customWidth="1"/>
    <col min="10" max="10" width="19.88671875" style="6" customWidth="1"/>
    <col min="11" max="11" width="12.109375" style="6" customWidth="1"/>
    <col min="12" max="12" width="13.88671875" style="6" customWidth="1"/>
    <col min="13" max="13" width="10.44140625" style="6" customWidth="1"/>
    <col min="14" max="14" width="14.88671875" style="6" customWidth="1"/>
    <col min="15" max="15" width="17.5546875" style="6" bestFit="1" customWidth="1"/>
    <col min="16" max="16" width="14.88671875" style="6" customWidth="1"/>
    <col min="17" max="17" width="21.6640625" style="6" bestFit="1" customWidth="1"/>
    <col min="18" max="18" width="12.6640625" style="6" bestFit="1" customWidth="1"/>
    <col min="19" max="19" width="14.5546875" style="6" bestFit="1" customWidth="1"/>
    <col min="20" max="20" width="16" style="6" bestFit="1" customWidth="1"/>
    <col min="21" max="21" width="84.109375" style="6" bestFit="1" customWidth="1"/>
    <col min="22" max="16384" width="9" style="6"/>
  </cols>
  <sheetData>
    <row r="1" spans="1:58" ht="24.9" customHeight="1" x14ac:dyDescent="0.3">
      <c r="A1" s="59" t="s">
        <v>17</v>
      </c>
      <c r="B1" s="60" t="s">
        <v>16</v>
      </c>
      <c r="E1" s="7"/>
      <c r="F1" s="7"/>
      <c r="G1" s="7"/>
      <c r="H1" s="8"/>
      <c r="I1" s="8"/>
    </row>
    <row r="2" spans="1:58" ht="24.9" customHeight="1" x14ac:dyDescent="0.3">
      <c r="A2" s="59" t="s">
        <v>18</v>
      </c>
      <c r="B2" t="s">
        <v>19</v>
      </c>
      <c r="E2" s="7"/>
      <c r="F2" s="7"/>
      <c r="G2" s="7"/>
      <c r="H2" s="8"/>
      <c r="I2" s="8"/>
    </row>
    <row r="3" spans="1:58" ht="24.9" customHeight="1" thickBot="1" x14ac:dyDescent="0.35">
      <c r="A3" s="59" t="s">
        <v>20</v>
      </c>
      <c r="B3" t="s">
        <v>21</v>
      </c>
      <c r="C3" s="9"/>
      <c r="D3" s="9"/>
      <c r="G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58" ht="24.9" customHeight="1" thickBot="1" x14ac:dyDescent="0.35">
      <c r="A4" s="59" t="s">
        <v>22</v>
      </c>
      <c r="B4" t="s">
        <v>21</v>
      </c>
      <c r="C4" s="12"/>
      <c r="D4" s="12"/>
      <c r="E4" s="12"/>
      <c r="F4" s="11"/>
      <c r="G4" s="11"/>
      <c r="H4" s="13"/>
      <c r="I4" s="13"/>
      <c r="J4" s="11"/>
      <c r="K4" s="11"/>
      <c r="L4" s="11"/>
      <c r="M4" s="11"/>
      <c r="Q4" s="11"/>
      <c r="R4" s="14"/>
      <c r="S4" s="14"/>
      <c r="T4" s="14"/>
      <c r="U4" s="14"/>
    </row>
    <row r="5" spans="1:58" ht="24.9" customHeight="1" thickBot="1" x14ac:dyDescent="0.35">
      <c r="A5" s="61" t="s">
        <v>23</v>
      </c>
      <c r="B5" s="62" t="s">
        <v>24</v>
      </c>
      <c r="C5" s="63" t="s">
        <v>25</v>
      </c>
      <c r="D5" s="64" t="s">
        <v>26</v>
      </c>
      <c r="E5" s="62" t="s">
        <v>27</v>
      </c>
      <c r="F5" s="62" t="s">
        <v>28</v>
      </c>
      <c r="G5" s="64" t="s">
        <v>29</v>
      </c>
      <c r="H5" s="65" t="s">
        <v>30</v>
      </c>
      <c r="I5" s="5" t="s">
        <v>0</v>
      </c>
      <c r="J5" s="62" t="s">
        <v>31</v>
      </c>
      <c r="K5" s="62" t="s">
        <v>32</v>
      </c>
      <c r="L5" s="62" t="s">
        <v>33</v>
      </c>
      <c r="M5" s="62" t="s">
        <v>34</v>
      </c>
      <c r="N5" s="62" t="s">
        <v>35</v>
      </c>
      <c r="O5" s="4" t="s">
        <v>3</v>
      </c>
      <c r="P5" s="62" t="s">
        <v>36</v>
      </c>
      <c r="Q5" s="1" t="s">
        <v>1</v>
      </c>
      <c r="R5" s="1" t="s">
        <v>0</v>
      </c>
      <c r="S5" s="62" t="s">
        <v>37</v>
      </c>
      <c r="T5" s="62" t="s">
        <v>38</v>
      </c>
      <c r="U5" s="4" t="s">
        <v>2</v>
      </c>
    </row>
    <row r="6" spans="1:58" ht="24.9" customHeight="1" x14ac:dyDescent="0.3">
      <c r="B6" s="15"/>
      <c r="C6" s="16"/>
      <c r="D6" s="16"/>
      <c r="E6" s="17"/>
      <c r="F6" s="39"/>
      <c r="G6" s="39"/>
      <c r="H6" s="24">
        <v>0.18</v>
      </c>
      <c r="I6" s="19"/>
      <c r="J6" s="20">
        <v>0.01</v>
      </c>
      <c r="K6" s="21">
        <v>0.05</v>
      </c>
      <c r="L6" s="21">
        <v>0.05</v>
      </c>
      <c r="M6" s="21">
        <v>0.1</v>
      </c>
      <c r="N6" s="21">
        <v>0.18</v>
      </c>
      <c r="O6" s="21"/>
      <c r="P6" s="22"/>
      <c r="Q6" s="23"/>
      <c r="R6" s="18"/>
      <c r="S6" s="24">
        <v>0.01</v>
      </c>
      <c r="T6" s="25"/>
      <c r="U6" s="22"/>
    </row>
    <row r="7" spans="1:58" s="44" customFormat="1" ht="24.9" customHeight="1" x14ac:dyDescent="0.3">
      <c r="B7" s="45"/>
      <c r="C7" s="46"/>
      <c r="D7" s="47"/>
      <c r="E7" s="48"/>
      <c r="F7" s="49"/>
      <c r="G7" s="49"/>
      <c r="H7" s="50"/>
      <c r="I7" s="51"/>
      <c r="J7" s="52"/>
      <c r="K7" s="53"/>
      <c r="L7" s="53"/>
      <c r="M7" s="53"/>
      <c r="N7" s="53"/>
      <c r="O7" s="53"/>
      <c r="P7" s="54"/>
      <c r="Q7" s="55"/>
      <c r="R7" s="56"/>
      <c r="S7" s="50"/>
      <c r="T7" s="57"/>
      <c r="U7" s="54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ht="24.9" customHeight="1" x14ac:dyDescent="0.3">
      <c r="A8" s="6">
        <v>56328</v>
      </c>
      <c r="B8" s="66" t="s">
        <v>39</v>
      </c>
      <c r="C8" s="2">
        <v>45026</v>
      </c>
      <c r="D8" s="41">
        <v>3</v>
      </c>
      <c r="E8" s="26">
        <v>1406220</v>
      </c>
      <c r="F8" s="40">
        <v>0</v>
      </c>
      <c r="G8" s="40">
        <f t="shared" ref="G8:G14" si="0">ROUND(E8-F8,)</f>
        <v>1406220</v>
      </c>
      <c r="H8" s="18">
        <f t="shared" ref="H8:H14" si="1">ROUND(G8*5%,0)</f>
        <v>70311</v>
      </c>
      <c r="I8" s="19">
        <f t="shared" ref="I8:I14" si="2">G8+H8</f>
        <v>1476531</v>
      </c>
      <c r="J8" s="27">
        <v>0</v>
      </c>
      <c r="K8" s="22">
        <v>0</v>
      </c>
      <c r="L8" s="22">
        <v>0</v>
      </c>
      <c r="M8" s="22">
        <v>0</v>
      </c>
      <c r="N8" s="22">
        <f t="shared" ref="N8:N14" si="3">H8</f>
        <v>70311</v>
      </c>
      <c r="O8" s="22">
        <v>0</v>
      </c>
      <c r="P8" s="58">
        <f>+I8</f>
        <v>1476531</v>
      </c>
      <c r="Q8" s="28" t="s">
        <v>4</v>
      </c>
      <c r="R8" s="18">
        <v>1476531</v>
      </c>
      <c r="S8" s="18">
        <v>0</v>
      </c>
      <c r="T8" s="25">
        <f>R8-S8</f>
        <v>1476531</v>
      </c>
      <c r="U8" s="42" t="s">
        <v>5</v>
      </c>
    </row>
    <row r="9" spans="1:58" ht="24.9" customHeight="1" x14ac:dyDescent="0.3">
      <c r="A9" s="6">
        <v>56328</v>
      </c>
      <c r="B9" s="67"/>
      <c r="C9" s="2">
        <v>45047</v>
      </c>
      <c r="D9" s="41">
        <v>5</v>
      </c>
      <c r="E9" s="26">
        <v>773100</v>
      </c>
      <c r="F9" s="40"/>
      <c r="G9" s="40">
        <f t="shared" si="0"/>
        <v>773100</v>
      </c>
      <c r="H9" s="18">
        <f t="shared" si="1"/>
        <v>38655</v>
      </c>
      <c r="I9" s="19">
        <f t="shared" si="2"/>
        <v>811755</v>
      </c>
      <c r="J9" s="27">
        <v>0</v>
      </c>
      <c r="K9" s="22">
        <v>0</v>
      </c>
      <c r="L9" s="22">
        <v>0</v>
      </c>
      <c r="M9" s="22">
        <v>0</v>
      </c>
      <c r="N9" s="22">
        <f t="shared" si="3"/>
        <v>38655</v>
      </c>
      <c r="O9" s="22">
        <v>0</v>
      </c>
      <c r="P9" s="58">
        <f>+I9</f>
        <v>811755</v>
      </c>
      <c r="Q9" s="28" t="s">
        <v>10</v>
      </c>
      <c r="R9" s="18">
        <v>811755</v>
      </c>
      <c r="S9" s="18">
        <v>0</v>
      </c>
      <c r="T9" s="25">
        <f t="shared" ref="T9:T13" si="4">R9-S9</f>
        <v>811755</v>
      </c>
      <c r="U9" s="29" t="s">
        <v>6</v>
      </c>
    </row>
    <row r="10" spans="1:58" ht="24.9" customHeight="1" x14ac:dyDescent="0.3">
      <c r="A10" s="6">
        <v>56328</v>
      </c>
      <c r="B10" s="67"/>
      <c r="C10" s="2">
        <v>45082</v>
      </c>
      <c r="D10" s="41">
        <v>8</v>
      </c>
      <c r="E10" s="26">
        <v>985520</v>
      </c>
      <c r="F10" s="40"/>
      <c r="G10" s="40">
        <f t="shared" si="0"/>
        <v>985520</v>
      </c>
      <c r="H10" s="18">
        <f t="shared" si="1"/>
        <v>49276</v>
      </c>
      <c r="I10" s="19">
        <f t="shared" si="2"/>
        <v>1034796</v>
      </c>
      <c r="J10" s="27">
        <f t="shared" ref="J10:J15" si="5">+G10*0.1%</f>
        <v>985.52</v>
      </c>
      <c r="K10" s="22">
        <v>0</v>
      </c>
      <c r="L10" s="22">
        <v>0</v>
      </c>
      <c r="M10" s="22">
        <v>0</v>
      </c>
      <c r="N10" s="22">
        <f t="shared" si="3"/>
        <v>49276</v>
      </c>
      <c r="O10" s="22">
        <v>0</v>
      </c>
      <c r="P10" s="58">
        <f t="shared" ref="P10:P15" si="6">+I10-J10</f>
        <v>1033810.48</v>
      </c>
      <c r="Q10" s="28" t="s">
        <v>11</v>
      </c>
      <c r="R10" s="18">
        <v>1033810</v>
      </c>
      <c r="S10" s="18">
        <v>0</v>
      </c>
      <c r="T10" s="25">
        <f t="shared" si="4"/>
        <v>1033810</v>
      </c>
      <c r="U10" s="29" t="s">
        <v>7</v>
      </c>
    </row>
    <row r="11" spans="1:58" ht="24.9" customHeight="1" x14ac:dyDescent="0.3">
      <c r="A11" s="6">
        <v>56328</v>
      </c>
      <c r="B11" s="67"/>
      <c r="C11" s="2">
        <v>45100</v>
      </c>
      <c r="D11" s="3">
        <v>11</v>
      </c>
      <c r="E11" s="32">
        <v>1156700</v>
      </c>
      <c r="F11" s="33"/>
      <c r="G11" s="40">
        <f t="shared" si="0"/>
        <v>1156700</v>
      </c>
      <c r="H11" s="18">
        <f t="shared" si="1"/>
        <v>57835</v>
      </c>
      <c r="I11" s="19">
        <f t="shared" si="2"/>
        <v>1214535</v>
      </c>
      <c r="J11" s="27">
        <f t="shared" si="5"/>
        <v>1156.7</v>
      </c>
      <c r="K11" s="22">
        <v>0</v>
      </c>
      <c r="L11" s="22">
        <v>0</v>
      </c>
      <c r="M11" s="22">
        <v>0</v>
      </c>
      <c r="N11" s="22">
        <f t="shared" si="3"/>
        <v>57835</v>
      </c>
      <c r="O11" s="22">
        <v>0</v>
      </c>
      <c r="P11" s="58">
        <f t="shared" si="6"/>
        <v>1213378.3</v>
      </c>
      <c r="Q11" s="28" t="s">
        <v>12</v>
      </c>
      <c r="R11" s="18">
        <v>1213378</v>
      </c>
      <c r="S11" s="18">
        <v>0</v>
      </c>
      <c r="T11" s="25">
        <f t="shared" si="4"/>
        <v>1213378</v>
      </c>
      <c r="U11" s="29" t="s">
        <v>8</v>
      </c>
    </row>
    <row r="12" spans="1:58" ht="24.9" customHeight="1" x14ac:dyDescent="0.3">
      <c r="A12" s="6">
        <v>56328</v>
      </c>
      <c r="B12" s="67"/>
      <c r="C12" s="43">
        <v>45160</v>
      </c>
      <c r="D12" s="31">
        <v>15</v>
      </c>
      <c r="E12" s="32">
        <v>762480</v>
      </c>
      <c r="F12" s="33"/>
      <c r="G12" s="32">
        <f t="shared" si="0"/>
        <v>762480</v>
      </c>
      <c r="H12" s="33">
        <f t="shared" si="1"/>
        <v>38124</v>
      </c>
      <c r="I12" s="34">
        <f t="shared" si="2"/>
        <v>800604</v>
      </c>
      <c r="J12" s="27">
        <f t="shared" si="5"/>
        <v>762.48</v>
      </c>
      <c r="K12" s="35"/>
      <c r="L12" s="35"/>
      <c r="M12" s="35"/>
      <c r="N12" s="35">
        <f t="shared" si="3"/>
        <v>38124</v>
      </c>
      <c r="O12" s="35"/>
      <c r="P12" s="58">
        <f t="shared" si="6"/>
        <v>799841.52</v>
      </c>
      <c r="Q12" s="28" t="s">
        <v>13</v>
      </c>
      <c r="R12" s="18">
        <v>799842</v>
      </c>
      <c r="S12" s="18">
        <v>0</v>
      </c>
      <c r="T12" s="25">
        <f t="shared" si="4"/>
        <v>799842</v>
      </c>
      <c r="U12" s="37" t="s">
        <v>9</v>
      </c>
    </row>
    <row r="13" spans="1:58" ht="24.9" customHeight="1" x14ac:dyDescent="0.3">
      <c r="A13" s="6">
        <v>56328</v>
      </c>
      <c r="B13" s="67"/>
      <c r="C13" s="43">
        <v>45189</v>
      </c>
      <c r="D13" s="31">
        <v>20</v>
      </c>
      <c r="E13" s="32">
        <v>976280</v>
      </c>
      <c r="F13" s="33"/>
      <c r="G13" s="32">
        <f t="shared" si="0"/>
        <v>976280</v>
      </c>
      <c r="H13" s="33">
        <f t="shared" si="1"/>
        <v>48814</v>
      </c>
      <c r="I13" s="34">
        <f t="shared" si="2"/>
        <v>1025094</v>
      </c>
      <c r="J13" s="27">
        <f t="shared" si="5"/>
        <v>976.28</v>
      </c>
      <c r="K13" s="35"/>
      <c r="L13" s="35"/>
      <c r="M13" s="35"/>
      <c r="N13" s="35">
        <f t="shared" si="3"/>
        <v>48814</v>
      </c>
      <c r="O13" s="35"/>
      <c r="P13" s="58">
        <f t="shared" si="6"/>
        <v>1024117.72</v>
      </c>
      <c r="Q13" s="28" t="s">
        <v>15</v>
      </c>
      <c r="R13" s="18">
        <v>1024118</v>
      </c>
      <c r="S13" s="33"/>
      <c r="T13" s="25">
        <f t="shared" si="4"/>
        <v>1024118</v>
      </c>
      <c r="U13" s="37" t="s">
        <v>14</v>
      </c>
    </row>
    <row r="14" spans="1:58" ht="24.9" customHeight="1" x14ac:dyDescent="0.3">
      <c r="A14" s="6">
        <v>56328</v>
      </c>
      <c r="B14" s="67"/>
      <c r="C14" s="43">
        <v>45231</v>
      </c>
      <c r="D14" s="31">
        <v>25</v>
      </c>
      <c r="E14" s="32">
        <v>583135</v>
      </c>
      <c r="F14" s="33"/>
      <c r="G14" s="32">
        <f t="shared" si="0"/>
        <v>583135</v>
      </c>
      <c r="H14" s="33">
        <f t="shared" si="1"/>
        <v>29157</v>
      </c>
      <c r="I14" s="34">
        <f t="shared" si="2"/>
        <v>612292</v>
      </c>
      <c r="J14" s="27">
        <f t="shared" si="5"/>
        <v>583.13499999999999</v>
      </c>
      <c r="K14" s="35"/>
      <c r="L14" s="35"/>
      <c r="M14" s="35"/>
      <c r="N14" s="35">
        <f t="shared" si="3"/>
        <v>29157</v>
      </c>
      <c r="O14" s="35"/>
      <c r="P14" s="58">
        <f t="shared" si="6"/>
        <v>611708.86499999999</v>
      </c>
      <c r="Q14" s="28"/>
      <c r="R14" s="18"/>
      <c r="S14" s="33"/>
      <c r="T14" s="36"/>
      <c r="U14" s="37"/>
    </row>
    <row r="15" spans="1:58" ht="24.9" customHeight="1" x14ac:dyDescent="0.3">
      <c r="A15" s="6">
        <v>56328</v>
      </c>
      <c r="B15" s="68"/>
      <c r="C15" s="43">
        <v>45265</v>
      </c>
      <c r="D15" s="31">
        <v>28</v>
      </c>
      <c r="E15" s="32">
        <v>265650</v>
      </c>
      <c r="F15" s="33"/>
      <c r="G15" s="32">
        <f t="shared" ref="G15" si="7">ROUND(E15-F15,)</f>
        <v>265650</v>
      </c>
      <c r="H15" s="33">
        <f t="shared" ref="H15" si="8">ROUND(G15*5%,0)</f>
        <v>13283</v>
      </c>
      <c r="I15" s="34">
        <f t="shared" ref="I15" si="9">G15+H15</f>
        <v>278933</v>
      </c>
      <c r="J15" s="27">
        <f t="shared" si="5"/>
        <v>265.64999999999998</v>
      </c>
      <c r="K15" s="35"/>
      <c r="L15" s="35"/>
      <c r="M15" s="35"/>
      <c r="N15" s="35">
        <f t="shared" ref="N15" si="10">H15</f>
        <v>13283</v>
      </c>
      <c r="O15" s="35"/>
      <c r="P15" s="58">
        <f t="shared" si="6"/>
        <v>278667.34999999998</v>
      </c>
      <c r="Q15" s="28"/>
      <c r="R15" s="33"/>
      <c r="S15" s="33"/>
      <c r="T15" s="36"/>
      <c r="U15" s="37"/>
    </row>
    <row r="16" spans="1:58" ht="24.9" customHeight="1" x14ac:dyDescent="0.3">
      <c r="B16" s="30"/>
      <c r="C16" s="31"/>
      <c r="D16" s="31"/>
      <c r="E16" s="32"/>
      <c r="F16" s="33"/>
      <c r="G16" s="32"/>
      <c r="H16" s="33"/>
      <c r="I16" s="34"/>
      <c r="J16" s="16"/>
      <c r="K16" s="35"/>
      <c r="L16" s="35"/>
      <c r="M16" s="35"/>
      <c r="N16" s="35"/>
      <c r="O16" s="35"/>
      <c r="P16" s="35"/>
      <c r="Q16" s="28"/>
      <c r="R16" s="33"/>
      <c r="S16" s="33"/>
      <c r="T16" s="36"/>
      <c r="U16" s="37"/>
    </row>
    <row r="17" spans="2:21" ht="24.9" customHeight="1" x14ac:dyDescent="0.3">
      <c r="B17" s="30"/>
      <c r="C17" s="31"/>
      <c r="D17" s="31"/>
      <c r="E17" s="32"/>
      <c r="F17" s="33"/>
      <c r="G17" s="32"/>
      <c r="H17" s="33"/>
      <c r="I17" s="34"/>
      <c r="J17" s="16"/>
      <c r="K17" s="35"/>
      <c r="L17" s="35"/>
      <c r="M17" s="35"/>
      <c r="N17" s="35"/>
      <c r="O17" s="35"/>
      <c r="P17" s="35"/>
      <c r="Q17" s="28"/>
      <c r="R17" s="33"/>
      <c r="S17" s="33"/>
      <c r="T17" s="36"/>
      <c r="U17" s="37"/>
    </row>
    <row r="18" spans="2:21" ht="24.9" customHeight="1" x14ac:dyDescent="0.3">
      <c r="B18" s="30"/>
      <c r="C18" s="31"/>
      <c r="D18" s="31"/>
      <c r="E18" s="32"/>
      <c r="F18" s="33"/>
      <c r="G18" s="32"/>
      <c r="H18" s="33"/>
      <c r="I18" s="34"/>
      <c r="J18" s="16"/>
      <c r="K18" s="35"/>
      <c r="L18" s="35"/>
      <c r="M18" s="35"/>
      <c r="N18" s="35"/>
      <c r="O18" s="35"/>
      <c r="P18" s="35"/>
      <c r="Q18" s="28"/>
      <c r="R18" s="33"/>
      <c r="S18" s="33"/>
      <c r="T18" s="36"/>
      <c r="U18" s="37"/>
    </row>
  </sheetData>
  <mergeCells count="1">
    <mergeCell ref="B8:B15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2022-06-10T14:20:18Z</cp:lastPrinted>
  <dcterms:created xsi:type="dcterms:W3CDTF">2022-06-10T14:11:52Z</dcterms:created>
  <dcterms:modified xsi:type="dcterms:W3CDTF">2025-05-27T08:02:49Z</dcterms:modified>
</cp:coreProperties>
</file>