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FD2335D2-AAE2-4ADC-BA16-527B7E89F0B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F9" i="1"/>
  <c r="W9" i="1"/>
  <c r="Q7" i="1"/>
  <c r="N8" i="1" l="1"/>
  <c r="G8" i="1"/>
  <c r="I8" i="1" l="1"/>
  <c r="J8" i="1"/>
  <c r="G10" i="1"/>
  <c r="H10" i="1" l="1"/>
  <c r="N10" i="1" s="1"/>
  <c r="J10" i="1"/>
  <c r="I10" i="1"/>
  <c r="K10" i="1"/>
  <c r="M10" i="1"/>
  <c r="L10" i="1"/>
  <c r="P10" i="1" l="1"/>
  <c r="K8" i="1"/>
  <c r="M8" i="1"/>
  <c r="L8" i="1"/>
  <c r="T10" i="1"/>
  <c r="T8" i="1"/>
  <c r="P8" i="1" l="1"/>
  <c r="W8" i="1"/>
  <c r="W10" i="1" l="1"/>
  <c r="G9" i="1" l="1"/>
  <c r="L9" i="1" s="1"/>
  <c r="I9" i="1" l="1"/>
  <c r="M9" i="1"/>
  <c r="J9" i="1"/>
  <c r="K9" i="1"/>
  <c r="P9" i="1" l="1"/>
</calcChain>
</file>

<file path=xl/sharedStrings.xml><?xml version="1.0" encoding="utf-8"?>
<sst xmlns="http://schemas.openxmlformats.org/spreadsheetml/2006/main" count="38" uniqueCount="36">
  <si>
    <t>Amount</t>
  </si>
  <si>
    <t>PAYMENT NOTE No.</t>
  </si>
  <si>
    <t>UTR</t>
  </si>
  <si>
    <t>SD (5%)</t>
  </si>
  <si>
    <t>Advance paid</t>
  </si>
  <si>
    <t>Hold amount</t>
  </si>
  <si>
    <t xml:space="preserve">Kasauli Village Pipe laying work </t>
  </si>
  <si>
    <t>Rafe Khan</t>
  </si>
  <si>
    <t>15-05-2023 IFT/IFT23135013137/RIUP23/226/RAFE KHAN 99000.00</t>
  </si>
  <si>
    <t>RIUP23/226</t>
  </si>
  <si>
    <t>26-06-2023 IFT/IFT23177008020/RIUP23/836/RAFE KHAN 312312.00</t>
  </si>
  <si>
    <t>RIUP23/836</t>
  </si>
  <si>
    <t>Tax inv no 2 not processed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</si>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</sst>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9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43" fontId="7" fillId="2" borderId="0" xfId="1" applyNumberFormat="1" applyFont="1" applyFill="1" applyAlignment="1">
      <alignment vertical="center"/>
    </xf>
    <xf numFmtId="0" fontId="8" fillId="2" borderId="10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center"/>
    </xf>
    <xf numFmtId="0" fontId="9" fillId="2" borderId="21" xfId="0" applyFont="1" applyFill="1" applyBorder="1" applyAlignment="1">
      <alignment horizontal="left" vertical="center"/>
    </xf>
    <xf numFmtId="43" fontId="9" fillId="2" borderId="5" xfId="1" applyNumberFormat="1" applyFont="1" applyFill="1" applyBorder="1" applyAlignment="1">
      <alignment horizontal="center" vertical="center"/>
    </xf>
    <xf numFmtId="43" fontId="9" fillId="2" borderId="21" xfId="1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 vertical="center"/>
    </xf>
    <xf numFmtId="43" fontId="9" fillId="2" borderId="12" xfId="1" applyNumberFormat="1" applyFont="1" applyFill="1" applyBorder="1" applyAlignment="1">
      <alignment horizontal="center" vertical="center"/>
    </xf>
    <xf numFmtId="43" fontId="9" fillId="2" borderId="23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38" xfId="0" applyFont="1" applyFill="1" applyBorder="1" applyAlignment="1">
      <alignment vertical="center"/>
    </xf>
    <xf numFmtId="0" fontId="6" fillId="2" borderId="38" xfId="0" applyFont="1" applyFill="1" applyBorder="1" applyAlignment="1">
      <alignment horizontal="center" vertical="center" wrapText="1"/>
    </xf>
    <xf numFmtId="14" fontId="6" fillId="2" borderId="38" xfId="0" applyNumberFormat="1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64" fontId="10" fillId="2" borderId="38" xfId="1" applyFont="1" applyFill="1" applyBorder="1" applyAlignment="1">
      <alignment horizontal="center" vertical="center"/>
    </xf>
    <xf numFmtId="164" fontId="6" fillId="2" borderId="38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"/>
  <sheetViews>
    <sheetView tabSelected="1" workbookViewId="0">
      <selection activeCell="W5" sqref="W5"/>
    </sheetView>
  </sheetViews>
  <sheetFormatPr defaultColWidth="9" defaultRowHeight="15" x14ac:dyDescent="0.25"/>
  <cols>
    <col min="1" max="1" width="16" style="11" customWidth="1"/>
    <col min="2" max="2" width="29.42578125" style="11" bestFit="1" customWidth="1"/>
    <col min="3" max="3" width="12" style="11" bestFit="1" customWidth="1"/>
    <col min="4" max="4" width="15.85546875" style="11" bestFit="1" customWidth="1"/>
    <col min="5" max="5" width="12.42578125" style="11" customWidth="1"/>
    <col min="6" max="6" width="10.42578125" style="11" bestFit="1" customWidth="1"/>
    <col min="7" max="7" width="12.7109375" style="11" customWidth="1"/>
    <col min="8" max="8" width="11.5703125" style="51" bestFit="1" customWidth="1"/>
    <col min="9" max="9" width="15.42578125" style="51" bestFit="1" customWidth="1"/>
    <col min="10" max="10" width="12" style="11" bestFit="1" customWidth="1"/>
    <col min="11" max="12" width="10.85546875" style="11" bestFit="1" customWidth="1"/>
    <col min="13" max="13" width="12.7109375" style="11" bestFit="1" customWidth="1"/>
    <col min="14" max="14" width="12.85546875" style="11" bestFit="1" customWidth="1"/>
    <col min="15" max="15" width="12.5703125" style="11" bestFit="1" customWidth="1"/>
    <col min="16" max="16" width="14.28515625" style="11" customWidth="1"/>
    <col min="17" max="17" width="12" style="11" customWidth="1"/>
    <col min="18" max="18" width="19.28515625" style="11" bestFit="1" customWidth="1"/>
    <col min="19" max="19" width="13.28515625" style="11" customWidth="1"/>
    <col min="20" max="20" width="14" style="11" bestFit="1" customWidth="1"/>
    <col min="21" max="21" width="28.7109375" style="11" bestFit="1" customWidth="1"/>
    <col min="22" max="22" width="12" style="11" bestFit="1" customWidth="1"/>
    <col min="23" max="23" width="14.42578125" style="11" customWidth="1"/>
    <col min="24" max="24" width="62.42578125" style="11" bestFit="1" customWidth="1"/>
    <col min="25" max="16384" width="9" style="11"/>
  </cols>
  <sheetData>
    <row r="1" spans="1:24" x14ac:dyDescent="0.25">
      <c r="A1" s="85" t="s">
        <v>13</v>
      </c>
      <c r="B1" s="86" t="s">
        <v>7</v>
      </c>
      <c r="E1" s="12"/>
      <c r="F1" s="12"/>
      <c r="G1" s="12"/>
      <c r="H1" s="13"/>
      <c r="I1" s="13"/>
    </row>
    <row r="2" spans="1:24" ht="21" x14ac:dyDescent="0.25">
      <c r="A2" s="85" t="s">
        <v>14</v>
      </c>
      <c r="B2" t="s">
        <v>15</v>
      </c>
      <c r="C2" s="14"/>
      <c r="D2" s="14"/>
      <c r="G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4" ht="21.75" thickBot="1" x14ac:dyDescent="0.3">
      <c r="A3" s="85" t="s">
        <v>16</v>
      </c>
      <c r="B3" t="s">
        <v>17</v>
      </c>
      <c r="C3" s="14"/>
      <c r="D3" s="14"/>
      <c r="G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4" ht="15.75" thickBot="1" x14ac:dyDescent="0.3">
      <c r="A4" s="85" t="s">
        <v>18</v>
      </c>
      <c r="B4" t="s">
        <v>17</v>
      </c>
      <c r="C4" s="17"/>
      <c r="D4" s="17"/>
      <c r="E4" s="17"/>
      <c r="F4" s="16"/>
      <c r="G4" s="16"/>
      <c r="H4" s="18"/>
      <c r="I4" s="18"/>
      <c r="J4" s="16"/>
      <c r="K4" s="16"/>
      <c r="L4" s="16"/>
      <c r="M4" s="16"/>
      <c r="R4" s="16"/>
      <c r="S4" s="19"/>
      <c r="T4" s="19"/>
      <c r="U4" s="19"/>
      <c r="V4" s="19"/>
      <c r="W4" s="19"/>
      <c r="X4" s="19"/>
    </row>
    <row r="5" spans="1:24" ht="43.9" customHeight="1" thickBot="1" x14ac:dyDescent="0.3">
      <c r="A5" s="87" t="s">
        <v>19</v>
      </c>
      <c r="B5" s="88" t="s">
        <v>20</v>
      </c>
      <c r="C5" s="89" t="s">
        <v>21</v>
      </c>
      <c r="D5" s="90" t="s">
        <v>22</v>
      </c>
      <c r="E5" s="88" t="s">
        <v>23</v>
      </c>
      <c r="F5" s="88" t="s">
        <v>24</v>
      </c>
      <c r="G5" s="90" t="s">
        <v>25</v>
      </c>
      <c r="H5" s="91" t="s">
        <v>26</v>
      </c>
      <c r="I5" s="92" t="s">
        <v>0</v>
      </c>
      <c r="J5" s="88" t="s">
        <v>27</v>
      </c>
      <c r="K5" s="88" t="s">
        <v>28</v>
      </c>
      <c r="L5" s="88" t="s">
        <v>29</v>
      </c>
      <c r="M5" s="88" t="s">
        <v>30</v>
      </c>
      <c r="N5" s="88" t="s">
        <v>31</v>
      </c>
      <c r="O5" s="10" t="s">
        <v>5</v>
      </c>
      <c r="P5" s="88" t="s">
        <v>32</v>
      </c>
      <c r="Q5" s="3"/>
      <c r="R5" s="2" t="s">
        <v>1</v>
      </c>
      <c r="S5" s="88" t="s">
        <v>33</v>
      </c>
      <c r="T5" s="88" t="s">
        <v>34</v>
      </c>
      <c r="U5" s="1" t="s">
        <v>3</v>
      </c>
      <c r="V5" s="2" t="s">
        <v>4</v>
      </c>
      <c r="W5" s="88" t="s">
        <v>35</v>
      </c>
      <c r="X5" s="10" t="s">
        <v>2</v>
      </c>
    </row>
    <row r="6" spans="1:24" x14ac:dyDescent="0.25">
      <c r="B6" s="20"/>
      <c r="C6" s="21"/>
      <c r="D6" s="21"/>
      <c r="E6" s="22"/>
      <c r="F6" s="53"/>
      <c r="G6" s="53"/>
      <c r="H6" s="29">
        <v>0.18</v>
      </c>
      <c r="I6" s="24"/>
      <c r="J6" s="25">
        <v>0.01</v>
      </c>
      <c r="K6" s="26">
        <v>0.05</v>
      </c>
      <c r="L6" s="26">
        <v>0.05</v>
      </c>
      <c r="M6" s="26">
        <v>0.1</v>
      </c>
      <c r="N6" s="26">
        <v>0.18</v>
      </c>
      <c r="O6" s="26"/>
      <c r="P6" s="27"/>
      <c r="Q6" s="3"/>
      <c r="R6" s="28"/>
      <c r="S6" s="23"/>
      <c r="T6" s="29">
        <v>0.01</v>
      </c>
      <c r="U6" s="30">
        <v>0.05</v>
      </c>
      <c r="V6" s="24"/>
      <c r="W6" s="31"/>
      <c r="X6" s="27"/>
    </row>
    <row r="7" spans="1:24" s="56" customFormat="1" x14ac:dyDescent="0.25">
      <c r="B7" s="57"/>
      <c r="C7" s="58"/>
      <c r="D7" s="59"/>
      <c r="E7" s="60"/>
      <c r="F7" s="61"/>
      <c r="G7" s="61"/>
      <c r="H7" s="62"/>
      <c r="I7" s="63"/>
      <c r="J7" s="64"/>
      <c r="K7" s="65"/>
      <c r="L7" s="65"/>
      <c r="M7" s="65"/>
      <c r="N7" s="65"/>
      <c r="O7" s="65"/>
      <c r="P7" s="66"/>
      <c r="Q7" s="71">
        <f>A8</f>
        <v>57281</v>
      </c>
      <c r="R7" s="67"/>
      <c r="S7" s="68"/>
      <c r="T7" s="62"/>
      <c r="U7" s="69"/>
      <c r="V7" s="63"/>
      <c r="W7" s="70"/>
      <c r="X7" s="66"/>
    </row>
    <row r="8" spans="1:24" ht="27" customHeight="1" x14ac:dyDescent="0.25">
      <c r="A8" s="11">
        <v>57281</v>
      </c>
      <c r="B8" s="5" t="s">
        <v>6</v>
      </c>
      <c r="C8" s="6">
        <v>45089</v>
      </c>
      <c r="D8" s="8">
        <v>1</v>
      </c>
      <c r="E8" s="32">
        <v>879910.92</v>
      </c>
      <c r="F8" s="54">
        <v>80919</v>
      </c>
      <c r="G8" s="54">
        <f>ROUND(E8-F8,0)</f>
        <v>798992</v>
      </c>
      <c r="H8" s="23">
        <v>0</v>
      </c>
      <c r="I8" s="24">
        <f>G8+H8</f>
        <v>798992</v>
      </c>
      <c r="J8" s="33">
        <f>ROUND(G8*$J$6,)</f>
        <v>7990</v>
      </c>
      <c r="K8" s="27">
        <f>ROUND(G8*$K$6,)</f>
        <v>39950</v>
      </c>
      <c r="L8" s="27">
        <f>ROUND(G8*$L$6,)</f>
        <v>39950</v>
      </c>
      <c r="M8" s="27">
        <f>ROUND(G8*$M$6,)</f>
        <v>79899</v>
      </c>
      <c r="N8" s="27">
        <f>H8</f>
        <v>0</v>
      </c>
      <c r="O8" s="27">
        <v>219891.18</v>
      </c>
      <c r="P8" s="27">
        <f>ROUND(I8-SUM(J8:O8),0)</f>
        <v>411312</v>
      </c>
      <c r="Q8" s="3"/>
      <c r="R8" s="34" t="s">
        <v>9</v>
      </c>
      <c r="S8" s="23">
        <v>100000</v>
      </c>
      <c r="T8" s="23">
        <f>S8*$T$6</f>
        <v>1000</v>
      </c>
      <c r="U8" s="24">
        <v>0</v>
      </c>
      <c r="V8" s="24">
        <v>0</v>
      </c>
      <c r="W8" s="31">
        <f t="shared" ref="W8:W9" si="0">S8-T8</f>
        <v>99000</v>
      </c>
      <c r="X8" s="35" t="s">
        <v>8</v>
      </c>
    </row>
    <row r="9" spans="1:24" ht="27" customHeight="1" x14ac:dyDescent="0.25">
      <c r="A9" s="11">
        <v>57281</v>
      </c>
      <c r="B9" s="5" t="s">
        <v>6</v>
      </c>
      <c r="C9" s="6">
        <v>45195</v>
      </c>
      <c r="D9" s="8">
        <v>2</v>
      </c>
      <c r="E9" s="32">
        <v>192865.8</v>
      </c>
      <c r="F9" s="54">
        <f>128*20</f>
        <v>2560</v>
      </c>
      <c r="G9" s="54">
        <f>E9-F9</f>
        <v>190305.8</v>
      </c>
      <c r="H9" s="23">
        <v>0</v>
      </c>
      <c r="I9" s="24">
        <f>G9+H9</f>
        <v>190305.8</v>
      </c>
      <c r="J9" s="33">
        <f>ROUND(G9*$J$6,)</f>
        <v>1903</v>
      </c>
      <c r="K9" s="27">
        <f>ROUND(G9*$K$6,)</f>
        <v>9515</v>
      </c>
      <c r="L9" s="27">
        <f>G9*10%</f>
        <v>19030.579999999998</v>
      </c>
      <c r="M9" s="27">
        <f>ROUND(G9*$M$6,)</f>
        <v>19031</v>
      </c>
      <c r="N9" s="27">
        <f>H9</f>
        <v>0</v>
      </c>
      <c r="O9" s="27">
        <v>137066</v>
      </c>
      <c r="P9" s="27">
        <f>ROUND(I9-SUM(J9:O9),0)</f>
        <v>3760</v>
      </c>
      <c r="Q9" s="73" t="s">
        <v>12</v>
      </c>
      <c r="R9" s="34" t="s">
        <v>11</v>
      </c>
      <c r="S9" s="23">
        <v>312312</v>
      </c>
      <c r="T9" s="23">
        <v>0</v>
      </c>
      <c r="U9" s="24">
        <v>0</v>
      </c>
      <c r="V9" s="24">
        <v>0</v>
      </c>
      <c r="W9" s="31">
        <f t="shared" si="0"/>
        <v>312312</v>
      </c>
      <c r="X9" s="35" t="s">
        <v>10</v>
      </c>
    </row>
    <row r="10" spans="1:24" ht="27" customHeight="1" x14ac:dyDescent="0.25">
      <c r="B10" s="73"/>
      <c r="C10" s="6"/>
      <c r="D10" s="8"/>
      <c r="E10" s="32">
        <v>0</v>
      </c>
      <c r="F10" s="54">
        <v>0</v>
      </c>
      <c r="G10" s="54">
        <f>ROUND(E10-F10,0)</f>
        <v>0</v>
      </c>
      <c r="H10" s="23">
        <f>ROUND(G10*H6,0)</f>
        <v>0</v>
      </c>
      <c r="I10" s="24">
        <f>G10+H10</f>
        <v>0</v>
      </c>
      <c r="J10" s="33">
        <f>ROUND(G10*$J$6,)</f>
        <v>0</v>
      </c>
      <c r="K10" s="27">
        <f>ROUND(G10*$K$6,)</f>
        <v>0</v>
      </c>
      <c r="L10" s="27">
        <f>ROUND(G10*$L$6,)</f>
        <v>0</v>
      </c>
      <c r="M10" s="27">
        <f>ROUND(G10*$M$6,)</f>
        <v>0</v>
      </c>
      <c r="N10" s="27">
        <f>H10</f>
        <v>0</v>
      </c>
      <c r="O10" s="27">
        <v>0</v>
      </c>
      <c r="P10" s="27">
        <f>ROUND(I10-SUM(J10:O10),0)</f>
        <v>0</v>
      </c>
      <c r="Q10" s="3"/>
      <c r="R10" s="34"/>
      <c r="S10" s="23">
        <v>0</v>
      </c>
      <c r="T10" s="23">
        <f>S10*$T$6</f>
        <v>0</v>
      </c>
      <c r="U10" s="24">
        <v>0</v>
      </c>
      <c r="V10" s="24">
        <v>0</v>
      </c>
      <c r="W10" s="31">
        <f>ROUND(S10-T10-U10-V10,0)</f>
        <v>0</v>
      </c>
      <c r="X10" s="35"/>
    </row>
    <row r="11" spans="1:24" x14ac:dyDescent="0.25">
      <c r="B11" s="36"/>
      <c r="C11" s="37"/>
      <c r="D11" s="37"/>
      <c r="E11" s="38"/>
      <c r="F11" s="39"/>
      <c r="G11" s="38"/>
      <c r="H11" s="39"/>
      <c r="I11" s="40"/>
      <c r="J11" s="21"/>
      <c r="K11" s="41"/>
      <c r="L11" s="41"/>
      <c r="M11" s="41"/>
      <c r="N11" s="41"/>
      <c r="O11" s="41"/>
      <c r="P11" s="41"/>
      <c r="Q11" s="9"/>
      <c r="R11" s="34"/>
      <c r="S11" s="39"/>
      <c r="T11" s="39"/>
      <c r="U11" s="39"/>
      <c r="V11" s="39"/>
      <c r="W11" s="42"/>
      <c r="X11" s="43"/>
    </row>
    <row r="12" spans="1:24" ht="15.75" thickBot="1" x14ac:dyDescent="0.3">
      <c r="B12" s="4"/>
      <c r="C12" s="7"/>
      <c r="D12" s="7"/>
      <c r="E12" s="44"/>
      <c r="F12" s="44"/>
      <c r="G12" s="44"/>
      <c r="H12" s="45"/>
      <c r="I12" s="46"/>
      <c r="J12" s="47"/>
      <c r="K12" s="48"/>
      <c r="L12" s="48"/>
      <c r="M12" s="48"/>
      <c r="N12" s="48"/>
      <c r="O12" s="48"/>
      <c r="P12" s="48"/>
      <c r="Q12" s="9"/>
      <c r="R12" s="49"/>
      <c r="S12" s="45"/>
      <c r="T12" s="45"/>
      <c r="U12" s="45"/>
      <c r="V12" s="45"/>
      <c r="W12" s="50"/>
      <c r="X12" s="48"/>
    </row>
    <row r="13" spans="1:24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3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39"/>
    </row>
    <row r="15" spans="1:24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2"/>
      <c r="X15" s="39"/>
    </row>
    <row r="16" spans="1:24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4"/>
      <c r="X16" s="39"/>
    </row>
    <row r="17" spans="1:24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55"/>
      <c r="V17" s="23"/>
      <c r="W17" s="52"/>
      <c r="X17" s="39"/>
    </row>
    <row r="18" spans="1:2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39"/>
    </row>
    <row r="22" spans="1:24" ht="15.75" thickBot="1" x14ac:dyDescent="0.3"/>
    <row r="23" spans="1:24" ht="19.5" thickBot="1" x14ac:dyDescent="0.3">
      <c r="J23" s="74"/>
      <c r="K23" s="75"/>
      <c r="L23" s="75"/>
      <c r="M23" s="76"/>
    </row>
    <row r="24" spans="1:24" ht="18.75" x14ac:dyDescent="0.25">
      <c r="J24" s="74"/>
      <c r="K24" s="75"/>
      <c r="L24" s="75"/>
      <c r="M24" s="76"/>
    </row>
    <row r="25" spans="1:24" ht="18.75" x14ac:dyDescent="0.25">
      <c r="J25" s="77"/>
      <c r="K25" s="78"/>
      <c r="L25" s="79"/>
      <c r="M25" s="80"/>
    </row>
    <row r="26" spans="1:24" ht="18.75" x14ac:dyDescent="0.25">
      <c r="J26" s="77"/>
      <c r="K26" s="78"/>
      <c r="L26" s="79"/>
      <c r="M26" s="80"/>
    </row>
    <row r="27" spans="1:24" ht="18.75" x14ac:dyDescent="0.25">
      <c r="J27" s="77"/>
      <c r="K27" s="78"/>
      <c r="L27" s="79"/>
      <c r="M27" s="80"/>
    </row>
    <row r="28" spans="1:24" ht="19.5" thickBot="1" x14ac:dyDescent="0.3">
      <c r="J28" s="77"/>
      <c r="K28" s="78"/>
      <c r="L28" s="83"/>
      <c r="M28" s="84"/>
    </row>
    <row r="29" spans="1:24" ht="19.5" thickBot="1" x14ac:dyDescent="0.3">
      <c r="J29" s="81"/>
      <c r="K29" s="82"/>
      <c r="L29" s="83"/>
      <c r="M29" s="84"/>
    </row>
    <row r="35" spans="6:9" x14ac:dyDescent="0.25">
      <c r="I35" s="72"/>
    </row>
    <row r="36" spans="6:9" x14ac:dyDescent="0.25">
      <c r="F36" s="51"/>
      <c r="G36" s="51"/>
      <c r="H36" s="11"/>
    </row>
  </sheetData>
  <mergeCells count="12">
    <mergeCell ref="J23:M23"/>
    <mergeCell ref="J24:M24"/>
    <mergeCell ref="J25:K25"/>
    <mergeCell ref="L25:M25"/>
    <mergeCell ref="J29:K29"/>
    <mergeCell ref="L29:M29"/>
    <mergeCell ref="J26:K26"/>
    <mergeCell ref="L26:M26"/>
    <mergeCell ref="J27:K27"/>
    <mergeCell ref="L27:M27"/>
    <mergeCell ref="J28:K28"/>
    <mergeCell ref="L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2025-05-27T10:38:13Z</dcterms:modified>
</cp:coreProperties>
</file>