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8_{559AB2FE-8282-45BF-9E42-F10EC3F33FD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M9" i="1" s="1"/>
  <c r="Q7" i="1"/>
  <c r="U8" i="1"/>
  <c r="I9" i="1" l="1"/>
  <c r="L9" i="1"/>
  <c r="J9" i="1"/>
  <c r="K9" i="1"/>
  <c r="G12" i="1"/>
  <c r="H12" i="1" s="1"/>
  <c r="O12" i="1" s="1"/>
  <c r="N9" i="1" l="1"/>
  <c r="P9" i="1" s="1"/>
  <c r="K12" i="1"/>
  <c r="I12" i="1"/>
  <c r="J12" i="1"/>
  <c r="P12" i="1" l="1"/>
  <c r="G11" i="1"/>
  <c r="I11" i="1" l="1"/>
  <c r="K11" i="1"/>
  <c r="J11" i="1"/>
  <c r="M11" i="1"/>
  <c r="L11" i="1"/>
  <c r="G8" i="1"/>
  <c r="P11" i="1" l="1"/>
  <c r="K8" i="1"/>
  <c r="J8" i="1"/>
  <c r="I8" i="1"/>
  <c r="N8" i="1" l="1"/>
  <c r="P8" i="1" l="1"/>
  <c r="G10" i="1"/>
  <c r="M10" i="1" l="1"/>
  <c r="N10" i="1"/>
  <c r="K10" i="1"/>
  <c r="J10" i="1"/>
  <c r="L10" i="1"/>
  <c r="I10" i="1"/>
  <c r="P10" i="1" l="1"/>
</calcChain>
</file>

<file path=xl/sharedStrings.xml><?xml version="1.0" encoding="utf-8"?>
<sst xmlns="http://schemas.openxmlformats.org/spreadsheetml/2006/main" count="40" uniqueCount="37">
  <si>
    <t>Amount</t>
  </si>
  <si>
    <t>PAYMENT NOTE No.</t>
  </si>
  <si>
    <t>UTR</t>
  </si>
  <si>
    <t>Hold Amount for quantity more than DPR</t>
  </si>
  <si>
    <t>Athai Village Road Restoration  Work</t>
  </si>
  <si>
    <t>28-08-2023 NEFT/AXISP00418849246/RIUP23/1713/R K TRADERS/PSIB0000099 60109.00</t>
  </si>
  <si>
    <t>RIUP23/1713</t>
  </si>
  <si>
    <t>14-12-2023 NEFT/AXISP00418564589/RIUP23/3661/R K TRADERS/PSIB0000099 208333.00</t>
  </si>
  <si>
    <t>1, 3</t>
  </si>
  <si>
    <t>24-04-2024 NEFT/AXISP00493457005/RIUP23/4769/R K TRADERS/PSIB0000099 133618.00</t>
  </si>
  <si>
    <t>RIUP23/4769</t>
  </si>
  <si>
    <t>RIUP23/3661</t>
  </si>
  <si>
    <t>RK Traders</t>
  </si>
  <si>
    <t>19-12-2024 NEFT/AXISP00586371458/RIUP24/2302/R K TRADERS/PSIB0000099 50000.00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</si>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</sst>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14" fontId="3" fillId="2" borderId="16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28" xfId="0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5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43" fontId="5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24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43" fontId="3" fillId="2" borderId="19" xfId="1" applyNumberFormat="1" applyFont="1" applyFill="1" applyBorder="1" applyAlignment="1">
      <alignment horizontal="right"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5" fillId="2" borderId="34" xfId="1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43" fontId="8" fillId="2" borderId="4" xfId="1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43" fontId="9" fillId="2" borderId="38" xfId="1" applyNumberFormat="1" applyFont="1" applyFill="1" applyBorder="1" applyAlignment="1">
      <alignment horizontal="center" vertical="center"/>
    </xf>
    <xf numFmtId="43" fontId="9" fillId="2" borderId="39" xfId="1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6" fillId="0" borderId="0" xfId="0" applyFont="1"/>
    <xf numFmtId="0" fontId="6" fillId="2" borderId="40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 wrapText="1"/>
    </xf>
    <xf numFmtId="14" fontId="6" fillId="2" borderId="40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64" fontId="10" fillId="2" borderId="40" xfId="1" applyFont="1" applyFill="1" applyBorder="1" applyAlignment="1">
      <alignment horizontal="center" vertical="center"/>
    </xf>
    <xf numFmtId="164" fontId="6" fillId="2" borderId="4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="115" zoomScaleNormal="115" workbookViewId="0">
      <selection activeCell="W12" sqref="W12"/>
    </sheetView>
  </sheetViews>
  <sheetFormatPr defaultColWidth="9" defaultRowHeight="15" x14ac:dyDescent="0.25"/>
  <cols>
    <col min="1" max="1" width="6.7109375" style="7" bestFit="1" customWidth="1"/>
    <col min="2" max="2" width="30.7109375" style="7" bestFit="1" customWidth="1"/>
    <col min="3" max="3" width="11.85546875" style="7" bestFit="1" customWidth="1"/>
    <col min="4" max="4" width="17.7109375" style="7" bestFit="1" customWidth="1"/>
    <col min="5" max="5" width="11.85546875" style="7" bestFit="1" customWidth="1"/>
    <col min="6" max="6" width="12.85546875" style="7" customWidth="1"/>
    <col min="7" max="7" width="11.85546875" style="7" bestFit="1" customWidth="1"/>
    <col min="8" max="8" width="10" style="41" bestFit="1" customWidth="1"/>
    <col min="9" max="9" width="16" style="41" bestFit="1" customWidth="1"/>
    <col min="10" max="10" width="9.7109375" style="7" bestFit="1" customWidth="1"/>
    <col min="11" max="11" width="12" style="7" bestFit="1" customWidth="1"/>
    <col min="12" max="12" width="16.140625" style="7" bestFit="1" customWidth="1"/>
    <col min="13" max="13" width="13" style="7" bestFit="1" customWidth="1"/>
    <col min="14" max="14" width="13.85546875" style="7" bestFit="1" customWidth="1"/>
    <col min="15" max="15" width="28.5703125" style="7" bestFit="1" customWidth="1"/>
    <col min="16" max="16" width="13.85546875" style="7" bestFit="1" customWidth="1"/>
    <col min="17" max="17" width="11.28515625" style="7" bestFit="1" customWidth="1"/>
    <col min="18" max="18" width="29.28515625" style="7" bestFit="1" customWidth="1"/>
    <col min="19" max="19" width="10.42578125" style="7" bestFit="1" customWidth="1"/>
    <col min="20" max="20" width="18.85546875" style="7" bestFit="1" customWidth="1"/>
    <col min="21" max="21" width="17" style="7" bestFit="1" customWidth="1"/>
    <col min="22" max="22" width="82.140625" style="7" bestFit="1" customWidth="1"/>
    <col min="23" max="16384" width="9" style="7"/>
  </cols>
  <sheetData>
    <row r="1" spans="1:22" x14ac:dyDescent="0.25">
      <c r="A1" s="98" t="s">
        <v>14</v>
      </c>
      <c r="B1" t="s">
        <v>12</v>
      </c>
      <c r="E1" s="8"/>
      <c r="F1" s="8"/>
      <c r="G1" s="8"/>
      <c r="H1" s="9"/>
      <c r="I1" s="9"/>
    </row>
    <row r="2" spans="1:22" x14ac:dyDescent="0.25">
      <c r="A2" s="98" t="s">
        <v>15</v>
      </c>
      <c r="B2" t="s">
        <v>16</v>
      </c>
      <c r="E2" s="8"/>
      <c r="F2" s="8"/>
      <c r="G2" s="8"/>
      <c r="H2" s="9"/>
      <c r="I2" s="9"/>
    </row>
    <row r="3" spans="1:22" ht="21.75" thickBot="1" x14ac:dyDescent="0.3">
      <c r="A3" s="98" t="s">
        <v>17</v>
      </c>
      <c r="B3" t="s">
        <v>18</v>
      </c>
      <c r="C3" s="10"/>
      <c r="D3" s="10"/>
      <c r="G3" s="11"/>
      <c r="I3" s="11"/>
      <c r="J3" s="12"/>
      <c r="K3" s="12"/>
      <c r="L3" s="12"/>
      <c r="M3" s="12"/>
      <c r="O3" s="12"/>
      <c r="P3" s="12"/>
      <c r="Q3" s="12"/>
      <c r="R3" s="12"/>
      <c r="S3" s="12"/>
      <c r="T3" s="12"/>
    </row>
    <row r="4" spans="1:22" ht="15.75" thickBot="1" x14ac:dyDescent="0.3">
      <c r="A4" s="98" t="s">
        <v>19</v>
      </c>
      <c r="B4" t="s">
        <v>18</v>
      </c>
      <c r="C4" s="13"/>
      <c r="D4" s="13"/>
      <c r="E4" s="13"/>
      <c r="F4" s="12"/>
      <c r="G4" s="12"/>
      <c r="H4" s="14"/>
      <c r="I4" s="14"/>
      <c r="J4" s="12"/>
      <c r="K4" s="12"/>
      <c r="L4" s="12"/>
      <c r="M4" s="12"/>
      <c r="N4" s="12"/>
      <c r="Q4" s="63">
        <v>45372</v>
      </c>
      <c r="R4" s="12"/>
      <c r="S4" s="15"/>
      <c r="T4" s="15"/>
      <c r="U4" s="15"/>
      <c r="V4" s="15"/>
    </row>
    <row r="5" spans="1:22" s="45" customFormat="1" ht="30.75" thickBot="1" x14ac:dyDescent="0.3">
      <c r="A5" s="99" t="s">
        <v>20</v>
      </c>
      <c r="B5" s="100" t="s">
        <v>21</v>
      </c>
      <c r="C5" s="101" t="s">
        <v>22</v>
      </c>
      <c r="D5" s="102" t="s">
        <v>23</v>
      </c>
      <c r="E5" s="100" t="s">
        <v>24</v>
      </c>
      <c r="F5" s="100" t="s">
        <v>25</v>
      </c>
      <c r="G5" s="102" t="s">
        <v>26</v>
      </c>
      <c r="H5" s="103" t="s">
        <v>27</v>
      </c>
      <c r="I5" s="104" t="s">
        <v>0</v>
      </c>
      <c r="J5" s="100" t="s">
        <v>28</v>
      </c>
      <c r="K5" s="100" t="s">
        <v>29</v>
      </c>
      <c r="L5" s="100" t="s">
        <v>30</v>
      </c>
      <c r="M5" s="100" t="s">
        <v>31</v>
      </c>
      <c r="N5" s="100" t="s">
        <v>32</v>
      </c>
      <c r="O5" s="6" t="s">
        <v>3</v>
      </c>
      <c r="P5" s="100" t="s">
        <v>33</v>
      </c>
      <c r="Q5" s="2"/>
      <c r="R5" s="1" t="s">
        <v>1</v>
      </c>
      <c r="S5" s="100" t="s">
        <v>34</v>
      </c>
      <c r="T5" s="100" t="s">
        <v>35</v>
      </c>
      <c r="U5" s="100" t="s">
        <v>36</v>
      </c>
      <c r="V5" s="100" t="s">
        <v>2</v>
      </c>
    </row>
    <row r="6" spans="1:22" x14ac:dyDescent="0.25">
      <c r="B6" s="16"/>
      <c r="C6" s="17"/>
      <c r="D6" s="17"/>
      <c r="E6" s="18"/>
      <c r="F6" s="42"/>
      <c r="G6" s="42"/>
      <c r="H6" s="25">
        <v>0.18</v>
      </c>
      <c r="I6" s="20"/>
      <c r="J6" s="21">
        <v>0.01</v>
      </c>
      <c r="K6" s="22">
        <v>0.05</v>
      </c>
      <c r="L6" s="22">
        <v>0.05</v>
      </c>
      <c r="M6" s="22">
        <v>0.1</v>
      </c>
      <c r="N6" s="22">
        <v>0.18</v>
      </c>
      <c r="O6" s="46"/>
      <c r="P6" s="23"/>
      <c r="Q6" s="2"/>
      <c r="R6" s="24"/>
      <c r="S6" s="19"/>
      <c r="T6" s="25">
        <v>0.01</v>
      </c>
      <c r="U6" s="26"/>
      <c r="V6" s="23"/>
    </row>
    <row r="7" spans="1:22" s="47" customFormat="1" x14ac:dyDescent="0.25">
      <c r="B7" s="48"/>
      <c r="C7" s="49"/>
      <c r="D7" s="50"/>
      <c r="E7" s="51"/>
      <c r="F7" s="52"/>
      <c r="G7" s="52"/>
      <c r="H7" s="53"/>
      <c r="I7" s="54"/>
      <c r="J7" s="55"/>
      <c r="K7" s="56"/>
      <c r="L7" s="56"/>
      <c r="M7" s="56"/>
      <c r="N7" s="56"/>
      <c r="O7" s="57"/>
      <c r="P7" s="58"/>
      <c r="Q7" s="62">
        <f>A8</f>
        <v>58644</v>
      </c>
      <c r="R7" s="59"/>
      <c r="S7" s="60"/>
      <c r="T7" s="53"/>
      <c r="U7" s="61"/>
      <c r="V7" s="58"/>
    </row>
    <row r="8" spans="1:22" ht="28.5" x14ac:dyDescent="0.25">
      <c r="A8" s="7">
        <v>58644</v>
      </c>
      <c r="B8" s="3" t="s">
        <v>4</v>
      </c>
      <c r="C8" s="44">
        <v>45161</v>
      </c>
      <c r="D8" s="4" t="s">
        <v>8</v>
      </c>
      <c r="E8" s="18">
        <v>63945</v>
      </c>
      <c r="F8" s="33">
        <v>0</v>
      </c>
      <c r="G8" s="43">
        <f t="shared" ref="G8:G12" si="0">E8-F8</f>
        <v>63945</v>
      </c>
      <c r="H8" s="33"/>
      <c r="I8" s="20">
        <f>ROUND(G8+H8,)</f>
        <v>63945</v>
      </c>
      <c r="J8" s="27">
        <f>ROUND(G8*$J$6,)</f>
        <v>639</v>
      </c>
      <c r="K8" s="23">
        <f>ROUND(G8*$K$6,)</f>
        <v>3197</v>
      </c>
      <c r="L8" s="23">
        <v>0</v>
      </c>
      <c r="M8" s="23">
        <v>0</v>
      </c>
      <c r="N8" s="23">
        <f>H8</f>
        <v>0</v>
      </c>
      <c r="O8" s="23">
        <v>0</v>
      </c>
      <c r="P8" s="23">
        <f>ROUND(I8-SUM(J8:O8),0)</f>
        <v>60109</v>
      </c>
      <c r="Q8" s="5"/>
      <c r="R8" s="28" t="s">
        <v>6</v>
      </c>
      <c r="S8" s="33">
        <v>60109</v>
      </c>
      <c r="T8" s="33">
        <v>0</v>
      </c>
      <c r="U8" s="26">
        <f>S8-T8</f>
        <v>60109</v>
      </c>
      <c r="V8" s="29" t="s">
        <v>5</v>
      </c>
    </row>
    <row r="9" spans="1:22" ht="28.5" x14ac:dyDescent="0.25">
      <c r="A9" s="7">
        <v>58644</v>
      </c>
      <c r="B9" s="3" t="s">
        <v>4</v>
      </c>
      <c r="C9" s="44">
        <v>45161</v>
      </c>
      <c r="D9" s="4">
        <v>256</v>
      </c>
      <c r="E9" s="18">
        <v>281531</v>
      </c>
      <c r="F9" s="33">
        <v>0</v>
      </c>
      <c r="G9" s="43">
        <f t="shared" ref="G9" si="1">E9-F9</f>
        <v>281531</v>
      </c>
      <c r="H9" s="33"/>
      <c r="I9" s="20">
        <f>ROUND(G9+H9,)</f>
        <v>281531</v>
      </c>
      <c r="J9" s="27">
        <f>ROUND(G9*$J$6,)</f>
        <v>2815</v>
      </c>
      <c r="K9" s="23">
        <f>ROUND(G9*$K$6,)</f>
        <v>14077</v>
      </c>
      <c r="L9" s="23">
        <f>G9*10%</f>
        <v>28153.100000000002</v>
      </c>
      <c r="M9" s="23">
        <f>G9*10%</f>
        <v>28153.100000000002</v>
      </c>
      <c r="N9" s="23">
        <f>H9</f>
        <v>0</v>
      </c>
      <c r="O9" s="23">
        <v>0</v>
      </c>
      <c r="P9" s="23">
        <f>ROUND(I9-SUM(J9:O9),0)</f>
        <v>208333</v>
      </c>
      <c r="Q9" s="5"/>
      <c r="R9" s="28" t="s">
        <v>11</v>
      </c>
      <c r="S9" s="33"/>
      <c r="T9" s="33"/>
      <c r="U9" s="26">
        <v>208333</v>
      </c>
      <c r="V9" s="29" t="s">
        <v>7</v>
      </c>
    </row>
    <row r="10" spans="1:22" ht="28.5" x14ac:dyDescent="0.25">
      <c r="A10" s="7">
        <v>58644</v>
      </c>
      <c r="B10" s="3" t="s">
        <v>4</v>
      </c>
      <c r="C10" s="44">
        <v>45328</v>
      </c>
      <c r="D10" s="4">
        <v>260</v>
      </c>
      <c r="E10" s="18">
        <v>240740</v>
      </c>
      <c r="F10" s="33"/>
      <c r="G10" s="43">
        <f t="shared" si="0"/>
        <v>240740</v>
      </c>
      <c r="H10" s="33"/>
      <c r="I10" s="20">
        <f>ROUND(G10+H10,)</f>
        <v>240740</v>
      </c>
      <c r="J10" s="27">
        <f>ROUND(G10*$J$6,)</f>
        <v>2407</v>
      </c>
      <c r="K10" s="23">
        <f>ROUND(G10*$K$6,)</f>
        <v>12037</v>
      </c>
      <c r="L10" s="23">
        <f>G10*10%</f>
        <v>24074</v>
      </c>
      <c r="M10" s="23">
        <f>G10*10%</f>
        <v>24074</v>
      </c>
      <c r="N10" s="23">
        <f>H10</f>
        <v>0</v>
      </c>
      <c r="O10" s="23">
        <v>44530</v>
      </c>
      <c r="P10" s="23">
        <f>ROUND(I10-SUM(J10:O10),0)</f>
        <v>133618</v>
      </c>
      <c r="Q10" s="5"/>
      <c r="R10" s="28" t="s">
        <v>10</v>
      </c>
      <c r="S10" s="33"/>
      <c r="T10" s="33"/>
      <c r="U10" s="26">
        <v>133618</v>
      </c>
      <c r="V10" s="29" t="s">
        <v>9</v>
      </c>
    </row>
    <row r="11" spans="1:22" x14ac:dyDescent="0.25">
      <c r="A11" s="7">
        <v>58644</v>
      </c>
      <c r="B11" s="3"/>
      <c r="C11" s="44">
        <v>45581</v>
      </c>
      <c r="D11" s="4">
        <v>201</v>
      </c>
      <c r="E11" s="18">
        <v>109568.25</v>
      </c>
      <c r="F11" s="33"/>
      <c r="G11" s="43">
        <f t="shared" si="0"/>
        <v>109568.25</v>
      </c>
      <c r="H11" s="33">
        <v>0</v>
      </c>
      <c r="I11" s="20">
        <f>G11+H11</f>
        <v>109568.25</v>
      </c>
      <c r="J11" s="27">
        <f>ROUND(G11*$J$6,)</f>
        <v>1096</v>
      </c>
      <c r="K11" s="23">
        <f>ROUND(G11*$K$6,)</f>
        <v>5478</v>
      </c>
      <c r="L11" s="23">
        <f>G11*10%</f>
        <v>10956.825000000001</v>
      </c>
      <c r="M11" s="23">
        <f>G11*10%</f>
        <v>10956.825000000001</v>
      </c>
      <c r="N11" s="23"/>
      <c r="O11" s="23">
        <v>0</v>
      </c>
      <c r="P11" s="23">
        <f>I11-SUM(J11:O11)</f>
        <v>81080.600000000006</v>
      </c>
      <c r="Q11" s="5"/>
      <c r="R11" s="28"/>
      <c r="S11" s="33"/>
      <c r="T11" s="33"/>
      <c r="U11" s="26">
        <v>50000</v>
      </c>
      <c r="V11" s="29" t="s">
        <v>13</v>
      </c>
    </row>
    <row r="12" spans="1:22" x14ac:dyDescent="0.25">
      <c r="B12" s="3"/>
      <c r="C12" s="44"/>
      <c r="D12" s="4"/>
      <c r="E12" s="18"/>
      <c r="F12" s="33"/>
      <c r="G12" s="43">
        <f t="shared" si="0"/>
        <v>0</v>
      </c>
      <c r="H12" s="33">
        <f>ROUND(G12*H6,0)</f>
        <v>0</v>
      </c>
      <c r="I12" s="20">
        <f>ROUND(G12+H12,)</f>
        <v>0</v>
      </c>
      <c r="J12" s="27">
        <f>ROUND(G12*$J$6,)</f>
        <v>0</v>
      </c>
      <c r="K12" s="23">
        <f>ROUND(G12*$K$6,)</f>
        <v>0</v>
      </c>
      <c r="L12" s="23">
        <v>0</v>
      </c>
      <c r="M12" s="23">
        <v>0</v>
      </c>
      <c r="N12" s="23">
        <v>0</v>
      </c>
      <c r="O12" s="23">
        <f>H12</f>
        <v>0</v>
      </c>
      <c r="P12" s="23">
        <f>ROUND(I12-SUM(J12:O12),0)</f>
        <v>0</v>
      </c>
      <c r="Q12" s="5"/>
      <c r="R12" s="28"/>
      <c r="S12" s="33"/>
      <c r="T12" s="33"/>
      <c r="U12" s="26"/>
      <c r="V12" s="29"/>
    </row>
    <row r="13" spans="1:22" x14ac:dyDescent="0.25">
      <c r="B13" s="30"/>
      <c r="C13" s="31"/>
      <c r="D13" s="31"/>
      <c r="E13" s="32"/>
      <c r="F13" s="33"/>
      <c r="G13" s="32"/>
      <c r="H13" s="33"/>
      <c r="I13" s="34"/>
      <c r="J13" s="17"/>
      <c r="K13" s="35"/>
      <c r="L13" s="35"/>
      <c r="M13" s="35"/>
      <c r="N13" s="35"/>
      <c r="O13" s="35"/>
      <c r="P13" s="35"/>
      <c r="Q13" s="5"/>
      <c r="R13" s="28"/>
      <c r="S13" s="33"/>
      <c r="T13" s="33"/>
      <c r="U13" s="36"/>
      <c r="V13" s="37"/>
    </row>
    <row r="14" spans="1:22" ht="15.75" thickBot="1" x14ac:dyDescent="0.3">
      <c r="B14" s="78"/>
      <c r="C14" s="79"/>
      <c r="D14" s="79"/>
      <c r="E14" s="80"/>
      <c r="F14" s="80"/>
      <c r="G14" s="80"/>
      <c r="H14" s="65"/>
      <c r="I14" s="81"/>
      <c r="J14" s="31"/>
      <c r="K14" s="67"/>
      <c r="L14" s="67"/>
      <c r="M14" s="67"/>
      <c r="N14" s="67"/>
      <c r="O14" s="67"/>
      <c r="P14" s="67"/>
      <c r="Q14" s="5"/>
      <c r="R14" s="64"/>
      <c r="S14" s="65"/>
      <c r="T14" s="65"/>
      <c r="U14" s="66"/>
      <c r="V14" s="67"/>
    </row>
    <row r="15" spans="1:22" x14ac:dyDescent="0.25">
      <c r="A15" s="20"/>
      <c r="B15" s="82"/>
      <c r="C15" s="70"/>
      <c r="D15" s="70"/>
      <c r="E15" s="70"/>
      <c r="F15" s="70"/>
      <c r="G15" s="70"/>
      <c r="H15" s="70"/>
      <c r="I15" s="70"/>
      <c r="J15" s="70"/>
      <c r="K15" s="83"/>
      <c r="L15" s="83"/>
      <c r="M15" s="83"/>
      <c r="N15" s="83"/>
      <c r="O15" s="83"/>
      <c r="P15" s="83"/>
      <c r="Q15" s="42"/>
      <c r="R15" s="69"/>
      <c r="S15" s="70"/>
      <c r="T15" s="71"/>
      <c r="U15" s="72"/>
      <c r="V15" s="73"/>
    </row>
    <row r="16" spans="1:22" x14ac:dyDescent="0.25">
      <c r="A16" s="20"/>
      <c r="B16" s="28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6"/>
      <c r="Q16" s="42"/>
      <c r="R16" s="74"/>
      <c r="S16" s="33"/>
      <c r="T16" s="68"/>
      <c r="U16" s="33"/>
      <c r="V16" s="36"/>
    </row>
    <row r="17" spans="1:22" ht="15.75" thickBot="1" x14ac:dyDescent="0.3">
      <c r="A17" s="20"/>
      <c r="B17" s="3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40"/>
      <c r="Q17" s="42"/>
      <c r="R17" s="75"/>
      <c r="S17" s="38"/>
      <c r="T17" s="76"/>
      <c r="U17" s="77"/>
      <c r="V17" s="40"/>
    </row>
    <row r="19" spans="1:22" ht="15.75" thickBot="1" x14ac:dyDescent="0.3"/>
    <row r="20" spans="1:22" ht="21.75" thickBot="1" x14ac:dyDescent="0.3">
      <c r="L20" s="92"/>
      <c r="M20" s="93"/>
      <c r="N20" s="93"/>
      <c r="O20" s="94"/>
    </row>
    <row r="21" spans="1:22" ht="18.75" x14ac:dyDescent="0.25">
      <c r="L21" s="95"/>
      <c r="M21" s="96"/>
      <c r="N21" s="96"/>
      <c r="O21" s="97"/>
    </row>
    <row r="22" spans="1:22" ht="18.75" x14ac:dyDescent="0.25">
      <c r="L22" s="84"/>
      <c r="M22" s="85"/>
      <c r="N22" s="86"/>
      <c r="O22" s="87"/>
    </row>
    <row r="23" spans="1:22" ht="18.75" x14ac:dyDescent="0.25">
      <c r="L23" s="84"/>
      <c r="M23" s="85"/>
      <c r="N23" s="86"/>
      <c r="O23" s="87"/>
    </row>
    <row r="24" spans="1:22" ht="18.75" x14ac:dyDescent="0.25">
      <c r="L24" s="84"/>
      <c r="M24" s="85"/>
      <c r="N24" s="86"/>
      <c r="O24" s="87"/>
    </row>
    <row r="25" spans="1:22" ht="19.5" thickBot="1" x14ac:dyDescent="0.3">
      <c r="L25" s="88"/>
      <c r="M25" s="89"/>
      <c r="N25" s="90"/>
      <c r="O25" s="91"/>
    </row>
  </sheetData>
  <mergeCells count="10">
    <mergeCell ref="L24:M24"/>
    <mergeCell ref="N24:O24"/>
    <mergeCell ref="L25:M25"/>
    <mergeCell ref="N25:O25"/>
    <mergeCell ref="L20:O20"/>
    <mergeCell ref="L21:O21"/>
    <mergeCell ref="L22:M22"/>
    <mergeCell ref="N22:O22"/>
    <mergeCell ref="L23:M23"/>
    <mergeCell ref="N23:O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2025-05-27T11:35:38Z</dcterms:modified>
</cp:coreProperties>
</file>