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T8" i="1"/>
  <c r="T12" i="1"/>
  <c r="W12" i="1" s="1"/>
  <c r="W11" i="1"/>
  <c r="G11" i="1"/>
  <c r="M11" i="1" s="1"/>
  <c r="H11" i="1" l="1"/>
  <c r="N11" i="1" s="1"/>
  <c r="J11" i="1"/>
  <c r="K11" i="1"/>
  <c r="L11" i="1"/>
  <c r="I11" i="1" l="1"/>
  <c r="P11" i="1"/>
  <c r="I30" i="1" l="1"/>
  <c r="I29" i="1"/>
  <c r="I31" i="1" s="1"/>
  <c r="G9" i="1"/>
  <c r="H9" i="1" s="1"/>
  <c r="N9" i="1" s="1"/>
  <c r="K9" i="1" l="1"/>
  <c r="I9" i="1"/>
  <c r="J9" i="1"/>
  <c r="M9" i="1"/>
  <c r="L9" i="1"/>
  <c r="P9" i="1" l="1"/>
  <c r="T16" i="1" l="1"/>
  <c r="W16" i="1" s="1"/>
  <c r="T9" i="1"/>
  <c r="G16" i="1" l="1"/>
  <c r="I16" i="1" s="1"/>
  <c r="J16" i="1" l="1"/>
  <c r="P16" i="1" s="1"/>
  <c r="W8" i="1"/>
  <c r="G8" i="1"/>
  <c r="W21" i="1" l="1"/>
  <c r="H8" i="1"/>
  <c r="L8" i="1"/>
  <c r="J8" i="1"/>
  <c r="M8" i="1"/>
  <c r="K8" i="1"/>
  <c r="N8" i="1" l="1"/>
  <c r="I8" i="1"/>
  <c r="P8" i="1" l="1"/>
  <c r="P21" i="1" s="1"/>
  <c r="W23" i="1" s="1"/>
</calcChain>
</file>

<file path=xl/sharedStrings.xml><?xml version="1.0" encoding="utf-8"?>
<sst xmlns="http://schemas.openxmlformats.org/spreadsheetml/2006/main" count="49" uniqueCount="47">
  <si>
    <t>Amount</t>
  </si>
  <si>
    <t>PAYMENT NOTE No.</t>
  </si>
  <si>
    <t>UTR</t>
  </si>
  <si>
    <t>SD (5%)</t>
  </si>
  <si>
    <t>Advance paid</t>
  </si>
  <si>
    <t>Pipeline Laying work</t>
  </si>
  <si>
    <t>Total Paid Amount Rs. -</t>
  </si>
  <si>
    <t>Total Payable Amount Rs. -</t>
  </si>
  <si>
    <t>Balance Payable Amount Rs. -</t>
  </si>
  <si>
    <t>Hold Amount For Quantity excess against DPR</t>
  </si>
  <si>
    <t>ITEM</t>
  </si>
  <si>
    <t>EXCESS</t>
  </si>
  <si>
    <t>RATE</t>
  </si>
  <si>
    <t>AMOUNT</t>
  </si>
  <si>
    <t>Dism BOE</t>
  </si>
  <si>
    <t>Dism C C</t>
  </si>
  <si>
    <t>Hold Amt</t>
  </si>
  <si>
    <t>Peer kera village Pipeline work</t>
  </si>
  <si>
    <t>26-09-2023 NEFT/AXISP00427655671/RIUP23/2290/RAO JISAN CONTRACT/PUNB0166010 198000.00</t>
  </si>
  <si>
    <t>RIUP23/2290</t>
  </si>
  <si>
    <t>03-10-2023 NEFT/AXISP00430096851/RIUP23/2410/RAO JISAN CONTRACT/PUNB0166010 178606.00</t>
  </si>
  <si>
    <t>RIUP23/2410</t>
  </si>
  <si>
    <t>09-11-2023 NEFT/AXISP00442541966/RIUP23/3185/RAO JISAN CONTRACT/PUNB0166010 49500.00</t>
  </si>
  <si>
    <t>Rao Jishan Contractor</t>
  </si>
  <si>
    <t xml:space="preserve">subcontactor name </t>
  </si>
  <si>
    <t>state name</t>
  </si>
  <si>
    <t>district name</t>
  </si>
  <si>
    <t>block name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</si>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</sst>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5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28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3" fillId="2" borderId="34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horizontal="center" vertical="center" wrapText="1"/>
    </xf>
    <xf numFmtId="15" fontId="7" fillId="2" borderId="18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43" fontId="7" fillId="2" borderId="16" xfId="1" applyNumberFormat="1" applyFont="1" applyFill="1" applyBorder="1" applyAlignment="1">
      <alignment vertical="center"/>
    </xf>
    <xf numFmtId="43" fontId="7" fillId="2" borderId="33" xfId="1" applyNumberFormat="1" applyFont="1" applyFill="1" applyBorder="1" applyAlignment="1">
      <alignment vertical="center"/>
    </xf>
    <xf numFmtId="43" fontId="7" fillId="2" borderId="7" xfId="1" applyNumberFormat="1" applyFont="1" applyFill="1" applyBorder="1" applyAlignment="1">
      <alignment vertical="center"/>
    </xf>
    <xf numFmtId="43" fontId="7" fillId="2" borderId="9" xfId="1" applyNumberFormat="1" applyFont="1" applyFill="1" applyBorder="1" applyAlignment="1">
      <alignment vertical="center"/>
    </xf>
    <xf numFmtId="43" fontId="7" fillId="2" borderId="28" xfId="1" applyNumberFormat="1" applyFont="1" applyFill="1" applyBorder="1" applyAlignment="1">
      <alignment vertical="center"/>
    </xf>
    <xf numFmtId="0" fontId="8" fillId="2" borderId="0" xfId="0" applyFont="1" applyFill="1" applyAlignment="1">
      <alignment horizontal="center" vertical="center" wrapText="1"/>
    </xf>
    <xf numFmtId="43" fontId="7" fillId="2" borderId="29" xfId="1" applyNumberFormat="1" applyFont="1" applyFill="1" applyBorder="1" applyAlignment="1">
      <alignment vertical="center"/>
    </xf>
    <xf numFmtId="43" fontId="7" fillId="2" borderId="4" xfId="1" applyNumberFormat="1" applyFont="1" applyFill="1" applyBorder="1" applyAlignment="1">
      <alignment vertical="center"/>
    </xf>
    <xf numFmtId="43" fontId="7" fillId="2" borderId="6" xfId="1" applyNumberFormat="1" applyFont="1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43" fontId="0" fillId="2" borderId="11" xfId="1" applyNumberFormat="1" applyFont="1" applyFill="1" applyBorder="1" applyAlignment="1">
      <alignment horizontal="center" vertical="center"/>
    </xf>
    <xf numFmtId="43" fontId="6" fillId="2" borderId="11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18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33" xfId="1" applyNumberFormat="1" applyFont="1" applyFill="1" applyBorder="1" applyAlignment="1">
      <alignment vertical="center"/>
    </xf>
    <xf numFmtId="43" fontId="3" fillId="3" borderId="32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9" fontId="3" fillId="3" borderId="28" xfId="1" applyNumberFormat="1" applyFont="1" applyFill="1" applyBorder="1" applyAlignment="1">
      <alignment vertical="center"/>
    </xf>
    <xf numFmtId="43" fontId="3" fillId="3" borderId="28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0" fillId="3" borderId="21" xfId="0" applyFill="1" applyBorder="1" applyAlignment="1">
      <alignment vertical="center"/>
    </xf>
    <xf numFmtId="0" fontId="6" fillId="0" borderId="0" xfId="0" applyFont="1" applyAlignment="1">
      <alignment wrapText="1"/>
    </xf>
    <xf numFmtId="0" fontId="6" fillId="0" borderId="0" xfId="0" applyFont="1"/>
    <xf numFmtId="0" fontId="0" fillId="0" borderId="0" xfId="0" applyFont="1"/>
    <xf numFmtId="0" fontId="6" fillId="2" borderId="35" xfId="0" applyFont="1" applyFill="1" applyBorder="1" applyAlignment="1">
      <alignment vertical="center"/>
    </xf>
    <xf numFmtId="0" fontId="6" fillId="2" borderId="35" xfId="0" applyFont="1" applyFill="1" applyBorder="1" applyAlignment="1">
      <alignment horizontal="center" vertical="center" wrapText="1"/>
    </xf>
    <xf numFmtId="14" fontId="6" fillId="2" borderId="35" xfId="0" applyNumberFormat="1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43" fontId="9" fillId="2" borderId="35" xfId="1" applyNumberFormat="1" applyFont="1" applyFill="1" applyBorder="1" applyAlignment="1">
      <alignment horizontal="center" vertical="center"/>
    </xf>
    <xf numFmtId="43" fontId="6" fillId="2" borderId="35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zoomScale="85" zoomScaleNormal="85" workbookViewId="0">
      <selection activeCell="C8" sqref="C8"/>
    </sheetView>
  </sheetViews>
  <sheetFormatPr defaultColWidth="9" defaultRowHeight="15" x14ac:dyDescent="0.25"/>
  <cols>
    <col min="1" max="1" width="9" style="12"/>
    <col min="2" max="2" width="30" style="12" customWidth="1"/>
    <col min="3" max="3" width="15.5703125" style="12" customWidth="1"/>
    <col min="4" max="4" width="11.5703125" style="12" bestFit="1" customWidth="1"/>
    <col min="5" max="5" width="13.28515625" style="12" bestFit="1" customWidth="1"/>
    <col min="6" max="7" width="13.28515625" style="12" customWidth="1"/>
    <col min="8" max="8" width="14.7109375" style="51" customWidth="1"/>
    <col min="9" max="9" width="12.85546875" style="51" bestFit="1" customWidth="1"/>
    <col min="10" max="10" width="10.7109375" style="12" bestFit="1" customWidth="1"/>
    <col min="11" max="11" width="11" style="12" bestFit="1" customWidth="1"/>
    <col min="12" max="12" width="12.42578125" style="12" bestFit="1" customWidth="1"/>
    <col min="13" max="13" width="12.7109375" style="12" customWidth="1"/>
    <col min="14" max="16" width="14.85546875" style="12" customWidth="1"/>
    <col min="17" max="17" width="7.28515625" style="12" customWidth="1"/>
    <col min="18" max="18" width="21.7109375" style="12" bestFit="1" customWidth="1"/>
    <col min="19" max="19" width="15.5703125" style="12" customWidth="1"/>
    <col min="20" max="20" width="14.5703125" style="12" bestFit="1" customWidth="1"/>
    <col min="21" max="22" width="14.5703125" style="12" customWidth="1"/>
    <col min="23" max="23" width="18.85546875" style="12" bestFit="1" customWidth="1"/>
    <col min="24" max="24" width="102.7109375" style="12" bestFit="1" customWidth="1"/>
    <col min="25" max="16384" width="9" style="12"/>
  </cols>
  <sheetData>
    <row r="1" spans="1:24" ht="45" x14ac:dyDescent="0.25">
      <c r="A1" s="90" t="s">
        <v>24</v>
      </c>
      <c r="B1" s="11" t="s">
        <v>23</v>
      </c>
      <c r="E1" s="13"/>
      <c r="F1" s="13"/>
      <c r="G1" s="13"/>
      <c r="H1" s="14"/>
      <c r="I1" s="14"/>
    </row>
    <row r="2" spans="1:24" ht="21" x14ac:dyDescent="0.25">
      <c r="A2" s="91" t="s">
        <v>25</v>
      </c>
      <c r="B2" s="92" t="s">
        <v>28</v>
      </c>
      <c r="C2" s="15"/>
      <c r="D2" s="15" t="s">
        <v>23</v>
      </c>
      <c r="H2" s="55" t="s">
        <v>5</v>
      </c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4" ht="21.75" thickBot="1" x14ac:dyDescent="0.3">
      <c r="A3" s="91" t="s">
        <v>26</v>
      </c>
      <c r="B3" s="92" t="s">
        <v>29</v>
      </c>
      <c r="C3" s="15"/>
      <c r="D3" s="15"/>
      <c r="H3" s="55"/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4" ht="15.75" thickBot="1" x14ac:dyDescent="0.3">
      <c r="A4" s="91" t="s">
        <v>27</v>
      </c>
      <c r="B4" s="92" t="s">
        <v>29</v>
      </c>
      <c r="C4" s="18"/>
      <c r="D4" s="18"/>
      <c r="E4" s="18"/>
      <c r="F4" s="17"/>
      <c r="G4" s="17"/>
      <c r="H4" s="19"/>
      <c r="I4" s="19"/>
      <c r="J4" s="17"/>
      <c r="K4" s="17"/>
      <c r="L4" s="17"/>
      <c r="M4" s="17"/>
      <c r="R4" s="17"/>
      <c r="S4" s="20"/>
      <c r="T4" s="20"/>
      <c r="U4" s="20"/>
      <c r="V4" s="20"/>
      <c r="W4" s="20"/>
      <c r="X4" s="20"/>
    </row>
    <row r="5" spans="1:24" ht="62.25" customHeight="1" thickBot="1" x14ac:dyDescent="0.3">
      <c r="A5" s="93" t="s">
        <v>30</v>
      </c>
      <c r="B5" s="94" t="s">
        <v>31</v>
      </c>
      <c r="C5" s="95" t="s">
        <v>32</v>
      </c>
      <c r="D5" s="96" t="s">
        <v>33</v>
      </c>
      <c r="E5" s="94" t="s">
        <v>34</v>
      </c>
      <c r="F5" s="94" t="s">
        <v>35</v>
      </c>
      <c r="G5" s="96" t="s">
        <v>36</v>
      </c>
      <c r="H5" s="97" t="s">
        <v>37</v>
      </c>
      <c r="I5" s="98" t="s">
        <v>0</v>
      </c>
      <c r="J5" s="94" t="s">
        <v>38</v>
      </c>
      <c r="K5" s="94" t="s">
        <v>39</v>
      </c>
      <c r="L5" s="94" t="s">
        <v>40</v>
      </c>
      <c r="M5" s="94" t="s">
        <v>41</v>
      </c>
      <c r="N5" s="10" t="s">
        <v>42</v>
      </c>
      <c r="O5" s="10" t="s">
        <v>9</v>
      </c>
      <c r="P5" s="10" t="s">
        <v>43</v>
      </c>
      <c r="Q5" s="3"/>
      <c r="R5" s="2" t="s">
        <v>1</v>
      </c>
      <c r="S5" s="94" t="s">
        <v>44</v>
      </c>
      <c r="T5" s="94" t="s">
        <v>45</v>
      </c>
      <c r="U5" s="1" t="s">
        <v>3</v>
      </c>
      <c r="V5" s="2" t="s">
        <v>4</v>
      </c>
      <c r="W5" s="94" t="s">
        <v>46</v>
      </c>
      <c r="X5" s="94" t="s">
        <v>2</v>
      </c>
    </row>
    <row r="6" spans="1:24" x14ac:dyDescent="0.25">
      <c r="B6" s="21"/>
      <c r="C6" s="22"/>
      <c r="D6" s="22"/>
      <c r="E6" s="56"/>
      <c r="F6" s="54"/>
      <c r="G6" s="53"/>
      <c r="H6" s="25"/>
      <c r="I6" s="34"/>
      <c r="J6" s="26">
        <v>0.01</v>
      </c>
      <c r="K6" s="27">
        <v>0.05</v>
      </c>
      <c r="L6" s="27">
        <v>0.1</v>
      </c>
      <c r="M6" s="27">
        <v>0.1</v>
      </c>
      <c r="N6" s="28"/>
      <c r="O6" s="28"/>
      <c r="P6" s="28"/>
      <c r="Q6" s="3"/>
      <c r="R6" s="29"/>
      <c r="S6" s="24"/>
      <c r="T6" s="30">
        <v>0.01</v>
      </c>
      <c r="U6" s="31">
        <v>0.05</v>
      </c>
      <c r="V6" s="25"/>
      <c r="W6" s="32"/>
      <c r="X6" s="28"/>
    </row>
    <row r="7" spans="1:24" s="73" customFormat="1" ht="36" customHeight="1" x14ac:dyDescent="0.25">
      <c r="B7" s="74"/>
      <c r="C7" s="75"/>
      <c r="D7" s="76"/>
      <c r="E7" s="77"/>
      <c r="F7" s="77"/>
      <c r="G7" s="78"/>
      <c r="H7" s="79"/>
      <c r="I7" s="76"/>
      <c r="J7" s="80"/>
      <c r="K7" s="81"/>
      <c r="L7" s="81"/>
      <c r="M7" s="81"/>
      <c r="N7" s="82"/>
      <c r="O7" s="82"/>
      <c r="P7" s="82"/>
      <c r="Q7" s="88">
        <f>A8</f>
        <v>59339</v>
      </c>
      <c r="R7" s="83"/>
      <c r="S7" s="84"/>
      <c r="T7" s="85"/>
      <c r="U7" s="86"/>
      <c r="V7" s="79"/>
      <c r="W7" s="87"/>
      <c r="X7" s="89"/>
    </row>
    <row r="8" spans="1:24" ht="28.9" customHeight="1" x14ac:dyDescent="0.25">
      <c r="A8" s="12">
        <v>59339</v>
      </c>
      <c r="B8" s="58" t="s">
        <v>17</v>
      </c>
      <c r="C8" s="59">
        <v>45182</v>
      </c>
      <c r="D8" s="60">
        <v>1</v>
      </c>
      <c r="E8" s="61">
        <v>604302</v>
      </c>
      <c r="F8" s="62">
        <v>54042</v>
      </c>
      <c r="G8" s="62">
        <f>E8-F8</f>
        <v>550260</v>
      </c>
      <c r="H8" s="63">
        <f>ROUND(G8*18%,)</f>
        <v>99047</v>
      </c>
      <c r="I8" s="64">
        <f>G8+H8</f>
        <v>649307</v>
      </c>
      <c r="J8" s="64">
        <f>G8*$J$6</f>
        <v>5502.6</v>
      </c>
      <c r="K8" s="65">
        <f>G8*5%</f>
        <v>27513</v>
      </c>
      <c r="L8" s="65">
        <f>G8*10%</f>
        <v>55026</v>
      </c>
      <c r="M8" s="65">
        <f>G8*10%</f>
        <v>55026</v>
      </c>
      <c r="N8" s="65">
        <f>H8</f>
        <v>99047</v>
      </c>
      <c r="O8" s="65">
        <v>30586</v>
      </c>
      <c r="P8" s="65">
        <f>ROUND(I8-SUM(J8:O8),)</f>
        <v>376606</v>
      </c>
      <c r="Q8" s="66"/>
      <c r="R8" s="67" t="s">
        <v>19</v>
      </c>
      <c r="S8" s="68">
        <v>200000</v>
      </c>
      <c r="T8" s="68">
        <f>S8*T6</f>
        <v>2000</v>
      </c>
      <c r="U8" s="63">
        <v>0</v>
      </c>
      <c r="V8" s="63">
        <v>0</v>
      </c>
      <c r="W8" s="69">
        <f t="shared" ref="W8" si="0">S8-T8</f>
        <v>198000</v>
      </c>
      <c r="X8" s="36" t="s">
        <v>18</v>
      </c>
    </row>
    <row r="9" spans="1:24" ht="28.9" customHeight="1" x14ac:dyDescent="0.25">
      <c r="A9" s="12">
        <v>59339</v>
      </c>
      <c r="B9" s="58"/>
      <c r="C9" s="6"/>
      <c r="D9" s="8"/>
      <c r="E9" s="33"/>
      <c r="F9" s="54"/>
      <c r="G9" s="62">
        <f>E9-F9</f>
        <v>0</v>
      </c>
      <c r="H9" s="63">
        <f>ROUND(G9*18%,)</f>
        <v>0</v>
      </c>
      <c r="I9" s="64">
        <f>G9+H9</f>
        <v>0</v>
      </c>
      <c r="J9" s="64">
        <f>G9*$J$6</f>
        <v>0</v>
      </c>
      <c r="K9" s="65">
        <f>G9*5%</f>
        <v>0</v>
      </c>
      <c r="L9" s="65">
        <f>G9*10%</f>
        <v>0</v>
      </c>
      <c r="M9" s="65">
        <f>G9*10%</f>
        <v>0</v>
      </c>
      <c r="N9" s="65">
        <f>H9</f>
        <v>0</v>
      </c>
      <c r="O9" s="65"/>
      <c r="P9" s="65">
        <f>ROUND(I9-SUM(J9:O9),)</f>
        <v>0</v>
      </c>
      <c r="Q9" s="3"/>
      <c r="R9" s="35" t="s">
        <v>21</v>
      </c>
      <c r="S9" s="24"/>
      <c r="T9" s="24">
        <f>S9*T6</f>
        <v>0</v>
      </c>
      <c r="U9" s="25">
        <v>0</v>
      </c>
      <c r="V9" s="25">
        <v>0</v>
      </c>
      <c r="W9" s="32">
        <v>178606</v>
      </c>
      <c r="X9" s="36" t="s">
        <v>20</v>
      </c>
    </row>
    <row r="10" spans="1:24" ht="28.9" customHeight="1" x14ac:dyDescent="0.25">
      <c r="A10" s="12">
        <v>59339</v>
      </c>
      <c r="B10" s="58"/>
      <c r="C10" s="6"/>
      <c r="D10" s="8"/>
      <c r="E10" s="23"/>
      <c r="F10" s="54"/>
      <c r="G10" s="62"/>
      <c r="H10" s="63"/>
      <c r="I10" s="64"/>
      <c r="J10" s="64"/>
      <c r="K10" s="65"/>
      <c r="L10" s="65"/>
      <c r="M10" s="65"/>
      <c r="N10" s="65"/>
      <c r="O10" s="65"/>
      <c r="P10" s="65"/>
      <c r="Q10" s="3"/>
      <c r="R10" s="35"/>
      <c r="S10" s="24"/>
      <c r="T10" s="24"/>
      <c r="U10" s="25"/>
      <c r="V10" s="25"/>
      <c r="W10" s="32">
        <v>49500</v>
      </c>
      <c r="X10" s="36" t="s">
        <v>22</v>
      </c>
    </row>
    <row r="11" spans="1:24" ht="28.9" customHeight="1" x14ac:dyDescent="0.25">
      <c r="A11" s="12">
        <v>59339</v>
      </c>
      <c r="B11" s="58"/>
      <c r="C11" s="59"/>
      <c r="D11" s="60"/>
      <c r="E11" s="61"/>
      <c r="F11" s="62">
        <v>0</v>
      </c>
      <c r="G11" s="62">
        <f>E11-F11</f>
        <v>0</v>
      </c>
      <c r="H11" s="63">
        <f>ROUND(G11*18%,)</f>
        <v>0</v>
      </c>
      <c r="I11" s="64">
        <f>G11+H11</f>
        <v>0</v>
      </c>
      <c r="J11" s="64">
        <f>G11*$J$6</f>
        <v>0</v>
      </c>
      <c r="K11" s="65">
        <f>G11*5%</f>
        <v>0</v>
      </c>
      <c r="L11" s="65">
        <f>G11*10%</f>
        <v>0</v>
      </c>
      <c r="M11" s="65">
        <f>G11*10%</f>
        <v>0</v>
      </c>
      <c r="N11" s="65">
        <f>H11</f>
        <v>0</v>
      </c>
      <c r="O11" s="65"/>
      <c r="P11" s="65">
        <f>ROUND(I11-SUM(J11:O11),)</f>
        <v>0</v>
      </c>
      <c r="Q11" s="66"/>
      <c r="R11" s="67"/>
      <c r="S11" s="68"/>
      <c r="T11" s="68">
        <v>0</v>
      </c>
      <c r="U11" s="63">
        <v>0</v>
      </c>
      <c r="V11" s="63">
        <v>0</v>
      </c>
      <c r="W11" s="69">
        <f t="shared" ref="W11:W12" si="1">S11-T11</f>
        <v>0</v>
      </c>
      <c r="X11" s="36"/>
    </row>
    <row r="12" spans="1:24" ht="28.9" customHeight="1" x14ac:dyDescent="0.25">
      <c r="A12" s="12">
        <v>59339</v>
      </c>
      <c r="B12" s="58"/>
      <c r="C12" s="6"/>
      <c r="D12" s="8"/>
      <c r="E12" s="33"/>
      <c r="F12" s="54"/>
      <c r="G12" s="62"/>
      <c r="H12" s="63"/>
      <c r="I12" s="64"/>
      <c r="J12" s="64"/>
      <c r="K12" s="65"/>
      <c r="L12" s="65"/>
      <c r="M12" s="65"/>
      <c r="N12" s="65"/>
      <c r="O12" s="65"/>
      <c r="P12" s="65"/>
      <c r="Q12" s="3"/>
      <c r="R12" s="35"/>
      <c r="S12" s="24"/>
      <c r="T12" s="24">
        <f>S12*T10</f>
        <v>0</v>
      </c>
      <c r="U12" s="25">
        <v>0</v>
      </c>
      <c r="V12" s="25">
        <v>0</v>
      </c>
      <c r="W12" s="32">
        <f t="shared" si="1"/>
        <v>0</v>
      </c>
      <c r="X12" s="36"/>
    </row>
    <row r="13" spans="1:24" ht="28.9" customHeight="1" x14ac:dyDescent="0.25">
      <c r="B13" s="58"/>
      <c r="C13" s="6"/>
      <c r="D13" s="8"/>
      <c r="E13" s="23"/>
      <c r="F13" s="54"/>
      <c r="G13" s="62"/>
      <c r="H13" s="63"/>
      <c r="I13" s="64"/>
      <c r="J13" s="64"/>
      <c r="K13" s="65"/>
      <c r="L13" s="65"/>
      <c r="M13" s="65"/>
      <c r="N13" s="65"/>
      <c r="O13" s="65"/>
      <c r="P13" s="65"/>
      <c r="Q13" s="3"/>
      <c r="R13" s="35"/>
      <c r="S13" s="24"/>
      <c r="T13" s="24"/>
      <c r="U13" s="25"/>
      <c r="V13" s="25"/>
      <c r="W13" s="32"/>
      <c r="X13" s="36"/>
    </row>
    <row r="14" spans="1:24" ht="28.9" customHeight="1" x14ac:dyDescent="0.25">
      <c r="B14" s="58"/>
      <c r="C14" s="6"/>
      <c r="D14" s="8"/>
      <c r="E14" s="23"/>
      <c r="F14" s="54"/>
      <c r="G14" s="62"/>
      <c r="H14" s="63"/>
      <c r="I14" s="64"/>
      <c r="J14" s="64"/>
      <c r="K14" s="65"/>
      <c r="L14" s="65"/>
      <c r="M14" s="65"/>
      <c r="N14" s="65"/>
      <c r="O14" s="65"/>
      <c r="P14" s="65"/>
      <c r="Q14" s="3"/>
      <c r="R14" s="35"/>
      <c r="S14" s="24"/>
      <c r="T14" s="24"/>
      <c r="U14" s="25"/>
      <c r="V14" s="25"/>
      <c r="W14" s="32"/>
      <c r="X14" s="36"/>
    </row>
    <row r="15" spans="1:24" ht="28.9" customHeight="1" x14ac:dyDescent="0.25">
      <c r="B15" s="58"/>
      <c r="C15" s="6"/>
      <c r="D15" s="8"/>
      <c r="E15" s="23"/>
      <c r="F15" s="54"/>
      <c r="G15" s="62"/>
      <c r="H15" s="63"/>
      <c r="I15" s="64"/>
      <c r="J15" s="64"/>
      <c r="K15" s="65"/>
      <c r="L15" s="65"/>
      <c r="M15" s="65"/>
      <c r="N15" s="65"/>
      <c r="O15" s="65"/>
      <c r="P15" s="65"/>
      <c r="Q15" s="3"/>
      <c r="R15" s="35"/>
      <c r="S15" s="24"/>
      <c r="T15" s="24"/>
      <c r="U15" s="25"/>
      <c r="V15" s="25"/>
      <c r="W15" s="32"/>
      <c r="X15" s="36"/>
    </row>
    <row r="16" spans="1:24" ht="28.9" customHeight="1" x14ac:dyDescent="0.25">
      <c r="B16" s="5"/>
      <c r="C16" s="6"/>
      <c r="D16" s="8"/>
      <c r="E16" s="23"/>
      <c r="F16" s="40">
        <v>0</v>
      </c>
      <c r="G16" s="40">
        <f>E16-F16</f>
        <v>0</v>
      </c>
      <c r="H16" s="41">
        <v>0</v>
      </c>
      <c r="I16" s="34">
        <f>G16+H16</f>
        <v>0</v>
      </c>
      <c r="J16" s="34">
        <f>J$6*I16</f>
        <v>0</v>
      </c>
      <c r="K16" s="28">
        <v>0</v>
      </c>
      <c r="L16" s="28"/>
      <c r="M16" s="28"/>
      <c r="N16" s="28">
        <v>0</v>
      </c>
      <c r="O16" s="28"/>
      <c r="P16" s="28">
        <f>I16-SUM(J16:N16)</f>
        <v>0</v>
      </c>
      <c r="Q16" s="9"/>
      <c r="R16" s="35"/>
      <c r="S16" s="24"/>
      <c r="T16" s="24">
        <f>S16*T6</f>
        <v>0</v>
      </c>
      <c r="U16" s="25">
        <v>0</v>
      </c>
      <c r="V16" s="25">
        <v>0</v>
      </c>
      <c r="W16" s="32">
        <f t="shared" ref="W16" si="2">S16-T16</f>
        <v>0</v>
      </c>
      <c r="X16" s="36"/>
    </row>
    <row r="17" spans="2:24" x14ac:dyDescent="0.25">
      <c r="B17" s="37"/>
      <c r="C17" s="38"/>
      <c r="D17" s="38"/>
      <c r="E17" s="39"/>
      <c r="F17" s="40"/>
      <c r="G17" s="39"/>
      <c r="H17" s="41"/>
      <c r="I17" s="22"/>
      <c r="J17" s="22"/>
      <c r="K17" s="42"/>
      <c r="L17" s="42"/>
      <c r="M17" s="42"/>
      <c r="N17" s="42"/>
      <c r="O17" s="42"/>
      <c r="P17" s="42"/>
      <c r="Q17" s="9"/>
      <c r="R17" s="35"/>
      <c r="S17" s="40"/>
      <c r="T17" s="40"/>
      <c r="U17" s="40"/>
      <c r="V17" s="40"/>
      <c r="W17" s="43"/>
      <c r="X17" s="44"/>
    </row>
    <row r="18" spans="2:24" ht="15.75" thickBot="1" x14ac:dyDescent="0.3">
      <c r="B18" s="4"/>
      <c r="C18" s="7"/>
      <c r="D18" s="7"/>
      <c r="E18" s="46"/>
      <c r="F18" s="46"/>
      <c r="G18" s="46"/>
      <c r="H18" s="46"/>
      <c r="I18" s="47"/>
      <c r="J18" s="47"/>
      <c r="K18" s="48"/>
      <c r="L18" s="48"/>
      <c r="M18" s="48"/>
      <c r="N18" s="48"/>
      <c r="O18" s="48"/>
      <c r="P18" s="48"/>
      <c r="Q18" s="9"/>
      <c r="R18" s="49"/>
      <c r="S18" s="45"/>
      <c r="T18" s="45"/>
      <c r="U18" s="45"/>
      <c r="V18" s="45"/>
      <c r="W18" s="50"/>
      <c r="X18" s="48"/>
    </row>
    <row r="19" spans="2:24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5"/>
      <c r="X19" s="24"/>
    </row>
    <row r="20" spans="2:24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5"/>
      <c r="X20" s="40"/>
    </row>
    <row r="21" spans="2:24" x14ac:dyDescent="0.25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57" t="s">
        <v>7</v>
      </c>
      <c r="N21" s="24"/>
      <c r="O21" s="24"/>
      <c r="P21" s="57">
        <f>SUM(P8:P18)</f>
        <v>376606</v>
      </c>
      <c r="Q21" s="24"/>
      <c r="R21" s="24"/>
      <c r="S21" s="24"/>
      <c r="T21" s="24"/>
      <c r="U21" s="57" t="s">
        <v>6</v>
      </c>
      <c r="V21" s="24"/>
      <c r="W21" s="52">
        <f>SUM(W6:W18)</f>
        <v>426106</v>
      </c>
      <c r="X21" s="40"/>
    </row>
    <row r="22" spans="2:24" x14ac:dyDescent="0.25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5"/>
      <c r="X22" s="40"/>
    </row>
    <row r="23" spans="2:24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57" t="s">
        <v>8</v>
      </c>
      <c r="V23" s="24"/>
      <c r="W23" s="52">
        <f>P21-W21</f>
        <v>-49500</v>
      </c>
      <c r="X23" s="40"/>
    </row>
    <row r="24" spans="2:24" x14ac:dyDescent="0.25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5"/>
      <c r="X24" s="40"/>
    </row>
    <row r="25" spans="2:24" x14ac:dyDescent="0.25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5"/>
      <c r="X25" s="40"/>
    </row>
    <row r="28" spans="2:24" x14ac:dyDescent="0.25">
      <c r="F28" s="70" t="s">
        <v>10</v>
      </c>
      <c r="G28" s="70" t="s">
        <v>11</v>
      </c>
      <c r="H28" s="71" t="s">
        <v>12</v>
      </c>
      <c r="I28" s="71" t="s">
        <v>13</v>
      </c>
    </row>
    <row r="29" spans="2:24" x14ac:dyDescent="0.25">
      <c r="F29" s="70" t="s">
        <v>14</v>
      </c>
      <c r="G29" s="70">
        <v>20.2</v>
      </c>
      <c r="H29" s="71">
        <v>50</v>
      </c>
      <c r="I29" s="71">
        <f>G29*H29</f>
        <v>1010</v>
      </c>
    </row>
    <row r="30" spans="2:24" x14ac:dyDescent="0.25">
      <c r="F30" s="70" t="s">
        <v>15</v>
      </c>
      <c r="G30" s="70">
        <v>35.5</v>
      </c>
      <c r="H30" s="71">
        <v>250</v>
      </c>
      <c r="I30" s="71">
        <f>G30*H30</f>
        <v>8875</v>
      </c>
    </row>
    <row r="31" spans="2:24" x14ac:dyDescent="0.25">
      <c r="F31" s="70"/>
      <c r="G31" s="70"/>
      <c r="H31" s="72" t="s">
        <v>16</v>
      </c>
      <c r="I31" s="72">
        <f>SUM(I29:I30)</f>
        <v>9885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2025-05-28T11:48:20Z</dcterms:modified>
</cp:coreProperties>
</file>