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D3F5454D-9740-4D77-8561-D3B9B01E8C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R42" i="1" l="1"/>
  <c r="K41" i="1" l="1"/>
  <c r="K40" i="1"/>
  <c r="K39" i="1"/>
  <c r="K38" i="1"/>
  <c r="K36" i="1"/>
  <c r="K35" i="1"/>
  <c r="K34" i="1"/>
  <c r="K33" i="1"/>
  <c r="K31" i="1"/>
  <c r="K30" i="1"/>
  <c r="K29" i="1"/>
  <c r="K27" i="1"/>
  <c r="K26" i="1"/>
  <c r="K24" i="1"/>
  <c r="K23" i="1"/>
  <c r="K21" i="1"/>
  <c r="K20" i="1"/>
  <c r="K19" i="1"/>
  <c r="K18" i="1"/>
  <c r="K17" i="1"/>
  <c r="K16" i="1"/>
  <c r="K15" i="1"/>
  <c r="K14" i="1"/>
  <c r="K13" i="1"/>
  <c r="K11" i="1"/>
  <c r="K10" i="1"/>
  <c r="J44" i="1"/>
  <c r="J43" i="1"/>
  <c r="J42" i="1"/>
  <c r="J41" i="1"/>
  <c r="J40" i="1"/>
  <c r="J39" i="1"/>
  <c r="J38" i="1"/>
  <c r="J37" i="1"/>
  <c r="J36" i="1"/>
  <c r="N36" i="1" s="1"/>
  <c r="J35" i="1"/>
  <c r="J34" i="1"/>
  <c r="J33" i="1"/>
  <c r="J32" i="1"/>
  <c r="J31" i="1"/>
  <c r="J30" i="1"/>
  <c r="J29" i="1"/>
  <c r="J28" i="1"/>
  <c r="J27" i="1"/>
  <c r="N27" i="1" s="1"/>
  <c r="J26" i="1"/>
  <c r="N26" i="1" s="1"/>
  <c r="J25" i="1"/>
  <c r="J24" i="1"/>
  <c r="N24" i="1" s="1"/>
  <c r="J23" i="1"/>
  <c r="N23" i="1" s="1"/>
  <c r="J22" i="1"/>
  <c r="J21" i="1"/>
  <c r="J20" i="1"/>
  <c r="N20" i="1" s="1"/>
  <c r="J19" i="1"/>
  <c r="J18" i="1"/>
  <c r="J17" i="1"/>
  <c r="N17" i="1" s="1"/>
  <c r="J16" i="1"/>
  <c r="N16" i="1" s="1"/>
  <c r="J15" i="1"/>
  <c r="N15" i="1" s="1"/>
  <c r="J14" i="1"/>
  <c r="J13" i="1"/>
  <c r="J12" i="1"/>
  <c r="J11" i="1"/>
  <c r="J10" i="1"/>
  <c r="J9" i="1"/>
  <c r="J8" i="1"/>
  <c r="G8" i="1"/>
  <c r="M42" i="1"/>
  <c r="G41" i="1"/>
  <c r="L41" i="1" s="1"/>
  <c r="G40" i="1"/>
  <c r="H40" i="1" s="1"/>
  <c r="G39" i="1"/>
  <c r="G38" i="1"/>
  <c r="H38" i="1" s="1"/>
  <c r="G37" i="1"/>
  <c r="G36" i="1"/>
  <c r="G35" i="1"/>
  <c r="H35" i="1" s="1"/>
  <c r="G34" i="1"/>
  <c r="G33" i="1"/>
  <c r="H33" i="1" s="1"/>
  <c r="G32" i="1"/>
  <c r="P31" i="1"/>
  <c r="G31" i="1"/>
  <c r="G30" i="1"/>
  <c r="H30" i="1" s="1"/>
  <c r="G29" i="1"/>
  <c r="G28" i="1"/>
  <c r="P27" i="1"/>
  <c r="G27" i="1"/>
  <c r="H27" i="1" s="1"/>
  <c r="G26" i="1"/>
  <c r="G25" i="1"/>
  <c r="G24" i="1"/>
  <c r="H24" i="1" s="1"/>
  <c r="G23" i="1"/>
  <c r="G22" i="1"/>
  <c r="G21" i="1"/>
  <c r="G20" i="1"/>
  <c r="L20" i="1" s="1"/>
  <c r="G19" i="1"/>
  <c r="G18" i="1"/>
  <c r="L18" i="1" s="1"/>
  <c r="G17" i="1"/>
  <c r="O17" i="1" s="1"/>
  <c r="G16" i="1"/>
  <c r="L16" i="1" s="1"/>
  <c r="P15" i="1"/>
  <c r="G15" i="1"/>
  <c r="L15" i="1" s="1"/>
  <c r="G14" i="1"/>
  <c r="G13" i="1"/>
  <c r="L13" i="1" s="1"/>
  <c r="G12" i="1"/>
  <c r="P11" i="1"/>
  <c r="G11" i="1"/>
  <c r="G10" i="1"/>
  <c r="L10" i="1" s="1"/>
  <c r="G9" i="1"/>
  <c r="P7" i="1"/>
  <c r="G7" i="1"/>
  <c r="H7" i="1" s="1"/>
  <c r="N35" i="1" l="1"/>
  <c r="N13" i="1"/>
  <c r="N21" i="1"/>
  <c r="N14" i="1"/>
  <c r="N38" i="1"/>
  <c r="N29" i="1"/>
  <c r="O21" i="1"/>
  <c r="N39" i="1"/>
  <c r="O39" i="1" s="1"/>
  <c r="O23" i="1"/>
  <c r="O37" i="1"/>
  <c r="N33" i="1"/>
  <c r="N41" i="1"/>
  <c r="N10" i="1"/>
  <c r="O10" i="1" s="1"/>
  <c r="N18" i="1"/>
  <c r="O18" i="1" s="1"/>
  <c r="N34" i="1"/>
  <c r="O34" i="1" s="1"/>
  <c r="N30" i="1"/>
  <c r="O30" i="1" s="1"/>
  <c r="O28" i="1"/>
  <c r="N31" i="1"/>
  <c r="N40" i="1"/>
  <c r="O40" i="1" s="1"/>
  <c r="N11" i="1"/>
  <c r="O11" i="1" s="1"/>
  <c r="N19" i="1"/>
  <c r="O19" i="1" s="1"/>
  <c r="O29" i="1"/>
  <c r="O31" i="1"/>
  <c r="H39" i="1"/>
  <c r="I39" i="1" s="1"/>
  <c r="L29" i="1"/>
  <c r="H18" i="1"/>
  <c r="I18" i="1" s="1"/>
  <c r="L24" i="1"/>
  <c r="H29" i="1"/>
  <c r="I29" i="1" s="1"/>
  <c r="O14" i="1"/>
  <c r="O26" i="1"/>
  <c r="O32" i="1"/>
  <c r="O36" i="1"/>
  <c r="O13" i="1"/>
  <c r="H15" i="1"/>
  <c r="I15" i="1" s="1"/>
  <c r="I30" i="1"/>
  <c r="I38" i="1"/>
  <c r="O27" i="1"/>
  <c r="O33" i="1"/>
  <c r="O15" i="1"/>
  <c r="O20" i="1"/>
  <c r="O24" i="1"/>
  <c r="O38" i="1"/>
  <c r="O35" i="1"/>
  <c r="O41" i="1"/>
  <c r="O16" i="1"/>
  <c r="I16" i="1"/>
  <c r="H10" i="1"/>
  <c r="I10" i="1" s="1"/>
  <c r="H13" i="1"/>
  <c r="I13" i="1" s="1"/>
  <c r="H20" i="1"/>
  <c r="I20" i="1" s="1"/>
  <c r="I25" i="1"/>
  <c r="O25" i="1" s="1"/>
  <c r="I32" i="1"/>
  <c r="I33" i="1"/>
  <c r="I37" i="1"/>
  <c r="H41" i="1"/>
  <c r="I41" i="1" s="1"/>
  <c r="H26" i="1"/>
  <c r="I26" i="1" s="1"/>
  <c r="I28" i="1"/>
  <c r="H34" i="1"/>
  <c r="I34" i="1" s="1"/>
  <c r="I8" i="1"/>
  <c r="O8" i="1" s="1"/>
  <c r="J7" i="1"/>
  <c r="I7" i="1"/>
  <c r="L7" i="1"/>
  <c r="L23" i="1"/>
  <c r="L27" i="1"/>
  <c r="L31" i="1"/>
  <c r="L35" i="1"/>
  <c r="L36" i="1"/>
  <c r="L40" i="1"/>
  <c r="L17" i="1"/>
  <c r="L21" i="1"/>
  <c r="L11" i="1"/>
  <c r="H11" i="1"/>
  <c r="I11" i="1" s="1"/>
  <c r="I12" i="1"/>
  <c r="H14" i="1"/>
  <c r="I14" i="1" s="1"/>
  <c r="H17" i="1"/>
  <c r="I17" i="1" s="1"/>
  <c r="H19" i="1"/>
  <c r="I19" i="1" s="1"/>
  <c r="H21" i="1"/>
  <c r="I21" i="1" s="1"/>
  <c r="I22" i="1"/>
  <c r="O22" i="1" s="1"/>
  <c r="H23" i="1"/>
  <c r="I23" i="1" s="1"/>
  <c r="I27" i="1"/>
  <c r="H31" i="1"/>
  <c r="I31" i="1" s="1"/>
  <c r="I35" i="1"/>
  <c r="H36" i="1"/>
  <c r="I36" i="1" s="1"/>
  <c r="I40" i="1"/>
  <c r="L14" i="1"/>
  <c r="L19" i="1"/>
  <c r="I9" i="1"/>
  <c r="O9" i="1" s="1"/>
  <c r="I24" i="1"/>
  <c r="L26" i="1"/>
  <c r="L30" i="1"/>
  <c r="L33" i="1"/>
  <c r="L34" i="1"/>
  <c r="L38" i="1"/>
  <c r="L39" i="1"/>
  <c r="V31" i="1" l="1"/>
  <c r="V11" i="1"/>
  <c r="K12" i="1"/>
  <c r="K42" i="1" s="1"/>
  <c r="V21" i="1"/>
  <c r="L42" i="1"/>
  <c r="O7" i="1"/>
  <c r="V27" i="1"/>
  <c r="O12" i="1" l="1"/>
  <c r="V15" i="1" s="1"/>
  <c r="M49" i="1"/>
  <c r="V36" i="1"/>
  <c r="M52" i="1"/>
  <c r="V24" i="1"/>
  <c r="O42" i="1"/>
  <c r="R44" i="1" l="1"/>
  <c r="M50" i="1" s="1"/>
  <c r="V42" i="1"/>
</calcChain>
</file>

<file path=xl/sharedStrings.xml><?xml version="1.0" encoding="utf-8"?>
<sst xmlns="http://schemas.openxmlformats.org/spreadsheetml/2006/main" count="71" uniqueCount="69">
  <si>
    <t>All work</t>
  </si>
  <si>
    <t>Amount</t>
  </si>
  <si>
    <t>Painting &amp; finishing</t>
  </si>
  <si>
    <t>Hold amount</t>
  </si>
  <si>
    <t>UTR</t>
  </si>
  <si>
    <t>Total Payable Amount Rs. -</t>
  </si>
  <si>
    <t>Total Paid</t>
  </si>
  <si>
    <t>Balance Payable</t>
  </si>
  <si>
    <t>name of  Contractor</t>
  </si>
  <si>
    <t>Hold Amount</t>
  </si>
  <si>
    <t>Advance / Surplus</t>
  </si>
  <si>
    <t>Debit</t>
  </si>
  <si>
    <t>Nil</t>
  </si>
  <si>
    <t>GSt Remaining</t>
  </si>
  <si>
    <t>25.05.204</t>
  </si>
  <si>
    <t>by Abhay</t>
  </si>
  <si>
    <t>62569</t>
  </si>
  <si>
    <t>62321</t>
  </si>
  <si>
    <t>-</t>
  </si>
  <si>
    <t>Updated on 25-05-2024 ( By Abhay )</t>
  </si>
  <si>
    <t>Payment note No</t>
  </si>
  <si>
    <t>RIUP23/5087</t>
  </si>
  <si>
    <t>RIUP24/0201</t>
  </si>
  <si>
    <t>06-07-2024 NEFT/AXISP00516372438/RIUP23/5087/GAFFAR/CNRB0002206 - ₹ 72,418.00</t>
  </si>
  <si>
    <t>25-01-2024 NEFT/AXISP00464816820/RIUP23/4439/GAFFAR/CNRB0002206 87140.00</t>
  </si>
  <si>
    <t>24-01-2024 NEFT/AXISP00464445252/RIUP23/4333/GAFFAR/CNRB0002206 - ₹ 73,597.00</t>
  </si>
  <si>
    <t>30-09-2023 NEFT/AXISP00429163523/RIUP23/2395/GAFFAR/CNRB0002206 98099.00</t>
  </si>
  <si>
    <t>13-09-2023 NEFT/AXISP00424687448/RIUP23/1986/GAFFAR/CNRB0002206 103891.00</t>
  </si>
  <si>
    <t>21-08-2023 NEFT/AXISP00417026987/RIUP23/1619/GAFFAR 85090.00</t>
  </si>
  <si>
    <t>Alipur Umerpur &amp; Bibipur Jalalbad Village - Removal of pipe from borewel work</t>
  </si>
  <si>
    <t xml:space="preserve"> Alipur Umerpur Village - Removal of pipe from borewel work</t>
  </si>
  <si>
    <t>31-10-2024 NEFT/AXISP00561901244/RIUP24/0103/GAFFAR/CNRB0002206 30000.00</t>
  </si>
  <si>
    <t>22-11-2024 NEFT/AXISP00573587609/RIUP24/2538/GAFFAR/CNRB0002206 32266.00</t>
  </si>
  <si>
    <t>17-09-2024 NEFT/AXISP00541245538/RIUP24/0201/GAFFAR/CNRB0002206 9900.00</t>
  </si>
  <si>
    <t>17-09-2024 NEFT/AXISP00541245539/RIUP24/0545/GAFFAR/CNRB0002206 13266.00</t>
  </si>
  <si>
    <t>RIUP24/0545</t>
  </si>
  <si>
    <t xml:space="preserve">KASERWA KHURD Village - Borewell Pipe Removal work </t>
  </si>
  <si>
    <t>Miyan Kasba Village - Borewell Pipe Removal works</t>
  </si>
  <si>
    <t>Bibipur Jalalabad Village   -  Removal of pipe from borewel work</t>
  </si>
  <si>
    <t xml:space="preserve"> DUDHAR Village - Borewell Pipe Removal work BLOCK-KANDHALA </t>
  </si>
  <si>
    <t xml:space="preserve">UDPUR Village  - Borewell Pipe Removal work At -BLOCK-UNN </t>
  </si>
  <si>
    <t>Kheri Karmu Village   - Borewell Pipe Removal work</t>
  </si>
  <si>
    <t>Subcontractor:</t>
  </si>
  <si>
    <t>State:</t>
  </si>
  <si>
    <t>District:</t>
  </si>
  <si>
    <t>Block:</t>
  </si>
  <si>
    <t>MS Gaffer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</si>
  <si>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</si>
  <si>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</si>
  <si>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</si>
  <si>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</si>
  <si>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</si>
  <si>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</si>
  <si>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</si>
  <si>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</si>
  <si>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</si>
  <si>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</si>
  <si>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</si>
  <si>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</si>
  <si>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</si>
  <si>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</si>
  <si>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</si>
  <si>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Payment_Amount</t>
  </si>
  <si>
    <t>62322</t>
  </si>
  <si>
    <t>62323</t>
  </si>
  <si>
    <t>62570</t>
  </si>
  <si>
    <t>62571</t>
  </si>
  <si>
    <t>62572</t>
  </si>
  <si>
    <t>62573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</si>
</sst>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16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Font="1" applyFill="1" applyBorder="1" applyAlignment="1">
      <alignment vertical="center"/>
    </xf>
    <xf numFmtId="43" fontId="3" fillId="2" borderId="0" xfId="1" applyFont="1" applyFill="1" applyBorder="1" applyAlignment="1">
      <alignment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5" fillId="2" borderId="0" xfId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43" fontId="5" fillId="2" borderId="7" xfId="1" applyFont="1" applyFill="1" applyBorder="1" applyAlignment="1">
      <alignment vertical="center"/>
    </xf>
    <xf numFmtId="9" fontId="5" fillId="2" borderId="7" xfId="1" applyNumberFormat="1" applyFont="1" applyFill="1" applyBorder="1" applyAlignment="1">
      <alignment vertical="center"/>
    </xf>
    <xf numFmtId="43" fontId="5" fillId="2" borderId="8" xfId="1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43" fontId="5" fillId="3" borderId="12" xfId="1" applyFont="1" applyFill="1" applyBorder="1" applyAlignment="1">
      <alignment vertical="center"/>
    </xf>
    <xf numFmtId="43" fontId="5" fillId="2" borderId="13" xfId="1" applyFont="1" applyFill="1" applyBorder="1" applyAlignment="1">
      <alignment vertical="center"/>
    </xf>
    <xf numFmtId="43" fontId="5" fillId="2" borderId="14" xfId="1" applyFont="1" applyFill="1" applyBorder="1" applyAlignment="1">
      <alignment vertical="center"/>
    </xf>
    <xf numFmtId="0" fontId="4" fillId="4" borderId="15" xfId="0" applyFont="1" applyFill="1" applyBorder="1" applyAlignment="1">
      <alignment horizontal="center" vertical="center" wrapText="1"/>
    </xf>
    <xf numFmtId="43" fontId="5" fillId="3" borderId="11" xfId="1" applyFont="1" applyFill="1" applyBorder="1" applyAlignment="1">
      <alignment vertical="center"/>
    </xf>
    <xf numFmtId="43" fontId="5" fillId="3" borderId="16" xfId="1" applyFont="1" applyFill="1" applyBorder="1" applyAlignment="1">
      <alignment vertical="center"/>
    </xf>
    <xf numFmtId="43" fontId="0" fillId="2" borderId="10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2" borderId="17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15" fontId="5" fillId="2" borderId="13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43" fontId="5" fillId="2" borderId="17" xfId="1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5" fillId="2" borderId="13" xfId="0" quotePrefix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15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43" fontId="5" fillId="2" borderId="12" xfId="1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43" fontId="5" fillId="2" borderId="11" xfId="1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0" borderId="14" xfId="0" applyBorder="1" applyAlignment="1">
      <alignment vertical="center"/>
    </xf>
    <xf numFmtId="43" fontId="5" fillId="2" borderId="19" xfId="1" applyFont="1" applyFill="1" applyBorder="1" applyAlignment="1">
      <alignment vertical="center"/>
    </xf>
    <xf numFmtId="43" fontId="5" fillId="2" borderId="20" xfId="1" applyFont="1" applyFill="1" applyBorder="1" applyAlignment="1">
      <alignment vertical="center"/>
    </xf>
    <xf numFmtId="43" fontId="4" fillId="2" borderId="1" xfId="1" applyFont="1" applyFill="1" applyBorder="1" applyAlignment="1">
      <alignment vertical="center"/>
    </xf>
    <xf numFmtId="43" fontId="5" fillId="2" borderId="2" xfId="1" applyFont="1" applyFill="1" applyBorder="1" applyAlignment="1">
      <alignment vertical="center"/>
    </xf>
    <xf numFmtId="43" fontId="4" fillId="2" borderId="3" xfId="1" applyFont="1" applyFill="1" applyBorder="1" applyAlignment="1">
      <alignment vertical="center"/>
    </xf>
    <xf numFmtId="43" fontId="4" fillId="2" borderId="2" xfId="1" applyFont="1" applyFill="1" applyBorder="1" applyAlignment="1">
      <alignment vertical="center"/>
    </xf>
    <xf numFmtId="43" fontId="4" fillId="2" borderId="4" xfId="1" applyFont="1" applyFill="1" applyBorder="1" applyAlignment="1">
      <alignment vertical="center"/>
    </xf>
    <xf numFmtId="43" fontId="4" fillId="2" borderId="17" xfId="1" applyFont="1" applyFill="1" applyBorder="1" applyAlignment="1">
      <alignment vertical="center"/>
    </xf>
    <xf numFmtId="43" fontId="5" fillId="2" borderId="18" xfId="1" applyFont="1" applyFill="1" applyBorder="1" applyAlignment="1">
      <alignment vertical="center"/>
    </xf>
    <xf numFmtId="43" fontId="4" fillId="2" borderId="14" xfId="1" applyFont="1" applyFill="1" applyBorder="1" applyAlignment="1">
      <alignment vertical="center"/>
    </xf>
    <xf numFmtId="43" fontId="4" fillId="2" borderId="6" xfId="1" applyFont="1" applyFill="1" applyBorder="1" applyAlignment="1">
      <alignment vertical="center"/>
    </xf>
    <xf numFmtId="43" fontId="5" fillId="2" borderId="9" xfId="1" applyFont="1" applyFill="1" applyBorder="1" applyAlignment="1">
      <alignment vertical="center"/>
    </xf>
    <xf numFmtId="43" fontId="4" fillId="2" borderId="8" xfId="1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43" fontId="5" fillId="2" borderId="0" xfId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8" fillId="0" borderId="13" xfId="0" applyFont="1" applyBorder="1" applyAlignment="1">
      <alignment vertical="top" wrapText="1"/>
    </xf>
    <xf numFmtId="43" fontId="4" fillId="2" borderId="9" xfId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43" fontId="5" fillId="2" borderId="18" xfId="1" applyFont="1" applyFill="1" applyBorder="1" applyAlignment="1">
      <alignment vertical="center" wrapText="1"/>
    </xf>
    <xf numFmtId="43" fontId="5" fillId="2" borderId="0" xfId="1" applyFont="1" applyFill="1" applyBorder="1" applyAlignment="1">
      <alignment vertical="center" wrapText="1"/>
    </xf>
    <xf numFmtId="43" fontId="4" fillId="2" borderId="3" xfId="1" applyFont="1" applyFill="1" applyBorder="1" applyAlignment="1">
      <alignment vertical="center" wrapText="1"/>
    </xf>
    <xf numFmtId="43" fontId="4" fillId="2" borderId="9" xfId="1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43" fontId="5" fillId="3" borderId="13" xfId="1" applyFont="1" applyFill="1" applyBorder="1" applyAlignment="1">
      <alignment vertical="center" wrapText="1"/>
    </xf>
    <xf numFmtId="43" fontId="5" fillId="3" borderId="13" xfId="1" applyFont="1" applyFill="1" applyBorder="1" applyAlignment="1">
      <alignment vertical="center"/>
    </xf>
    <xf numFmtId="43" fontId="5" fillId="2" borderId="13" xfId="1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43" fontId="2" fillId="2" borderId="22" xfId="0" applyNumberFormat="1" applyFont="1" applyFill="1" applyBorder="1" applyAlignment="1">
      <alignment horizontal="center" vertical="center"/>
    </xf>
    <xf numFmtId="43" fontId="2" fillId="2" borderId="24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3" fontId="10" fillId="2" borderId="5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mc.lcepl.com/issues/6256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mc.lcepl.com/issues/62321" TargetMode="External"/><Relationship Id="rId1" Type="http://schemas.openxmlformats.org/officeDocument/2006/relationships/hyperlink" Target="http://pmc.lcepl.com/issues/60860" TargetMode="External"/><Relationship Id="rId6" Type="http://schemas.openxmlformats.org/officeDocument/2006/relationships/hyperlink" Target="http://pmc.lcepl.com/issues/62569" TargetMode="External"/><Relationship Id="rId5" Type="http://schemas.openxmlformats.org/officeDocument/2006/relationships/hyperlink" Target="http://pmc.lcepl.com/issues/62321" TargetMode="External"/><Relationship Id="rId4" Type="http://schemas.openxmlformats.org/officeDocument/2006/relationships/hyperlink" Target="http://pmc.lcepl.com/issues/60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zoomScaleNormal="100" workbookViewId="0">
      <pane ySplit="5" topLeftCell="A6" activePane="bottomLeft" state="frozen"/>
      <selection pane="bottomLeft" activeCell="A37" sqref="A37:A41"/>
    </sheetView>
  </sheetViews>
  <sheetFormatPr defaultColWidth="9" defaultRowHeight="15" x14ac:dyDescent="0.25"/>
  <cols>
    <col min="1" max="1" width="5.85546875" style="1" customWidth="1"/>
    <col min="2" max="2" width="16.7109375" style="2" customWidth="1"/>
    <col min="3" max="3" width="13.42578125" style="2" bestFit="1" customWidth="1"/>
    <col min="4" max="4" width="8.5703125" style="2" customWidth="1"/>
    <col min="5" max="5" width="13.28515625" style="2" bestFit="1" customWidth="1"/>
    <col min="6" max="7" width="13.28515625" style="2" customWidth="1"/>
    <col min="8" max="8" width="14.7109375" style="4" customWidth="1"/>
    <col min="9" max="9" width="12.85546875" style="4" bestFit="1" customWidth="1"/>
    <col min="10" max="10" width="15.7109375" style="2" customWidth="1"/>
    <col min="11" max="11" width="18.85546875" style="2" customWidth="1"/>
    <col min="12" max="12" width="14.140625" style="2" customWidth="1"/>
    <col min="13" max="13" width="14.85546875" style="2" customWidth="1"/>
    <col min="14" max="14" width="19" style="2" customWidth="1"/>
    <col min="15" max="15" width="18.5703125" style="2" customWidth="1"/>
    <col min="16" max="16" width="11.28515625" style="2" bestFit="1" customWidth="1"/>
    <col min="17" max="17" width="11.28515625" style="2" customWidth="1"/>
    <col min="18" max="18" width="19.140625" style="2" bestFit="1" customWidth="1"/>
    <col min="19" max="19" width="19.140625" style="68" customWidth="1"/>
    <col min="20" max="20" width="19.140625" style="2" customWidth="1"/>
    <col min="21" max="21" width="92" style="2" customWidth="1"/>
    <col min="22" max="22" width="14" style="2" customWidth="1"/>
    <col min="23" max="16384" width="9" style="2"/>
  </cols>
  <sheetData>
    <row r="1" spans="1:22" ht="30" customHeight="1" x14ac:dyDescent="0.25">
      <c r="A1" s="85" t="s">
        <v>42</v>
      </c>
      <c r="B1" s="1" t="s">
        <v>46</v>
      </c>
      <c r="E1" s="3"/>
      <c r="F1" s="3"/>
      <c r="G1" s="3"/>
    </row>
    <row r="2" spans="1:22" ht="30" customHeight="1" x14ac:dyDescent="0.25">
      <c r="A2" s="85" t="s">
        <v>43</v>
      </c>
      <c r="B2" s="5" t="s">
        <v>47</v>
      </c>
      <c r="C2" s="5"/>
      <c r="D2" s="5"/>
      <c r="H2" s="6" t="s">
        <v>0</v>
      </c>
      <c r="I2" s="7"/>
      <c r="J2" s="8"/>
      <c r="K2" s="8"/>
      <c r="L2" s="8"/>
      <c r="M2" s="8"/>
      <c r="N2" s="8"/>
      <c r="O2" s="8"/>
      <c r="P2" s="8"/>
      <c r="Q2" s="8"/>
    </row>
    <row r="3" spans="1:22" ht="30" customHeight="1" x14ac:dyDescent="0.25">
      <c r="A3" s="85" t="s">
        <v>44</v>
      </c>
      <c r="B3" s="5" t="s">
        <v>48</v>
      </c>
      <c r="C3" s="5"/>
      <c r="D3" s="5"/>
      <c r="H3" s="6"/>
      <c r="I3" s="7"/>
      <c r="J3" s="8"/>
      <c r="K3" s="8"/>
      <c r="L3" s="8"/>
      <c r="M3" s="8"/>
      <c r="N3" s="8"/>
      <c r="O3" s="8"/>
      <c r="P3" s="8"/>
      <c r="Q3" s="8"/>
    </row>
    <row r="4" spans="1:22" ht="30" customHeight="1" thickBot="1" x14ac:dyDescent="0.3">
      <c r="A4" s="85" t="s">
        <v>45</v>
      </c>
      <c r="B4" s="8" t="s">
        <v>48</v>
      </c>
      <c r="C4" s="8"/>
      <c r="D4" s="8"/>
      <c r="E4" s="8"/>
      <c r="F4" s="8"/>
      <c r="G4" s="8"/>
      <c r="H4" s="9"/>
      <c r="I4" s="9"/>
      <c r="J4" s="8"/>
      <c r="K4" s="8"/>
      <c r="L4" s="8"/>
      <c r="P4" s="10" t="s">
        <v>14</v>
      </c>
      <c r="Q4" s="10"/>
      <c r="R4" s="11" t="s">
        <v>15</v>
      </c>
      <c r="S4" s="69"/>
      <c r="T4" s="11"/>
      <c r="U4" s="11"/>
    </row>
    <row r="5" spans="1:22" ht="30" customHeight="1" x14ac:dyDescent="0.25">
      <c r="A5" s="86" t="s">
        <v>49</v>
      </c>
      <c r="B5" s="87" t="s">
        <v>50</v>
      </c>
      <c r="C5" s="88" t="s">
        <v>51</v>
      </c>
      <c r="D5" s="89" t="s">
        <v>52</v>
      </c>
      <c r="E5" s="87" t="s">
        <v>53</v>
      </c>
      <c r="F5" s="87" t="s">
        <v>54</v>
      </c>
      <c r="G5" s="89" t="s">
        <v>55</v>
      </c>
      <c r="H5" s="90" t="s">
        <v>56</v>
      </c>
      <c r="I5" s="91" t="s">
        <v>1</v>
      </c>
      <c r="J5" s="87" t="s">
        <v>57</v>
      </c>
      <c r="K5" s="87" t="s">
        <v>58</v>
      </c>
      <c r="L5" s="12" t="s">
        <v>2</v>
      </c>
      <c r="M5" s="12" t="s">
        <v>59</v>
      </c>
      <c r="N5" s="12" t="s">
        <v>3</v>
      </c>
      <c r="O5" s="13" t="s">
        <v>60</v>
      </c>
      <c r="P5" s="14"/>
      <c r="Q5" s="14"/>
      <c r="R5" s="15" t="s">
        <v>61</v>
      </c>
      <c r="S5" s="74" t="s">
        <v>20</v>
      </c>
      <c r="T5" s="74" t="s">
        <v>62</v>
      </c>
      <c r="U5" s="13" t="s">
        <v>4</v>
      </c>
      <c r="V5" s="16"/>
    </row>
    <row r="6" spans="1:22" ht="30" customHeight="1" thickBot="1" x14ac:dyDescent="0.3">
      <c r="A6" s="17"/>
      <c r="B6" s="18"/>
      <c r="C6" s="18"/>
      <c r="D6" s="18"/>
      <c r="E6" s="18"/>
      <c r="F6" s="18"/>
      <c r="G6" s="18"/>
      <c r="H6" s="18"/>
      <c r="I6" s="18"/>
      <c r="J6" s="19">
        <v>0.01</v>
      </c>
      <c r="K6" s="19">
        <v>0.05</v>
      </c>
      <c r="L6" s="19">
        <v>0.1</v>
      </c>
      <c r="M6" s="18"/>
      <c r="N6" s="18"/>
      <c r="O6" s="20"/>
      <c r="P6" s="21"/>
      <c r="Q6" s="21"/>
      <c r="R6" s="22"/>
      <c r="S6" s="26"/>
      <c r="T6" s="26"/>
      <c r="U6" s="20"/>
      <c r="V6" s="23"/>
    </row>
    <row r="7" spans="1:22" s="32" customFormat="1" ht="30" customHeight="1" x14ac:dyDescent="0.25">
      <c r="A7" s="24"/>
      <c r="B7" s="25"/>
      <c r="C7" s="25"/>
      <c r="D7" s="25"/>
      <c r="E7" s="25"/>
      <c r="F7" s="25"/>
      <c r="G7" s="26">
        <f t="shared" ref="G7:G21" si="0">ROUND(E7-F7,0)</f>
        <v>0</v>
      </c>
      <c r="H7" s="26">
        <f>G7*18%</f>
        <v>0</v>
      </c>
      <c r="I7" s="26">
        <f t="shared" ref="I7:I29" si="1">G7+H7</f>
        <v>0</v>
      </c>
      <c r="J7" s="26">
        <f t="shared" ref="J7" si="2">G7*$J$6</f>
        <v>0</v>
      </c>
      <c r="K7" s="26">
        <v>0</v>
      </c>
      <c r="L7" s="26">
        <f t="shared" ref="L7:L21" si="3">G7*5%</f>
        <v>0</v>
      </c>
      <c r="M7" s="26">
        <v>0</v>
      </c>
      <c r="N7" s="26">
        <v>0</v>
      </c>
      <c r="O7" s="27">
        <f t="shared" ref="O7" si="4">ROUND(I7-SUM(J7:N7),0)</f>
        <v>0</v>
      </c>
      <c r="P7" s="28">
        <f>A8</f>
        <v>60860</v>
      </c>
      <c r="Q7" s="28"/>
      <c r="R7" s="29"/>
      <c r="S7" s="75"/>
      <c r="T7" s="76"/>
      <c r="U7" s="30"/>
      <c r="V7" s="31"/>
    </row>
    <row r="8" spans="1:22" ht="52.5" customHeight="1" x14ac:dyDescent="0.15">
      <c r="A8" s="66">
        <v>60860</v>
      </c>
      <c r="B8" s="34" t="s">
        <v>29</v>
      </c>
      <c r="C8" s="35">
        <v>45274</v>
      </c>
      <c r="D8" s="36">
        <v>6</v>
      </c>
      <c r="E8" s="26">
        <v>10000</v>
      </c>
      <c r="F8" s="26"/>
      <c r="G8" s="26">
        <f t="shared" si="0"/>
        <v>10000</v>
      </c>
      <c r="H8" s="26"/>
      <c r="I8" s="26">
        <f t="shared" si="1"/>
        <v>10000</v>
      </c>
      <c r="J8" s="26">
        <f>E8*1%</f>
        <v>100</v>
      </c>
      <c r="K8" s="26"/>
      <c r="L8" s="26" t="s">
        <v>18</v>
      </c>
      <c r="M8" s="26">
        <v>0</v>
      </c>
      <c r="N8" s="26"/>
      <c r="O8" s="27">
        <f>I8-J8</f>
        <v>9900</v>
      </c>
      <c r="P8" s="37"/>
      <c r="Q8" s="37"/>
      <c r="R8" s="38">
        <v>9900</v>
      </c>
      <c r="S8" s="26" t="s">
        <v>22</v>
      </c>
      <c r="T8" s="26">
        <v>9900</v>
      </c>
      <c r="U8" s="79" t="s">
        <v>33</v>
      </c>
      <c r="V8" s="23"/>
    </row>
    <row r="9" spans="1:22" ht="42" customHeight="1" x14ac:dyDescent="0.15">
      <c r="A9" s="66">
        <v>60860</v>
      </c>
      <c r="B9" s="34" t="s">
        <v>29</v>
      </c>
      <c r="C9" s="35">
        <v>45411</v>
      </c>
      <c r="D9" s="36">
        <v>8</v>
      </c>
      <c r="E9" s="26">
        <v>13400</v>
      </c>
      <c r="F9" s="26"/>
      <c r="G9" s="26">
        <f t="shared" si="0"/>
        <v>13400</v>
      </c>
      <c r="H9" s="26"/>
      <c r="I9" s="26">
        <f t="shared" si="1"/>
        <v>13400</v>
      </c>
      <c r="J9" s="26">
        <f t="shared" ref="J9:J40" si="5">E9*1%</f>
        <v>134</v>
      </c>
      <c r="K9" s="26"/>
      <c r="L9" s="26"/>
      <c r="M9" s="26">
        <v>0</v>
      </c>
      <c r="N9" s="26"/>
      <c r="O9" s="27">
        <f>I9-J9</f>
        <v>13266</v>
      </c>
      <c r="P9" s="37"/>
      <c r="Q9" s="37"/>
      <c r="R9" s="38">
        <v>13266</v>
      </c>
      <c r="S9" s="77" t="s">
        <v>35</v>
      </c>
      <c r="T9" s="26">
        <v>13266</v>
      </c>
      <c r="U9" s="79" t="s">
        <v>34</v>
      </c>
      <c r="V9" s="23"/>
    </row>
    <row r="10" spans="1:22" ht="30" customHeight="1" x14ac:dyDescent="0.25">
      <c r="A10" s="66">
        <v>60860</v>
      </c>
      <c r="B10" s="34"/>
      <c r="C10" s="35"/>
      <c r="D10" s="36"/>
      <c r="E10" s="26"/>
      <c r="F10" s="26"/>
      <c r="G10" s="26">
        <f t="shared" si="0"/>
        <v>0</v>
      </c>
      <c r="H10" s="26">
        <f t="shared" ref="H10:H21" si="6">G10*18%</f>
        <v>0</v>
      </c>
      <c r="I10" s="26">
        <f t="shared" si="1"/>
        <v>0</v>
      </c>
      <c r="J10" s="26">
        <f t="shared" si="5"/>
        <v>0</v>
      </c>
      <c r="K10" s="26">
        <f t="shared" ref="K10:K40" si="7">E10*5%</f>
        <v>0</v>
      </c>
      <c r="L10" s="26">
        <f t="shared" si="3"/>
        <v>0</v>
      </c>
      <c r="M10" s="26">
        <v>0</v>
      </c>
      <c r="N10" s="26">
        <f t="shared" ref="N10:N40" si="8">J10+K10</f>
        <v>0</v>
      </c>
      <c r="O10" s="27">
        <f t="shared" ref="O10:O40" si="9">G10-N10</f>
        <v>0</v>
      </c>
      <c r="P10" s="37"/>
      <c r="Q10" s="37"/>
      <c r="R10" s="38"/>
      <c r="S10" s="77"/>
      <c r="T10" s="26"/>
      <c r="U10" s="39"/>
      <c r="V10" s="23"/>
    </row>
    <row r="11" spans="1:22" s="32" customFormat="1" ht="30" customHeight="1" x14ac:dyDescent="0.25">
      <c r="A11" s="24"/>
      <c r="B11" s="25"/>
      <c r="C11" s="25"/>
      <c r="D11" s="25"/>
      <c r="E11" s="25"/>
      <c r="F11" s="25"/>
      <c r="G11" s="26">
        <f t="shared" si="0"/>
        <v>0</v>
      </c>
      <c r="H11" s="26">
        <f t="shared" si="6"/>
        <v>0</v>
      </c>
      <c r="I11" s="26">
        <f t="shared" si="1"/>
        <v>0</v>
      </c>
      <c r="J11" s="26">
        <f t="shared" si="5"/>
        <v>0</v>
      </c>
      <c r="K11" s="26">
        <f t="shared" si="7"/>
        <v>0</v>
      </c>
      <c r="L11" s="26">
        <f t="shared" si="3"/>
        <v>0</v>
      </c>
      <c r="M11" s="26">
        <v>0</v>
      </c>
      <c r="N11" s="26">
        <f t="shared" si="8"/>
        <v>0</v>
      </c>
      <c r="O11" s="27">
        <f t="shared" si="9"/>
        <v>0</v>
      </c>
      <c r="P11" s="28" t="str">
        <f>A12</f>
        <v>62321</v>
      </c>
      <c r="Q11" s="28"/>
      <c r="R11" s="29"/>
      <c r="S11" s="75"/>
      <c r="T11" s="76"/>
      <c r="U11" s="30"/>
      <c r="V11" s="31">
        <f>SUM(O8:O10)-SUM(R8:R10)</f>
        <v>0</v>
      </c>
    </row>
    <row r="12" spans="1:22" ht="38.25" customHeight="1" x14ac:dyDescent="0.25">
      <c r="A12" s="66" t="s">
        <v>17</v>
      </c>
      <c r="B12" s="34" t="s">
        <v>30</v>
      </c>
      <c r="C12" s="35">
        <v>45337</v>
      </c>
      <c r="D12" s="36">
        <v>7</v>
      </c>
      <c r="E12" s="26">
        <v>77040</v>
      </c>
      <c r="F12" s="26"/>
      <c r="G12" s="26">
        <f t="shared" si="0"/>
        <v>77040</v>
      </c>
      <c r="H12" s="26"/>
      <c r="I12" s="26">
        <f t="shared" si="1"/>
        <v>77040</v>
      </c>
      <c r="J12" s="26">
        <f t="shared" si="5"/>
        <v>770.4</v>
      </c>
      <c r="K12" s="26">
        <f>I12*5%</f>
        <v>3852</v>
      </c>
      <c r="L12" s="26"/>
      <c r="M12" s="26"/>
      <c r="N12" s="26"/>
      <c r="O12" s="27">
        <f>I12-J12-K12</f>
        <v>72417.600000000006</v>
      </c>
      <c r="P12" s="37"/>
      <c r="Q12" s="37"/>
      <c r="R12" s="38">
        <v>72418</v>
      </c>
      <c r="S12" s="26" t="s">
        <v>21</v>
      </c>
      <c r="T12" s="26">
        <v>72418</v>
      </c>
      <c r="U12" s="78" t="s">
        <v>23</v>
      </c>
      <c r="V12" s="23"/>
    </row>
    <row r="13" spans="1:22" ht="30" customHeight="1" x14ac:dyDescent="0.25">
      <c r="A13" s="66" t="s">
        <v>63</v>
      </c>
      <c r="B13" s="34"/>
      <c r="C13" s="35"/>
      <c r="D13" s="36"/>
      <c r="E13" s="26"/>
      <c r="F13" s="26"/>
      <c r="G13" s="26">
        <f t="shared" si="0"/>
        <v>0</v>
      </c>
      <c r="H13" s="26">
        <f t="shared" si="6"/>
        <v>0</v>
      </c>
      <c r="I13" s="26">
        <f t="shared" si="1"/>
        <v>0</v>
      </c>
      <c r="J13" s="26">
        <f t="shared" si="5"/>
        <v>0</v>
      </c>
      <c r="K13" s="26">
        <f t="shared" si="7"/>
        <v>0</v>
      </c>
      <c r="L13" s="26">
        <f t="shared" si="3"/>
        <v>0</v>
      </c>
      <c r="M13" s="26">
        <v>0</v>
      </c>
      <c r="N13" s="26">
        <f t="shared" si="8"/>
        <v>0</v>
      </c>
      <c r="O13" s="27">
        <f t="shared" si="9"/>
        <v>0</v>
      </c>
      <c r="P13" s="37"/>
      <c r="Q13" s="37"/>
      <c r="R13" s="38"/>
      <c r="S13" s="77"/>
      <c r="T13" s="26"/>
      <c r="U13" s="39"/>
      <c r="V13" s="23"/>
    </row>
    <row r="14" spans="1:22" ht="30" customHeight="1" x14ac:dyDescent="0.25">
      <c r="A14" s="66" t="s">
        <v>64</v>
      </c>
      <c r="B14" s="34"/>
      <c r="C14" s="35"/>
      <c r="D14" s="36"/>
      <c r="E14" s="26"/>
      <c r="F14" s="26"/>
      <c r="G14" s="26">
        <f t="shared" si="0"/>
        <v>0</v>
      </c>
      <c r="H14" s="26">
        <f t="shared" si="6"/>
        <v>0</v>
      </c>
      <c r="I14" s="26">
        <f t="shared" si="1"/>
        <v>0</v>
      </c>
      <c r="J14" s="26">
        <f t="shared" si="5"/>
        <v>0</v>
      </c>
      <c r="K14" s="26">
        <f t="shared" si="7"/>
        <v>0</v>
      </c>
      <c r="L14" s="26">
        <f t="shared" si="3"/>
        <v>0</v>
      </c>
      <c r="M14" s="26">
        <v>0</v>
      </c>
      <c r="N14" s="26">
        <f t="shared" si="8"/>
        <v>0</v>
      </c>
      <c r="O14" s="27">
        <f t="shared" si="9"/>
        <v>0</v>
      </c>
      <c r="P14" s="37"/>
      <c r="Q14" s="37"/>
      <c r="R14" s="38"/>
      <c r="S14" s="77"/>
      <c r="T14" s="26"/>
      <c r="U14" s="39"/>
      <c r="V14" s="23"/>
    </row>
    <row r="15" spans="1:22" s="32" customFormat="1" ht="30" customHeight="1" x14ac:dyDescent="0.25">
      <c r="A15" s="24"/>
      <c r="B15" s="25"/>
      <c r="C15" s="25"/>
      <c r="D15" s="25"/>
      <c r="E15" s="25"/>
      <c r="F15" s="25"/>
      <c r="G15" s="26">
        <f t="shared" si="0"/>
        <v>0</v>
      </c>
      <c r="H15" s="26">
        <f t="shared" si="6"/>
        <v>0</v>
      </c>
      <c r="I15" s="26">
        <f t="shared" si="1"/>
        <v>0</v>
      </c>
      <c r="J15" s="26">
        <f t="shared" si="5"/>
        <v>0</v>
      </c>
      <c r="K15" s="26">
        <f t="shared" si="7"/>
        <v>0</v>
      </c>
      <c r="L15" s="26">
        <f t="shared" si="3"/>
        <v>0</v>
      </c>
      <c r="M15" s="26">
        <v>0</v>
      </c>
      <c r="N15" s="26">
        <f t="shared" si="8"/>
        <v>0</v>
      </c>
      <c r="O15" s="27">
        <f t="shared" si="9"/>
        <v>0</v>
      </c>
      <c r="P15" s="28" t="str">
        <f>A16</f>
        <v>62569</v>
      </c>
      <c r="Q15" s="28"/>
      <c r="R15" s="29"/>
      <c r="S15" s="75"/>
      <c r="T15" s="76"/>
      <c r="U15" s="30"/>
      <c r="V15" s="31">
        <f>SUM(O12:O14)-SUM(R12:R14)</f>
        <v>-0.39999999999417923</v>
      </c>
    </row>
    <row r="16" spans="1:22" ht="39" customHeight="1" x14ac:dyDescent="0.15">
      <c r="A16" s="66" t="s">
        <v>16</v>
      </c>
      <c r="B16" s="34" t="s">
        <v>38</v>
      </c>
      <c r="C16" s="35">
        <v>45350</v>
      </c>
      <c r="D16" s="36">
        <v>8</v>
      </c>
      <c r="E16" s="26">
        <v>66240</v>
      </c>
      <c r="F16" s="26"/>
      <c r="G16" s="26">
        <f t="shared" si="0"/>
        <v>66240</v>
      </c>
      <c r="H16" s="26"/>
      <c r="I16" s="26">
        <f t="shared" si="1"/>
        <v>66240</v>
      </c>
      <c r="J16" s="26">
        <f t="shared" si="5"/>
        <v>662.4</v>
      </c>
      <c r="K16" s="26">
        <f t="shared" si="7"/>
        <v>3312</v>
      </c>
      <c r="L16" s="26">
        <f t="shared" si="3"/>
        <v>3312</v>
      </c>
      <c r="M16" s="26">
        <v>0</v>
      </c>
      <c r="N16" s="26">
        <f t="shared" si="8"/>
        <v>3974.4</v>
      </c>
      <c r="O16" s="27">
        <f t="shared" si="9"/>
        <v>62265.599999999999</v>
      </c>
      <c r="P16" s="37"/>
      <c r="Q16" s="37"/>
      <c r="R16" s="26">
        <v>30000</v>
      </c>
      <c r="S16" s="26"/>
      <c r="T16" s="26">
        <v>30000</v>
      </c>
      <c r="U16" s="79" t="s">
        <v>31</v>
      </c>
      <c r="V16" s="23"/>
    </row>
    <row r="17" spans="1:22" ht="30" customHeight="1" x14ac:dyDescent="0.15">
      <c r="A17" s="66" t="s">
        <v>65</v>
      </c>
      <c r="B17" s="34"/>
      <c r="C17" s="35"/>
      <c r="D17" s="36"/>
      <c r="E17" s="26"/>
      <c r="F17" s="26"/>
      <c r="G17" s="26">
        <f t="shared" si="0"/>
        <v>0</v>
      </c>
      <c r="H17" s="26">
        <f t="shared" si="6"/>
        <v>0</v>
      </c>
      <c r="I17" s="26">
        <f t="shared" si="1"/>
        <v>0</v>
      </c>
      <c r="J17" s="26">
        <f t="shared" si="5"/>
        <v>0</v>
      </c>
      <c r="K17" s="26">
        <f t="shared" si="7"/>
        <v>0</v>
      </c>
      <c r="L17" s="26">
        <f t="shared" si="3"/>
        <v>0</v>
      </c>
      <c r="M17" s="26">
        <v>0</v>
      </c>
      <c r="N17" s="26">
        <f t="shared" si="8"/>
        <v>0</v>
      </c>
      <c r="O17" s="27">
        <f t="shared" si="9"/>
        <v>0</v>
      </c>
      <c r="P17" s="37"/>
      <c r="Q17" s="37"/>
      <c r="R17" s="26">
        <v>32266</v>
      </c>
      <c r="S17" s="77"/>
      <c r="T17" s="26">
        <v>32266</v>
      </c>
      <c r="U17" s="79" t="s">
        <v>32</v>
      </c>
      <c r="V17" s="23"/>
    </row>
    <row r="18" spans="1:22" ht="30" customHeight="1" x14ac:dyDescent="0.25">
      <c r="A18" s="66" t="s">
        <v>66</v>
      </c>
      <c r="B18" s="34"/>
      <c r="C18" s="35"/>
      <c r="D18" s="36"/>
      <c r="E18" s="26"/>
      <c r="F18" s="26"/>
      <c r="G18" s="26">
        <f t="shared" si="0"/>
        <v>0</v>
      </c>
      <c r="H18" s="26">
        <f t="shared" si="6"/>
        <v>0</v>
      </c>
      <c r="I18" s="26">
        <f t="shared" si="1"/>
        <v>0</v>
      </c>
      <c r="J18" s="26">
        <f t="shared" si="5"/>
        <v>0</v>
      </c>
      <c r="K18" s="26">
        <f t="shared" si="7"/>
        <v>0</v>
      </c>
      <c r="L18" s="26">
        <f t="shared" si="3"/>
        <v>0</v>
      </c>
      <c r="M18" s="26">
        <v>0</v>
      </c>
      <c r="N18" s="26">
        <f t="shared" si="8"/>
        <v>0</v>
      </c>
      <c r="O18" s="27">
        <f t="shared" si="9"/>
        <v>0</v>
      </c>
      <c r="P18" s="37"/>
      <c r="Q18" s="37"/>
      <c r="R18" s="38"/>
      <c r="S18" s="77"/>
      <c r="T18" s="26"/>
      <c r="U18" s="39"/>
      <c r="V18" s="23"/>
    </row>
    <row r="19" spans="1:22" ht="30" customHeight="1" x14ac:dyDescent="0.25">
      <c r="A19" s="66" t="s">
        <v>67</v>
      </c>
      <c r="B19" s="34"/>
      <c r="C19" s="35"/>
      <c r="D19" s="36"/>
      <c r="E19" s="26"/>
      <c r="F19" s="26"/>
      <c r="G19" s="26">
        <f t="shared" si="0"/>
        <v>0</v>
      </c>
      <c r="H19" s="26">
        <f t="shared" si="6"/>
        <v>0</v>
      </c>
      <c r="I19" s="26">
        <f t="shared" si="1"/>
        <v>0</v>
      </c>
      <c r="J19" s="26">
        <f t="shared" si="5"/>
        <v>0</v>
      </c>
      <c r="K19" s="26">
        <f t="shared" si="7"/>
        <v>0</v>
      </c>
      <c r="L19" s="26">
        <f t="shared" si="3"/>
        <v>0</v>
      </c>
      <c r="M19" s="26">
        <v>0</v>
      </c>
      <c r="N19" s="26">
        <f t="shared" si="8"/>
        <v>0</v>
      </c>
      <c r="O19" s="27">
        <f t="shared" si="9"/>
        <v>0</v>
      </c>
      <c r="P19" s="37"/>
      <c r="Q19" s="37"/>
      <c r="R19" s="38"/>
      <c r="S19" s="77"/>
      <c r="T19" s="26"/>
      <c r="U19" s="39"/>
      <c r="V19" s="23"/>
    </row>
    <row r="20" spans="1:22" ht="30" customHeight="1" x14ac:dyDescent="0.25">
      <c r="A20" s="66" t="s">
        <v>68</v>
      </c>
      <c r="B20" s="34"/>
      <c r="C20" s="35"/>
      <c r="D20" s="36"/>
      <c r="E20" s="26"/>
      <c r="F20" s="26"/>
      <c r="G20" s="26">
        <f t="shared" si="0"/>
        <v>0</v>
      </c>
      <c r="H20" s="26">
        <f t="shared" si="6"/>
        <v>0</v>
      </c>
      <c r="I20" s="26">
        <f t="shared" si="1"/>
        <v>0</v>
      </c>
      <c r="J20" s="26">
        <f t="shared" si="5"/>
        <v>0</v>
      </c>
      <c r="K20" s="26">
        <f t="shared" si="7"/>
        <v>0</v>
      </c>
      <c r="L20" s="26">
        <f t="shared" si="3"/>
        <v>0</v>
      </c>
      <c r="M20" s="26">
        <v>0</v>
      </c>
      <c r="N20" s="26">
        <f t="shared" si="8"/>
        <v>0</v>
      </c>
      <c r="O20" s="27">
        <f t="shared" si="9"/>
        <v>0</v>
      </c>
      <c r="P20" s="37"/>
      <c r="Q20" s="37"/>
      <c r="R20" s="38"/>
      <c r="S20" s="77"/>
      <c r="T20" s="26"/>
      <c r="U20" s="39"/>
      <c r="V20" s="23"/>
    </row>
    <row r="21" spans="1:22" s="32" customFormat="1" ht="30" customHeight="1" x14ac:dyDescent="0.25">
      <c r="A21" s="24"/>
      <c r="B21" s="25"/>
      <c r="C21" s="25"/>
      <c r="D21" s="25"/>
      <c r="E21" s="25"/>
      <c r="F21" s="25"/>
      <c r="G21" s="26">
        <f t="shared" si="0"/>
        <v>0</v>
      </c>
      <c r="H21" s="26">
        <f t="shared" si="6"/>
        <v>0</v>
      </c>
      <c r="I21" s="26">
        <f t="shared" si="1"/>
        <v>0</v>
      </c>
      <c r="J21" s="26">
        <f t="shared" si="5"/>
        <v>0</v>
      </c>
      <c r="K21" s="26">
        <f t="shared" si="7"/>
        <v>0</v>
      </c>
      <c r="L21" s="26">
        <f t="shared" si="3"/>
        <v>0</v>
      </c>
      <c r="M21" s="26">
        <v>0</v>
      </c>
      <c r="N21" s="26">
        <f t="shared" si="8"/>
        <v>0</v>
      </c>
      <c r="O21" s="27">
        <f t="shared" si="9"/>
        <v>0</v>
      </c>
      <c r="P21" s="28">
        <v>60704</v>
      </c>
      <c r="Q21" s="28"/>
      <c r="R21" s="29"/>
      <c r="S21" s="75"/>
      <c r="T21" s="76"/>
      <c r="U21" s="30"/>
      <c r="V21" s="31">
        <f>SUM(O16:O20)-SUM(R16:R20)</f>
        <v>-0.40000000000145519</v>
      </c>
    </row>
    <row r="22" spans="1:22" ht="46.5" customHeight="1" x14ac:dyDescent="0.25">
      <c r="A22" s="33">
        <v>60704</v>
      </c>
      <c r="B22" s="34" t="s">
        <v>36</v>
      </c>
      <c r="C22" s="35">
        <v>45271</v>
      </c>
      <c r="D22" s="40">
        <v>4</v>
      </c>
      <c r="E22" s="26">
        <v>88020</v>
      </c>
      <c r="F22" s="26"/>
      <c r="G22" s="26">
        <f t="shared" ref="G22:G41" si="10">ROUND(E22-F22,0)</f>
        <v>88020</v>
      </c>
      <c r="H22" s="26"/>
      <c r="I22" s="26">
        <f t="shared" si="1"/>
        <v>88020</v>
      </c>
      <c r="J22" s="26">
        <f t="shared" si="5"/>
        <v>880.2</v>
      </c>
      <c r="K22" s="26"/>
      <c r="L22" s="26"/>
      <c r="M22" s="26">
        <v>0</v>
      </c>
      <c r="N22" s="26"/>
      <c r="O22" s="27">
        <f>I22-J22</f>
        <v>87139.8</v>
      </c>
      <c r="P22" s="37"/>
      <c r="Q22" s="37"/>
      <c r="R22" s="38">
        <v>87140</v>
      </c>
      <c r="S22" s="77"/>
      <c r="T22" s="26"/>
      <c r="U22" s="78" t="s">
        <v>24</v>
      </c>
      <c r="V22" s="23"/>
    </row>
    <row r="23" spans="1:22" ht="30" customHeight="1" x14ac:dyDescent="0.25">
      <c r="A23" s="33">
        <v>60704</v>
      </c>
      <c r="B23" s="34"/>
      <c r="C23" s="35"/>
      <c r="D23" s="40"/>
      <c r="E23" s="26"/>
      <c r="F23" s="26"/>
      <c r="G23" s="26">
        <f t="shared" si="10"/>
        <v>0</v>
      </c>
      <c r="H23" s="26">
        <f t="shared" ref="H23:H41" si="11">G23*18%</f>
        <v>0</v>
      </c>
      <c r="I23" s="26">
        <f t="shared" si="1"/>
        <v>0</v>
      </c>
      <c r="J23" s="26">
        <f t="shared" si="5"/>
        <v>0</v>
      </c>
      <c r="K23" s="26">
        <f t="shared" si="7"/>
        <v>0</v>
      </c>
      <c r="L23" s="26">
        <f t="shared" ref="L23:L41" si="12">G23*5%</f>
        <v>0</v>
      </c>
      <c r="M23" s="26">
        <v>0</v>
      </c>
      <c r="N23" s="26">
        <f t="shared" si="8"/>
        <v>0</v>
      </c>
      <c r="O23" s="27">
        <f t="shared" si="9"/>
        <v>0</v>
      </c>
      <c r="P23" s="37"/>
      <c r="Q23" s="37"/>
      <c r="R23" s="38"/>
      <c r="S23" s="77"/>
      <c r="T23" s="26"/>
      <c r="U23" s="39"/>
      <c r="V23" s="23"/>
    </row>
    <row r="24" spans="1:22" s="32" customFormat="1" ht="30" customHeight="1" x14ac:dyDescent="0.25">
      <c r="A24" s="24"/>
      <c r="B24" s="25"/>
      <c r="C24" s="25"/>
      <c r="D24" s="25"/>
      <c r="E24" s="25"/>
      <c r="F24" s="25"/>
      <c r="G24" s="26">
        <f t="shared" si="10"/>
        <v>0</v>
      </c>
      <c r="H24" s="26">
        <f t="shared" si="11"/>
        <v>0</v>
      </c>
      <c r="I24" s="26">
        <f t="shared" si="1"/>
        <v>0</v>
      </c>
      <c r="J24" s="26">
        <f t="shared" si="5"/>
        <v>0</v>
      </c>
      <c r="K24" s="26">
        <f t="shared" si="7"/>
        <v>0</v>
      </c>
      <c r="L24" s="26">
        <f t="shared" si="12"/>
        <v>0</v>
      </c>
      <c r="M24" s="26">
        <v>0</v>
      </c>
      <c r="N24" s="26">
        <f t="shared" si="8"/>
        <v>0</v>
      </c>
      <c r="O24" s="27">
        <f t="shared" si="9"/>
        <v>0</v>
      </c>
      <c r="P24" s="28">
        <v>60703</v>
      </c>
      <c r="Q24" s="28"/>
      <c r="R24" s="29"/>
      <c r="S24" s="75"/>
      <c r="T24" s="76"/>
      <c r="U24" s="30"/>
      <c r="V24" s="31">
        <f>SUM(O22:O23)-SUM(R22:R23)</f>
        <v>-0.19999999999708962</v>
      </c>
    </row>
    <row r="25" spans="1:22" ht="30" customHeight="1" x14ac:dyDescent="0.25">
      <c r="A25" s="33">
        <v>60703</v>
      </c>
      <c r="B25" s="34" t="s">
        <v>39</v>
      </c>
      <c r="C25" s="35">
        <v>45271</v>
      </c>
      <c r="D25" s="40">
        <v>5</v>
      </c>
      <c r="E25" s="26">
        <v>74340</v>
      </c>
      <c r="F25" s="26"/>
      <c r="G25" s="26">
        <f t="shared" si="10"/>
        <v>74340</v>
      </c>
      <c r="H25" s="26"/>
      <c r="I25" s="26">
        <f t="shared" si="1"/>
        <v>74340</v>
      </c>
      <c r="J25" s="26">
        <f t="shared" si="5"/>
        <v>743.4</v>
      </c>
      <c r="K25" s="26"/>
      <c r="L25" s="26"/>
      <c r="M25" s="26">
        <v>0</v>
      </c>
      <c r="N25" s="26"/>
      <c r="O25" s="27">
        <f>I25-J25</f>
        <v>73596.600000000006</v>
      </c>
      <c r="P25" s="37"/>
      <c r="Q25" s="37"/>
      <c r="R25" s="38">
        <v>73597</v>
      </c>
      <c r="S25" s="77"/>
      <c r="T25" s="26"/>
      <c r="U25" s="78" t="s">
        <v>25</v>
      </c>
      <c r="V25" s="23"/>
    </row>
    <row r="26" spans="1:22" ht="30" customHeight="1" x14ac:dyDescent="0.25">
      <c r="A26" s="33">
        <v>60703</v>
      </c>
      <c r="B26" s="34"/>
      <c r="C26" s="35"/>
      <c r="D26" s="40"/>
      <c r="E26" s="26"/>
      <c r="F26" s="26"/>
      <c r="G26" s="26">
        <f t="shared" si="10"/>
        <v>0</v>
      </c>
      <c r="H26" s="26">
        <f t="shared" si="11"/>
        <v>0</v>
      </c>
      <c r="I26" s="26">
        <f t="shared" si="1"/>
        <v>0</v>
      </c>
      <c r="J26" s="26">
        <f t="shared" si="5"/>
        <v>0</v>
      </c>
      <c r="K26" s="26">
        <f t="shared" si="7"/>
        <v>0</v>
      </c>
      <c r="L26" s="26">
        <f t="shared" si="12"/>
        <v>0</v>
      </c>
      <c r="M26" s="26">
        <v>0</v>
      </c>
      <c r="N26" s="26">
        <f t="shared" si="8"/>
        <v>0</v>
      </c>
      <c r="O26" s="27">
        <f t="shared" si="9"/>
        <v>0</v>
      </c>
      <c r="P26" s="37"/>
      <c r="Q26" s="37"/>
      <c r="R26" s="38"/>
      <c r="S26" s="77"/>
      <c r="T26" s="26"/>
      <c r="U26" s="39"/>
      <c r="V26" s="23"/>
    </row>
    <row r="27" spans="1:22" s="32" customFormat="1" ht="30" customHeight="1" x14ac:dyDescent="0.25">
      <c r="A27" s="24"/>
      <c r="B27" s="25"/>
      <c r="C27" s="25"/>
      <c r="D27" s="25"/>
      <c r="E27" s="25"/>
      <c r="F27" s="25"/>
      <c r="G27" s="26">
        <f t="shared" si="10"/>
        <v>0</v>
      </c>
      <c r="H27" s="26">
        <f t="shared" si="11"/>
        <v>0</v>
      </c>
      <c r="I27" s="26">
        <f t="shared" si="1"/>
        <v>0</v>
      </c>
      <c r="J27" s="26">
        <f t="shared" si="5"/>
        <v>0</v>
      </c>
      <c r="K27" s="26">
        <f t="shared" si="7"/>
        <v>0</v>
      </c>
      <c r="L27" s="26">
        <f t="shared" si="12"/>
        <v>0</v>
      </c>
      <c r="M27" s="26">
        <v>0</v>
      </c>
      <c r="N27" s="26">
        <f t="shared" si="8"/>
        <v>0</v>
      </c>
      <c r="O27" s="27">
        <f t="shared" si="9"/>
        <v>0</v>
      </c>
      <c r="P27" s="28">
        <f>A28</f>
        <v>59450</v>
      </c>
      <c r="Q27" s="28"/>
      <c r="R27" s="29"/>
      <c r="S27" s="75"/>
      <c r="T27" s="76"/>
      <c r="U27" s="30"/>
      <c r="V27" s="31">
        <f>SUM(O24:O26)-SUM(R24:R26)</f>
        <v>-0.39999999999417923</v>
      </c>
    </row>
    <row r="28" spans="1:22" ht="30" customHeight="1" x14ac:dyDescent="0.25">
      <c r="A28" s="33">
        <v>59450</v>
      </c>
      <c r="B28" s="34" t="s">
        <v>40</v>
      </c>
      <c r="C28" s="35">
        <v>45195</v>
      </c>
      <c r="D28" s="36">
        <v>3</v>
      </c>
      <c r="E28" s="26">
        <v>99090</v>
      </c>
      <c r="F28" s="26"/>
      <c r="G28" s="26">
        <f t="shared" si="10"/>
        <v>99090</v>
      </c>
      <c r="H28" s="26"/>
      <c r="I28" s="26">
        <f t="shared" si="1"/>
        <v>99090</v>
      </c>
      <c r="J28" s="26">
        <f t="shared" si="5"/>
        <v>990.9</v>
      </c>
      <c r="K28" s="26"/>
      <c r="L28" s="26"/>
      <c r="M28" s="26">
        <v>0</v>
      </c>
      <c r="N28" s="26"/>
      <c r="O28" s="27">
        <f>G28-J28</f>
        <v>98099.1</v>
      </c>
      <c r="P28" s="37"/>
      <c r="Q28" s="37"/>
      <c r="R28" s="38">
        <v>98099</v>
      </c>
      <c r="S28" s="77"/>
      <c r="T28" s="26"/>
      <c r="U28" s="78" t="s">
        <v>26</v>
      </c>
      <c r="V28" s="23"/>
    </row>
    <row r="29" spans="1:22" ht="30" customHeight="1" x14ac:dyDescent="0.25">
      <c r="A29" s="33">
        <v>59450</v>
      </c>
      <c r="B29" s="34"/>
      <c r="C29" s="35"/>
      <c r="D29" s="36"/>
      <c r="E29" s="26"/>
      <c r="F29" s="26"/>
      <c r="G29" s="26">
        <f t="shared" si="10"/>
        <v>0</v>
      </c>
      <c r="H29" s="26">
        <f t="shared" si="11"/>
        <v>0</v>
      </c>
      <c r="I29" s="26">
        <f t="shared" si="1"/>
        <v>0</v>
      </c>
      <c r="J29" s="26">
        <f t="shared" si="5"/>
        <v>0</v>
      </c>
      <c r="K29" s="26">
        <f t="shared" si="7"/>
        <v>0</v>
      </c>
      <c r="L29" s="26">
        <f t="shared" si="12"/>
        <v>0</v>
      </c>
      <c r="M29" s="26">
        <v>0</v>
      </c>
      <c r="N29" s="26">
        <f t="shared" si="8"/>
        <v>0</v>
      </c>
      <c r="O29" s="27">
        <f t="shared" si="9"/>
        <v>0</v>
      </c>
      <c r="P29" s="37"/>
      <c r="Q29" s="37"/>
      <c r="R29" s="38"/>
      <c r="S29" s="77"/>
      <c r="T29" s="26"/>
      <c r="U29" s="39"/>
      <c r="V29" s="23"/>
    </row>
    <row r="30" spans="1:22" ht="30" customHeight="1" x14ac:dyDescent="0.25">
      <c r="A30" s="33">
        <v>59450</v>
      </c>
      <c r="B30" s="34"/>
      <c r="C30" s="35"/>
      <c r="D30" s="36"/>
      <c r="E30" s="26"/>
      <c r="F30" s="26"/>
      <c r="G30" s="26">
        <f t="shared" si="10"/>
        <v>0</v>
      </c>
      <c r="H30" s="26">
        <f t="shared" si="11"/>
        <v>0</v>
      </c>
      <c r="I30" s="26">
        <f>G30+H30</f>
        <v>0</v>
      </c>
      <c r="J30" s="26">
        <f t="shared" si="5"/>
        <v>0</v>
      </c>
      <c r="K30" s="26">
        <f t="shared" si="7"/>
        <v>0</v>
      </c>
      <c r="L30" s="26">
        <f t="shared" si="12"/>
        <v>0</v>
      </c>
      <c r="M30" s="26">
        <v>0</v>
      </c>
      <c r="N30" s="26">
        <f t="shared" si="8"/>
        <v>0</v>
      </c>
      <c r="O30" s="27">
        <f t="shared" si="9"/>
        <v>0</v>
      </c>
      <c r="P30" s="37"/>
      <c r="Q30" s="37"/>
      <c r="R30" s="38"/>
      <c r="S30" s="77"/>
      <c r="T30" s="26"/>
      <c r="U30" s="39"/>
      <c r="V30" s="23"/>
    </row>
    <row r="31" spans="1:22" s="32" customFormat="1" ht="30" customHeight="1" x14ac:dyDescent="0.25">
      <c r="A31" s="24"/>
      <c r="B31" s="25"/>
      <c r="C31" s="25"/>
      <c r="D31" s="25"/>
      <c r="E31" s="25"/>
      <c r="F31" s="25"/>
      <c r="G31" s="26">
        <f t="shared" si="10"/>
        <v>0</v>
      </c>
      <c r="H31" s="26">
        <f t="shared" si="11"/>
        <v>0</v>
      </c>
      <c r="I31" s="26">
        <f t="shared" ref="I31:I41" si="13">G31+H31</f>
        <v>0</v>
      </c>
      <c r="J31" s="26">
        <f t="shared" si="5"/>
        <v>0</v>
      </c>
      <c r="K31" s="26">
        <f t="shared" si="7"/>
        <v>0</v>
      </c>
      <c r="L31" s="26">
        <f t="shared" si="12"/>
        <v>0</v>
      </c>
      <c r="M31" s="26">
        <v>0</v>
      </c>
      <c r="N31" s="26">
        <f t="shared" si="8"/>
        <v>0</v>
      </c>
      <c r="O31" s="27">
        <f t="shared" si="9"/>
        <v>0</v>
      </c>
      <c r="P31" s="28">
        <f>A32</f>
        <v>59154</v>
      </c>
      <c r="Q31" s="28"/>
      <c r="R31" s="29"/>
      <c r="S31" s="75"/>
      <c r="T31" s="76"/>
      <c r="U31" s="30"/>
      <c r="V31" s="31">
        <f>SUM(O28:O30)-SUM(R28:R30)</f>
        <v>0.10000000000582077</v>
      </c>
    </row>
    <row r="32" spans="1:22" ht="30" customHeight="1" x14ac:dyDescent="0.25">
      <c r="A32" s="33">
        <v>59154</v>
      </c>
      <c r="B32" s="34" t="s">
        <v>37</v>
      </c>
      <c r="C32" s="35">
        <v>45177</v>
      </c>
      <c r="D32" s="36">
        <v>2</v>
      </c>
      <c r="E32" s="26">
        <v>103891</v>
      </c>
      <c r="F32" s="26"/>
      <c r="G32" s="26">
        <f t="shared" si="10"/>
        <v>103891</v>
      </c>
      <c r="H32" s="26"/>
      <c r="I32" s="26">
        <f t="shared" si="13"/>
        <v>103891</v>
      </c>
      <c r="J32" s="26">
        <f t="shared" si="5"/>
        <v>1038.9100000000001</v>
      </c>
      <c r="K32" s="26"/>
      <c r="L32" s="26"/>
      <c r="M32" s="26">
        <v>0</v>
      </c>
      <c r="N32" s="26"/>
      <c r="O32" s="27">
        <f t="shared" si="9"/>
        <v>103891</v>
      </c>
      <c r="P32" s="37"/>
      <c r="Q32" s="37"/>
      <c r="R32" s="38">
        <v>103891</v>
      </c>
      <c r="S32" s="77"/>
      <c r="T32" s="26"/>
      <c r="U32" s="78" t="s">
        <v>27</v>
      </c>
      <c r="V32" s="23"/>
    </row>
    <row r="33" spans="1:22" ht="47.25" customHeight="1" x14ac:dyDescent="0.25">
      <c r="A33" s="33">
        <v>59154</v>
      </c>
      <c r="B33" s="34"/>
      <c r="C33" s="35"/>
      <c r="D33" s="36"/>
      <c r="E33" s="26"/>
      <c r="F33" s="26"/>
      <c r="G33" s="26">
        <f t="shared" si="10"/>
        <v>0</v>
      </c>
      <c r="H33" s="26">
        <f t="shared" si="11"/>
        <v>0</v>
      </c>
      <c r="I33" s="26">
        <f t="shared" si="13"/>
        <v>0</v>
      </c>
      <c r="J33" s="26">
        <f t="shared" si="5"/>
        <v>0</v>
      </c>
      <c r="K33" s="26">
        <f t="shared" si="7"/>
        <v>0</v>
      </c>
      <c r="L33" s="26">
        <f t="shared" si="12"/>
        <v>0</v>
      </c>
      <c r="M33" s="26">
        <v>0</v>
      </c>
      <c r="N33" s="26">
        <f t="shared" si="8"/>
        <v>0</v>
      </c>
      <c r="O33" s="27">
        <f t="shared" si="9"/>
        <v>0</v>
      </c>
      <c r="P33" s="37"/>
      <c r="Q33" s="37"/>
      <c r="R33" s="38"/>
      <c r="S33" s="77"/>
      <c r="T33" s="26"/>
      <c r="U33" s="39"/>
      <c r="V33" s="23"/>
    </row>
    <row r="34" spans="1:22" ht="30" customHeight="1" x14ac:dyDescent="0.25">
      <c r="A34" s="33">
        <v>59154</v>
      </c>
      <c r="B34" s="41"/>
      <c r="C34" s="42"/>
      <c r="D34" s="43"/>
      <c r="E34" s="44"/>
      <c r="F34" s="44"/>
      <c r="G34" s="26">
        <f t="shared" si="10"/>
        <v>0</v>
      </c>
      <c r="H34" s="26">
        <f t="shared" si="11"/>
        <v>0</v>
      </c>
      <c r="I34" s="26">
        <f t="shared" si="13"/>
        <v>0</v>
      </c>
      <c r="J34" s="26">
        <f t="shared" si="5"/>
        <v>0</v>
      </c>
      <c r="K34" s="26">
        <f t="shared" si="7"/>
        <v>0</v>
      </c>
      <c r="L34" s="26">
        <f t="shared" si="12"/>
        <v>0</v>
      </c>
      <c r="M34" s="26">
        <v>0</v>
      </c>
      <c r="N34" s="26">
        <f t="shared" si="8"/>
        <v>0</v>
      </c>
      <c r="O34" s="27">
        <f t="shared" si="9"/>
        <v>0</v>
      </c>
      <c r="P34" s="45"/>
      <c r="Q34" s="45"/>
      <c r="R34" s="46"/>
      <c r="S34" s="77"/>
      <c r="T34" s="26"/>
      <c r="U34" s="47"/>
      <c r="V34" s="23"/>
    </row>
    <row r="35" spans="1:22" ht="30" customHeight="1" x14ac:dyDescent="0.25">
      <c r="A35" s="33">
        <v>59154</v>
      </c>
      <c r="B35" s="41"/>
      <c r="C35" s="42"/>
      <c r="D35" s="43"/>
      <c r="E35" s="44"/>
      <c r="F35" s="44"/>
      <c r="G35" s="26">
        <f t="shared" si="10"/>
        <v>0</v>
      </c>
      <c r="H35" s="26">
        <f t="shared" si="11"/>
        <v>0</v>
      </c>
      <c r="I35" s="26">
        <f t="shared" si="13"/>
        <v>0</v>
      </c>
      <c r="J35" s="26">
        <f t="shared" si="5"/>
        <v>0</v>
      </c>
      <c r="K35" s="26">
        <f t="shared" si="7"/>
        <v>0</v>
      </c>
      <c r="L35" s="26">
        <f t="shared" si="12"/>
        <v>0</v>
      </c>
      <c r="M35" s="26">
        <v>0</v>
      </c>
      <c r="N35" s="26">
        <f t="shared" si="8"/>
        <v>0</v>
      </c>
      <c r="O35" s="27">
        <f t="shared" si="9"/>
        <v>0</v>
      </c>
      <c r="P35" s="45"/>
      <c r="Q35" s="45"/>
      <c r="R35" s="46"/>
      <c r="S35" s="77"/>
      <c r="T35" s="26"/>
      <c r="U35" s="47"/>
      <c r="V35" s="23"/>
    </row>
    <row r="36" spans="1:22" s="32" customFormat="1" ht="30" customHeight="1" x14ac:dyDescent="0.25">
      <c r="A36" s="24"/>
      <c r="B36" s="25"/>
      <c r="C36" s="25"/>
      <c r="D36" s="25"/>
      <c r="E36" s="25"/>
      <c r="F36" s="25"/>
      <c r="G36" s="26">
        <f t="shared" si="10"/>
        <v>0</v>
      </c>
      <c r="H36" s="26">
        <f t="shared" si="11"/>
        <v>0</v>
      </c>
      <c r="I36" s="26">
        <f t="shared" si="13"/>
        <v>0</v>
      </c>
      <c r="J36" s="26">
        <f t="shared" si="5"/>
        <v>0</v>
      </c>
      <c r="K36" s="26">
        <f t="shared" si="7"/>
        <v>0</v>
      </c>
      <c r="L36" s="26">
        <f t="shared" si="12"/>
        <v>0</v>
      </c>
      <c r="M36" s="26">
        <v>0</v>
      </c>
      <c r="N36" s="26">
        <f t="shared" si="8"/>
        <v>0</v>
      </c>
      <c r="O36" s="27">
        <f t="shared" si="9"/>
        <v>0</v>
      </c>
      <c r="P36" s="28">
        <v>58929</v>
      </c>
      <c r="Q36" s="28"/>
      <c r="R36" s="29"/>
      <c r="S36" s="75"/>
      <c r="T36" s="76"/>
      <c r="U36" s="30"/>
      <c r="V36" s="31">
        <f>SUM(O32:O35)-SUM(R32:R35)</f>
        <v>0</v>
      </c>
    </row>
    <row r="37" spans="1:22" ht="30" customHeight="1" x14ac:dyDescent="0.25">
      <c r="A37" s="33">
        <v>58929</v>
      </c>
      <c r="B37" s="34" t="s">
        <v>41</v>
      </c>
      <c r="C37" s="35">
        <v>45155</v>
      </c>
      <c r="D37" s="36">
        <v>1</v>
      </c>
      <c r="E37" s="26">
        <v>85950</v>
      </c>
      <c r="F37" s="26"/>
      <c r="G37" s="26">
        <f t="shared" si="10"/>
        <v>85950</v>
      </c>
      <c r="H37" s="26"/>
      <c r="I37" s="26">
        <f t="shared" si="13"/>
        <v>85950</v>
      </c>
      <c r="J37" s="26">
        <f t="shared" si="5"/>
        <v>859.5</v>
      </c>
      <c r="K37" s="26"/>
      <c r="L37" s="26"/>
      <c r="M37" s="26">
        <v>0</v>
      </c>
      <c r="N37" s="26"/>
      <c r="O37" s="27">
        <f>G37-J37</f>
        <v>85090.5</v>
      </c>
      <c r="P37" s="37"/>
      <c r="Q37" s="37"/>
      <c r="R37" s="38">
        <v>85090</v>
      </c>
      <c r="S37" s="77"/>
      <c r="T37" s="26"/>
      <c r="U37" s="78" t="s">
        <v>28</v>
      </c>
      <c r="V37" s="23"/>
    </row>
    <row r="38" spans="1:22" ht="30" customHeight="1" x14ac:dyDescent="0.25">
      <c r="A38" s="33">
        <v>58929</v>
      </c>
      <c r="B38" s="34"/>
      <c r="C38" s="35"/>
      <c r="D38" s="36"/>
      <c r="E38" s="26"/>
      <c r="F38" s="26"/>
      <c r="G38" s="26">
        <f t="shared" si="10"/>
        <v>0</v>
      </c>
      <c r="H38" s="26">
        <f t="shared" si="11"/>
        <v>0</v>
      </c>
      <c r="I38" s="26">
        <f t="shared" si="13"/>
        <v>0</v>
      </c>
      <c r="J38" s="26">
        <f t="shared" si="5"/>
        <v>0</v>
      </c>
      <c r="K38" s="26">
        <f t="shared" si="7"/>
        <v>0</v>
      </c>
      <c r="L38" s="26">
        <f t="shared" si="12"/>
        <v>0</v>
      </c>
      <c r="M38" s="26">
        <v>0</v>
      </c>
      <c r="N38" s="26">
        <f t="shared" si="8"/>
        <v>0</v>
      </c>
      <c r="O38" s="27">
        <f t="shared" si="9"/>
        <v>0</v>
      </c>
      <c r="P38" s="37"/>
      <c r="Q38" s="37"/>
      <c r="R38" s="38"/>
      <c r="S38" s="77"/>
      <c r="T38" s="26"/>
      <c r="U38" s="39"/>
      <c r="V38" s="23"/>
    </row>
    <row r="39" spans="1:22" ht="30" customHeight="1" x14ac:dyDescent="0.25">
      <c r="A39" s="33">
        <v>58929</v>
      </c>
      <c r="B39" s="34"/>
      <c r="C39" s="35"/>
      <c r="D39" s="36"/>
      <c r="E39" s="26"/>
      <c r="F39" s="26"/>
      <c r="G39" s="26">
        <f t="shared" si="10"/>
        <v>0</v>
      </c>
      <c r="H39" s="26">
        <f t="shared" si="11"/>
        <v>0</v>
      </c>
      <c r="I39" s="26">
        <f t="shared" si="13"/>
        <v>0</v>
      </c>
      <c r="J39" s="26">
        <f t="shared" si="5"/>
        <v>0</v>
      </c>
      <c r="K39" s="26">
        <f t="shared" si="7"/>
        <v>0</v>
      </c>
      <c r="L39" s="26">
        <f t="shared" si="12"/>
        <v>0</v>
      </c>
      <c r="M39" s="26">
        <v>0</v>
      </c>
      <c r="N39" s="26">
        <f t="shared" si="8"/>
        <v>0</v>
      </c>
      <c r="O39" s="27">
        <f t="shared" si="9"/>
        <v>0</v>
      </c>
      <c r="P39" s="37"/>
      <c r="Q39" s="37"/>
      <c r="R39" s="38"/>
      <c r="S39" s="77"/>
      <c r="T39" s="26"/>
      <c r="U39" s="48"/>
      <c r="V39" s="23"/>
    </row>
    <row r="40" spans="1:22" ht="30" customHeight="1" x14ac:dyDescent="0.25">
      <c r="A40" s="33">
        <v>58929</v>
      </c>
      <c r="B40" s="34"/>
      <c r="C40" s="35"/>
      <c r="D40" s="36"/>
      <c r="E40" s="26"/>
      <c r="F40" s="26"/>
      <c r="G40" s="26">
        <f t="shared" si="10"/>
        <v>0</v>
      </c>
      <c r="H40" s="26">
        <f t="shared" si="11"/>
        <v>0</v>
      </c>
      <c r="I40" s="26">
        <f t="shared" si="13"/>
        <v>0</v>
      </c>
      <c r="J40" s="26">
        <f t="shared" si="5"/>
        <v>0</v>
      </c>
      <c r="K40" s="26">
        <f t="shared" si="7"/>
        <v>0</v>
      </c>
      <c r="L40" s="26">
        <f t="shared" si="12"/>
        <v>0</v>
      </c>
      <c r="M40" s="26">
        <v>0</v>
      </c>
      <c r="N40" s="26">
        <f t="shared" si="8"/>
        <v>0</v>
      </c>
      <c r="O40" s="27">
        <f t="shared" si="9"/>
        <v>0</v>
      </c>
      <c r="P40" s="37"/>
      <c r="Q40" s="37"/>
      <c r="R40" s="38"/>
      <c r="S40" s="77"/>
      <c r="T40" s="26"/>
      <c r="U40" s="48"/>
      <c r="V40" s="23"/>
    </row>
    <row r="41" spans="1:22" ht="30" customHeight="1" thickBot="1" x14ac:dyDescent="0.3">
      <c r="A41" s="33">
        <v>58929</v>
      </c>
      <c r="B41" s="34"/>
      <c r="C41" s="35"/>
      <c r="D41" s="36"/>
      <c r="E41" s="26"/>
      <c r="F41" s="26"/>
      <c r="G41" s="26">
        <f t="shared" si="10"/>
        <v>0</v>
      </c>
      <c r="H41" s="26">
        <f t="shared" si="11"/>
        <v>0</v>
      </c>
      <c r="I41" s="26">
        <f t="shared" si="13"/>
        <v>0</v>
      </c>
      <c r="J41" s="26">
        <f t="shared" ref="J41:J44" si="14">E41*1%</f>
        <v>0</v>
      </c>
      <c r="K41" s="26">
        <f t="shared" ref="K41" si="15">E41*5%</f>
        <v>0</v>
      </c>
      <c r="L41" s="26">
        <f t="shared" si="12"/>
        <v>0</v>
      </c>
      <c r="M41" s="26">
        <v>0</v>
      </c>
      <c r="N41" s="26">
        <f t="shared" ref="N41" si="16">J41+K41</f>
        <v>0</v>
      </c>
      <c r="O41" s="27">
        <f t="shared" ref="O41" si="17">G41-N41</f>
        <v>0</v>
      </c>
      <c r="P41" s="9"/>
      <c r="Q41" s="9"/>
      <c r="R41" s="49"/>
      <c r="S41" s="71"/>
      <c r="T41" s="9"/>
      <c r="U41" s="50"/>
      <c r="V41" s="31"/>
    </row>
    <row r="42" spans="1:22" ht="30" customHeight="1" x14ac:dyDescent="0.25">
      <c r="A42" s="51"/>
      <c r="B42" s="52"/>
      <c r="C42" s="52"/>
      <c r="D42" s="52"/>
      <c r="E42" s="52"/>
      <c r="F42" s="52"/>
      <c r="G42" s="52"/>
      <c r="H42" s="52"/>
      <c r="I42" s="52"/>
      <c r="J42" s="26">
        <f t="shared" si="14"/>
        <v>0</v>
      </c>
      <c r="K42" s="53">
        <f>SUM(K8:K41)</f>
        <v>7164</v>
      </c>
      <c r="L42" s="53">
        <f>SUM(L8:L41)</f>
        <v>3312</v>
      </c>
      <c r="M42" s="53">
        <f>SUM(M8:M41)</f>
        <v>0</v>
      </c>
      <c r="N42" s="54" t="s">
        <v>5</v>
      </c>
      <c r="O42" s="53">
        <f>SUM(O8:O41)</f>
        <v>605666.19999999995</v>
      </c>
      <c r="P42" s="55"/>
      <c r="Q42" s="55"/>
      <c r="R42" s="53">
        <f>SUM(R8:R41)</f>
        <v>605667</v>
      </c>
      <c r="S42" s="72"/>
      <c r="T42" s="53"/>
      <c r="U42" s="53" t="s">
        <v>6</v>
      </c>
      <c r="V42" s="53">
        <f>SUM(V8:V41)</f>
        <v>-1.2999999999810825</v>
      </c>
    </row>
    <row r="43" spans="1:22" ht="30" customHeight="1" x14ac:dyDescent="0.25">
      <c r="A43" s="56"/>
      <c r="B43" s="26"/>
      <c r="C43" s="26"/>
      <c r="D43" s="26"/>
      <c r="E43" s="26"/>
      <c r="F43" s="26"/>
      <c r="G43" s="26"/>
      <c r="H43" s="26"/>
      <c r="I43" s="26"/>
      <c r="J43" s="26">
        <f t="shared" si="14"/>
        <v>0</v>
      </c>
      <c r="K43" s="26"/>
      <c r="L43" s="26"/>
      <c r="M43" s="26"/>
      <c r="N43" s="26"/>
      <c r="O43" s="27"/>
      <c r="P43" s="57"/>
      <c r="Q43" s="57"/>
      <c r="R43" s="38"/>
      <c r="S43" s="70"/>
      <c r="T43" s="57"/>
      <c r="U43" s="58"/>
      <c r="V43" s="23"/>
    </row>
    <row r="44" spans="1:22" ht="30" customHeight="1" thickBot="1" x14ac:dyDescent="0.3">
      <c r="A44" s="59"/>
      <c r="B44" s="18"/>
      <c r="C44" s="18"/>
      <c r="D44" s="18"/>
      <c r="E44" s="18"/>
      <c r="F44" s="18"/>
      <c r="G44" s="18"/>
      <c r="H44" s="18"/>
      <c r="I44" s="18"/>
      <c r="J44" s="26">
        <f t="shared" si="14"/>
        <v>0</v>
      </c>
      <c r="K44" s="18"/>
      <c r="L44" s="18"/>
      <c r="M44" s="18"/>
      <c r="N44" s="18"/>
      <c r="O44" s="20"/>
      <c r="P44" s="60"/>
      <c r="Q44" s="60"/>
      <c r="R44" s="59">
        <f>O42-R42</f>
        <v>-0.80000000004656613</v>
      </c>
      <c r="S44" s="73"/>
      <c r="T44" s="67"/>
      <c r="U44" s="61" t="s">
        <v>7</v>
      </c>
      <c r="V44" s="62"/>
    </row>
    <row r="45" spans="1:22" ht="30" customHeight="1" x14ac:dyDescent="0.25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71"/>
      <c r="T45" s="9"/>
      <c r="U45" s="9"/>
    </row>
    <row r="46" spans="1:22" ht="30" customHeight="1" thickBot="1" x14ac:dyDescent="0.3">
      <c r="A46" s="7"/>
      <c r="B46" s="9"/>
      <c r="C46" s="9"/>
      <c r="D46" s="9"/>
      <c r="E46" s="9"/>
      <c r="F46" s="9"/>
      <c r="G46" s="9"/>
      <c r="H46" s="9"/>
      <c r="I46" s="63"/>
      <c r="J46" s="63"/>
      <c r="K46" s="63"/>
      <c r="L46" s="63"/>
      <c r="M46" s="63"/>
      <c r="N46" s="9"/>
      <c r="O46" s="9"/>
      <c r="P46" s="9"/>
      <c r="Q46" s="9"/>
      <c r="R46" s="9"/>
      <c r="S46" s="71"/>
      <c r="T46" s="9"/>
      <c r="U46" s="9"/>
    </row>
    <row r="47" spans="1:22" ht="21.75" thickBo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82" t="s">
        <v>8</v>
      </c>
      <c r="L47" s="83"/>
      <c r="M47" s="83"/>
      <c r="N47" s="84"/>
      <c r="O47" s="9"/>
      <c r="P47" s="9"/>
      <c r="Q47" s="9"/>
      <c r="R47" s="9"/>
      <c r="S47" s="71"/>
      <c r="T47" s="9"/>
      <c r="U47" s="9"/>
    </row>
    <row r="48" spans="1:22" ht="21.75" thickBo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82" t="s">
        <v>19</v>
      </c>
      <c r="L48" s="83"/>
      <c r="M48" s="83"/>
      <c r="N48" s="84"/>
      <c r="O48" s="9"/>
      <c r="P48" s="9"/>
      <c r="Q48" s="9"/>
      <c r="R48" s="9"/>
      <c r="S48" s="71"/>
      <c r="T48" s="9"/>
      <c r="U48" s="9"/>
    </row>
    <row r="49" spans="1:21" ht="15.75" thickBo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64" t="s">
        <v>9</v>
      </c>
      <c r="L49" s="65"/>
      <c r="M49" s="80">
        <f>K42+L42</f>
        <v>10476</v>
      </c>
      <c r="N49" s="81"/>
      <c r="O49" s="9"/>
      <c r="P49" s="9"/>
      <c r="Q49" s="9"/>
      <c r="R49" s="9"/>
      <c r="S49" s="71"/>
      <c r="T49" s="9"/>
      <c r="U49" s="9"/>
    </row>
    <row r="50" spans="1:21" ht="15.75" thickBo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64" t="s">
        <v>10</v>
      </c>
      <c r="L50" s="65"/>
      <c r="M50" s="80">
        <f>R44</f>
        <v>-0.80000000004656613</v>
      </c>
      <c r="N50" s="81"/>
      <c r="O50" s="9"/>
      <c r="P50" s="9"/>
      <c r="Q50" s="9"/>
      <c r="R50" s="9"/>
      <c r="S50" s="71"/>
      <c r="T50" s="9"/>
      <c r="U50" s="9"/>
    </row>
    <row r="51" spans="1:21" ht="15.75" thickBo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64" t="s">
        <v>11</v>
      </c>
      <c r="L51" s="65"/>
      <c r="M51" s="80" t="s">
        <v>12</v>
      </c>
      <c r="N51" s="81"/>
      <c r="O51" s="9"/>
      <c r="P51" s="9"/>
      <c r="Q51" s="9"/>
      <c r="R51" s="9"/>
      <c r="S51" s="71"/>
      <c r="T51" s="9"/>
      <c r="U51" s="9"/>
    </row>
    <row r="52" spans="1:21" ht="15.75" thickBo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64" t="s">
        <v>13</v>
      </c>
      <c r="L52" s="65"/>
      <c r="M52" s="80" t="e">
        <f>M42-#REF!-#REF!-#REF!-#REF!-#REF!-#REF!-#REF!-#REF!-O38-O35-O34-#REF!-O29-O26-O23-#REF!-#REF!-O19-O18-O13-O9-#REF!</f>
        <v>#REF!</v>
      </c>
      <c r="N52" s="81"/>
      <c r="O52" s="9"/>
      <c r="P52" s="9"/>
      <c r="Q52" s="9"/>
      <c r="R52" s="9"/>
      <c r="S52" s="71"/>
      <c r="T52" s="9"/>
      <c r="U52" s="9"/>
    </row>
    <row r="53" spans="1:21" x14ac:dyDescent="0.25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71"/>
      <c r="T53" s="9"/>
      <c r="U53" s="9"/>
    </row>
    <row r="54" spans="1:21" x14ac:dyDescent="0.25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71"/>
      <c r="T54" s="9"/>
      <c r="U54" s="9"/>
    </row>
    <row r="55" spans="1:21" x14ac:dyDescent="0.25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71"/>
      <c r="T55" s="9"/>
      <c r="U55" s="9"/>
    </row>
    <row r="56" spans="1:21" x14ac:dyDescent="0.25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71"/>
      <c r="T56" s="9"/>
      <c r="U56" s="9"/>
    </row>
    <row r="57" spans="1:21" x14ac:dyDescent="0.25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71"/>
      <c r="T57" s="9"/>
      <c r="U57" s="9"/>
    </row>
    <row r="58" spans="1:21" x14ac:dyDescent="0.25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71"/>
      <c r="T58" s="9"/>
      <c r="U58" s="9"/>
    </row>
    <row r="59" spans="1:21" x14ac:dyDescent="0.25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71"/>
      <c r="T59" s="9"/>
      <c r="U59" s="9"/>
    </row>
    <row r="60" spans="1:21" x14ac:dyDescent="0.25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71"/>
      <c r="T60" s="9"/>
      <c r="U60" s="9"/>
    </row>
    <row r="61" spans="1:21" x14ac:dyDescent="0.25">
      <c r="A61" s="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71"/>
      <c r="T61" s="9"/>
      <c r="U61" s="9"/>
    </row>
    <row r="62" spans="1:21" x14ac:dyDescent="0.25">
      <c r="A62" s="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71"/>
      <c r="T62" s="9"/>
      <c r="U62" s="9"/>
    </row>
    <row r="63" spans="1:21" x14ac:dyDescent="0.25">
      <c r="A63" s="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71"/>
      <c r="T63" s="9"/>
      <c r="U63" s="9"/>
    </row>
    <row r="64" spans="1:21" x14ac:dyDescent="0.25">
      <c r="A64" s="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71"/>
      <c r="T64" s="9"/>
      <c r="U64" s="9"/>
    </row>
    <row r="65" spans="1:21" x14ac:dyDescent="0.25">
      <c r="A65" s="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71"/>
      <c r="T65" s="9"/>
      <c r="U65" s="9"/>
    </row>
    <row r="66" spans="1:21" x14ac:dyDescent="0.25">
      <c r="A66" s="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71"/>
      <c r="T66" s="9"/>
      <c r="U66" s="9"/>
    </row>
    <row r="67" spans="1:21" x14ac:dyDescent="0.25">
      <c r="A67" s="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71"/>
      <c r="T67" s="9"/>
      <c r="U67" s="9"/>
    </row>
    <row r="68" spans="1:21" x14ac:dyDescent="0.25">
      <c r="A68" s="7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71"/>
      <c r="T68" s="9"/>
      <c r="U68" s="9"/>
    </row>
    <row r="69" spans="1:21" x14ac:dyDescent="0.25">
      <c r="A69" s="7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71"/>
      <c r="T69" s="9"/>
      <c r="U69" s="9"/>
    </row>
    <row r="70" spans="1:21" x14ac:dyDescent="0.25">
      <c r="A70" s="7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71"/>
      <c r="T70" s="9"/>
      <c r="U70" s="9"/>
    </row>
    <row r="71" spans="1:21" x14ac:dyDescent="0.25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71"/>
      <c r="T71" s="9"/>
      <c r="U71" s="9"/>
    </row>
    <row r="72" spans="1:21" x14ac:dyDescent="0.25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71"/>
      <c r="T72" s="9"/>
      <c r="U72" s="9"/>
    </row>
    <row r="73" spans="1:21" x14ac:dyDescent="0.25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71"/>
      <c r="T73" s="9"/>
      <c r="U73" s="9"/>
    </row>
    <row r="74" spans="1:21" x14ac:dyDescent="0.25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71"/>
      <c r="T74" s="9"/>
      <c r="U74" s="9"/>
    </row>
    <row r="75" spans="1:21" x14ac:dyDescent="0.25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71"/>
      <c r="T75" s="9"/>
      <c r="U75" s="9"/>
    </row>
    <row r="76" spans="1:21" x14ac:dyDescent="0.25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71"/>
      <c r="T76" s="9"/>
      <c r="U76" s="9"/>
    </row>
    <row r="77" spans="1:21" x14ac:dyDescent="0.25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71"/>
      <c r="T77" s="9"/>
      <c r="U77" s="9"/>
    </row>
    <row r="78" spans="1:21" x14ac:dyDescent="0.25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71"/>
      <c r="T78" s="9"/>
      <c r="U78" s="9"/>
    </row>
    <row r="79" spans="1:21" x14ac:dyDescent="0.25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71"/>
      <c r="T79" s="9"/>
      <c r="U79" s="9"/>
    </row>
    <row r="80" spans="1:21" x14ac:dyDescent="0.25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71"/>
      <c r="T80" s="9"/>
      <c r="U80" s="9"/>
    </row>
    <row r="81" spans="1:21" x14ac:dyDescent="0.25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71"/>
      <c r="T81" s="9"/>
      <c r="U81" s="9"/>
    </row>
    <row r="82" spans="1:21" x14ac:dyDescent="0.25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71"/>
      <c r="T82" s="9"/>
      <c r="U82" s="9"/>
    </row>
    <row r="83" spans="1:21" x14ac:dyDescent="0.25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71"/>
      <c r="T83" s="9"/>
      <c r="U83" s="9"/>
    </row>
    <row r="84" spans="1:21" x14ac:dyDescent="0.25">
      <c r="A84" s="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71"/>
      <c r="T84" s="9"/>
      <c r="U84" s="9"/>
    </row>
    <row r="85" spans="1:21" x14ac:dyDescent="0.25">
      <c r="A85" s="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71"/>
      <c r="T85" s="9"/>
      <c r="U85" s="9"/>
    </row>
    <row r="86" spans="1:21" x14ac:dyDescent="0.25">
      <c r="A86" s="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71"/>
      <c r="T86" s="9"/>
      <c r="U86" s="9"/>
    </row>
    <row r="87" spans="1:21" x14ac:dyDescent="0.25">
      <c r="A87" s="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71"/>
      <c r="T87" s="9"/>
      <c r="U87" s="9"/>
    </row>
    <row r="88" spans="1:21" x14ac:dyDescent="0.25">
      <c r="A88" s="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71"/>
      <c r="T88" s="9"/>
      <c r="U88" s="9"/>
    </row>
    <row r="89" spans="1:21" x14ac:dyDescent="0.25">
      <c r="A89" s="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71"/>
      <c r="T89" s="9"/>
      <c r="U89" s="9"/>
    </row>
    <row r="90" spans="1:21" x14ac:dyDescent="0.25">
      <c r="A90" s="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71"/>
      <c r="T90" s="9"/>
      <c r="U90" s="9"/>
    </row>
    <row r="91" spans="1:21" x14ac:dyDescent="0.25">
      <c r="A91" s="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71"/>
      <c r="T91" s="9"/>
      <c r="U91" s="9"/>
    </row>
    <row r="92" spans="1:21" x14ac:dyDescent="0.25">
      <c r="A92" s="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71"/>
      <c r="T92" s="9"/>
      <c r="U92" s="9"/>
    </row>
    <row r="93" spans="1:21" x14ac:dyDescent="0.25">
      <c r="A93" s="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71"/>
      <c r="T93" s="9"/>
      <c r="U93" s="9"/>
    </row>
    <row r="94" spans="1:21" x14ac:dyDescent="0.25">
      <c r="A94" s="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71"/>
      <c r="T94" s="9"/>
      <c r="U94" s="9"/>
    </row>
    <row r="95" spans="1:21" x14ac:dyDescent="0.25">
      <c r="A95" s="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71"/>
      <c r="T95" s="9"/>
      <c r="U95" s="9"/>
    </row>
    <row r="96" spans="1:21" x14ac:dyDescent="0.25">
      <c r="A96" s="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71"/>
      <c r="T96" s="9"/>
      <c r="U96" s="9"/>
    </row>
    <row r="97" spans="1:21" x14ac:dyDescent="0.25">
      <c r="A97" s="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71"/>
      <c r="T97" s="9"/>
      <c r="U97" s="9"/>
    </row>
    <row r="98" spans="1:21" x14ac:dyDescent="0.25">
      <c r="A98" s="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71"/>
      <c r="T98" s="9"/>
      <c r="U98" s="9"/>
    </row>
    <row r="99" spans="1:21" x14ac:dyDescent="0.25">
      <c r="A99" s="7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71"/>
      <c r="T99" s="9"/>
      <c r="U99" s="9"/>
    </row>
    <row r="100" spans="1:21" x14ac:dyDescent="0.25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71"/>
      <c r="T100" s="9"/>
      <c r="U100" s="9"/>
    </row>
  </sheetData>
  <mergeCells count="6">
    <mergeCell ref="M52:N52"/>
    <mergeCell ref="K47:N47"/>
    <mergeCell ref="K48:N48"/>
    <mergeCell ref="M49:N49"/>
    <mergeCell ref="M50:N50"/>
    <mergeCell ref="M51:N51"/>
  </mergeCells>
  <phoneticPr fontId="11" type="noConversion"/>
  <hyperlinks>
    <hyperlink ref="A8" r:id="rId1" display="60860" xr:uid="{00000000-0004-0000-0000-000000000000}"/>
    <hyperlink ref="A12" r:id="rId2" xr:uid="{00000000-0004-0000-0000-000001000000}"/>
    <hyperlink ref="A16" r:id="rId3" xr:uid="{00000000-0004-0000-0000-000002000000}"/>
    <hyperlink ref="A9:A10" r:id="rId4" display="60860" xr:uid="{DEF70316-A011-479D-AE70-EF5CBD19B11D}"/>
    <hyperlink ref="A13:A14" r:id="rId5" display="62321" xr:uid="{F450872E-4B71-4438-8BF8-1A7C05A3DAF6}"/>
    <hyperlink ref="A17:A20" r:id="rId6" display="62569" xr:uid="{B0B023B8-F1E2-4832-A73C-B90C4E5F541D}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2025-06-03T06:16:13Z</dcterms:modified>
</cp:coreProperties>
</file>