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3B4283E7-F531-40B0-93AA-8FDA862098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L23" i="1" s="1"/>
  <c r="L31" i="1" l="1"/>
  <c r="T12" i="1" l="1"/>
  <c r="U12" i="1" s="1"/>
  <c r="T10" i="1"/>
  <c r="T11" i="1"/>
  <c r="U11" i="1" s="1"/>
  <c r="G10" i="1"/>
  <c r="H10" i="1" s="1"/>
  <c r="G9" i="1"/>
  <c r="H9" i="1" s="1"/>
  <c r="T8" i="1"/>
  <c r="J10" i="1" l="1"/>
  <c r="L9" i="1"/>
  <c r="L10" i="1"/>
  <c r="J9" i="1"/>
  <c r="K10" i="1"/>
  <c r="N10" i="1"/>
  <c r="K9" i="1"/>
  <c r="N9" i="1"/>
  <c r="I10" i="1" l="1"/>
  <c r="P10" i="1" s="1"/>
  <c r="I9" i="1"/>
  <c r="P9" i="1" s="1"/>
  <c r="Q7" i="1"/>
  <c r="G8" i="1" l="1"/>
  <c r="L8" i="1" l="1"/>
  <c r="L14" i="1" s="1"/>
  <c r="M8" i="1"/>
  <c r="M14" i="1" s="1"/>
  <c r="H8" i="1"/>
  <c r="I8" i="1" s="1"/>
  <c r="N8" i="1" l="1"/>
  <c r="T9" i="1"/>
  <c r="U14" i="1" l="1"/>
  <c r="N14" i="1"/>
  <c r="P11" i="1"/>
  <c r="J8" i="1"/>
  <c r="K8" i="1"/>
  <c r="K14" i="1" s="1"/>
  <c r="L21" i="1" s="1"/>
  <c r="P8" i="1" l="1"/>
  <c r="W8" i="1" s="1"/>
  <c r="P14" i="1" l="1"/>
  <c r="U16" i="1" s="1"/>
  <c r="L22" i="1" s="1"/>
  <c r="W14" i="1"/>
</calcChain>
</file>

<file path=xl/sharedStrings.xml><?xml version="1.0" encoding="utf-8"?>
<sst xmlns="http://schemas.openxmlformats.org/spreadsheetml/2006/main" count="59" uniqueCount="51">
  <si>
    <t>Amount</t>
  </si>
  <si>
    <t>PAYMENT NOTE No.</t>
  </si>
  <si>
    <t>UTR</t>
  </si>
  <si>
    <t>Total Paid Amount Rs. -</t>
  </si>
  <si>
    <t>Balance Payable Amount Rs. -</t>
  </si>
  <si>
    <t>Hold the Amount because the Qty. is more then the DPR</t>
  </si>
  <si>
    <t>RIUP22/2623</t>
  </si>
  <si>
    <t>Advance / Surplus</t>
  </si>
  <si>
    <t>Total Amount after Deduction</t>
  </si>
  <si>
    <t>Tax Invoice No.</t>
  </si>
  <si>
    <t>T.I</t>
  </si>
  <si>
    <t xml:space="preserve"> </t>
  </si>
  <si>
    <t>Advance Village Wise</t>
  </si>
  <si>
    <t>Total Hold ( SD+OC+HT )</t>
  </si>
  <si>
    <t>OHT work</t>
  </si>
  <si>
    <t>A.K.Enterprises</t>
  </si>
  <si>
    <t>08-06-2022 NEFT/AXISP00294627798/RIUP22/164/A K ENTERPRISE 148500.00</t>
  </si>
  <si>
    <t>RIUP22/164</t>
  </si>
  <si>
    <t>24-06-2022 NEFT/AXISP00298303348/RIUP22/252/A K ENTERPRISE 148500.00</t>
  </si>
  <si>
    <t>RIUP22/252</t>
  </si>
  <si>
    <t>08-08-2022 NEFT/AXISP00310461054/RIUP22/476/A K ENTERPRISE 148500.00</t>
  </si>
  <si>
    <t>A.K. Enterprises</t>
  </si>
  <si>
    <t>No invoice</t>
  </si>
  <si>
    <t>Total Paid</t>
  </si>
  <si>
    <t>Balance Payable</t>
  </si>
  <si>
    <t>Updated On 22-7-24 (Girija)</t>
  </si>
  <si>
    <t>DPR excess Hold</t>
  </si>
  <si>
    <t>Subcontractor:</t>
  </si>
  <si>
    <t>State:</t>
  </si>
  <si>
    <t>District:</t>
  </si>
  <si>
    <t>Block:</t>
  </si>
  <si>
    <t>Uttar Pradesh</t>
  </si>
  <si>
    <t>Shamli</t>
  </si>
  <si>
    <t>Dhatera village Pipeline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</si>
  <si>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</si>
  <si>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</si>
  <si>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</si>
  <si>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</si>
  <si>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</si>
  <si>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</si>
  <si>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</si>
  <si>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</si>
  <si>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</si>
  <si>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</si>
  <si>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</si>
  <si>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</si>
  <si>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Final_Amount</t>
  </si>
  <si>
    <t>GST_SD_Amount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</si>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</sst>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3" fillId="3" borderId="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43" fontId="0" fillId="2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43" fontId="3" fillId="2" borderId="7" xfId="1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0" fillId="2" borderId="9" xfId="0" applyNumberFormat="1" applyFill="1" applyBorder="1" applyAlignment="1">
      <alignment vertical="center"/>
    </xf>
    <xf numFmtId="165" fontId="6" fillId="2" borderId="6" xfId="0" applyNumberFormat="1" applyFont="1" applyFill="1" applyBorder="1" applyAlignment="1">
      <alignment vertical="center"/>
    </xf>
    <xf numFmtId="165" fontId="10" fillId="2" borderId="6" xfId="0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5" fillId="2" borderId="7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43" fontId="5" fillId="2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64" fontId="6" fillId="2" borderId="4" xfId="1" applyFont="1" applyFill="1" applyBorder="1" applyAlignment="1">
      <alignment vertical="center"/>
    </xf>
    <xf numFmtId="165" fontId="10" fillId="2" borderId="6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43" fontId="0" fillId="0" borderId="7" xfId="0" applyNumberFormat="1" applyBorder="1" applyAlignment="1">
      <alignment vertical="center"/>
    </xf>
    <xf numFmtId="43" fontId="0" fillId="2" borderId="3" xfId="0" applyNumberFormat="1" applyFill="1" applyBorder="1" applyAlignment="1">
      <alignment vertical="center"/>
    </xf>
    <xf numFmtId="0" fontId="6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12" fillId="2" borderId="5" xfId="1" applyNumberFormat="1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center" vertical="center"/>
    </xf>
    <xf numFmtId="43" fontId="10" fillId="2" borderId="6" xfId="1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43" fontId="11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zoomScale="84" zoomScaleNormal="84" workbookViewId="0">
      <selection activeCell="B3" sqref="B3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6" width="14.85546875" style="3" customWidth="1"/>
    <col min="7" max="7" width="13.28515625" style="3" customWidth="1"/>
    <col min="8" max="8" width="14.7109375" style="14" customWidth="1"/>
    <col min="9" max="9" width="12.85546875" style="14" bestFit="1" customWidth="1"/>
    <col min="10" max="10" width="23.42578125" style="3" customWidth="1"/>
    <col min="11" max="11" width="16.5703125" style="3" customWidth="1"/>
    <col min="12" max="12" width="15.28515625" style="3" customWidth="1"/>
    <col min="13" max="13" width="16.85546875" style="3" customWidth="1"/>
    <col min="14" max="14" width="14.85546875" style="3" customWidth="1"/>
    <col min="15" max="15" width="17" style="3" customWidth="1"/>
    <col min="16" max="16" width="14.85546875" style="3" customWidth="1"/>
    <col min="17" max="17" width="10.7109375" style="3" bestFit="1" customWidth="1"/>
    <col min="18" max="18" width="16.85546875" style="3" customWidth="1"/>
    <col min="19" max="19" width="11" style="3" customWidth="1"/>
    <col min="20" max="20" width="14" style="3" customWidth="1"/>
    <col min="21" max="21" width="16.140625" style="3" customWidth="1"/>
    <col min="22" max="22" width="88" style="3" customWidth="1"/>
    <col min="23" max="23" width="14.42578125" style="3" customWidth="1"/>
    <col min="24" max="16384" width="9" style="3"/>
  </cols>
  <sheetData>
    <row r="1" spans="1:23" ht="24.95" customHeight="1" x14ac:dyDescent="0.25">
      <c r="A1" s="56" t="s">
        <v>27</v>
      </c>
      <c r="B1" s="2" t="s">
        <v>15</v>
      </c>
      <c r="E1" s="4"/>
      <c r="F1" s="4"/>
      <c r="G1" s="4"/>
      <c r="H1" s="5"/>
      <c r="I1" s="5"/>
    </row>
    <row r="2" spans="1:23" ht="24.95" customHeight="1" x14ac:dyDescent="0.25">
      <c r="A2" s="56" t="s">
        <v>28</v>
      </c>
      <c r="B2" t="s">
        <v>31</v>
      </c>
      <c r="C2" s="6"/>
      <c r="D2" s="6" t="s">
        <v>15</v>
      </c>
      <c r="G2" s="7"/>
      <c r="I2" s="7" t="s"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3" ht="24.95" customHeight="1" thickBot="1" x14ac:dyDescent="0.3">
      <c r="A3" s="56" t="s">
        <v>29</v>
      </c>
      <c r="B3" t="s">
        <v>32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3" ht="24.95" customHeight="1" thickBot="1" x14ac:dyDescent="0.3">
      <c r="A4" s="56" t="s">
        <v>30</v>
      </c>
      <c r="B4" t="s">
        <v>32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53">
        <v>45495</v>
      </c>
      <c r="R4" s="8"/>
      <c r="S4" s="11"/>
      <c r="T4" s="11"/>
      <c r="U4" s="11"/>
      <c r="V4" s="11"/>
    </row>
    <row r="5" spans="1:23" ht="34.5" customHeight="1" x14ac:dyDescent="0.25">
      <c r="A5" s="57" t="s">
        <v>34</v>
      </c>
      <c r="B5" s="58" t="s">
        <v>35</v>
      </c>
      <c r="C5" s="59" t="s">
        <v>36</v>
      </c>
      <c r="D5" s="60" t="s">
        <v>37</v>
      </c>
      <c r="E5" s="58" t="s">
        <v>38</v>
      </c>
      <c r="F5" s="58" t="s">
        <v>39</v>
      </c>
      <c r="G5" s="60" t="s">
        <v>40</v>
      </c>
      <c r="H5" s="61" t="s">
        <v>41</v>
      </c>
      <c r="I5" s="62" t="s">
        <v>0</v>
      </c>
      <c r="J5" s="58" t="s">
        <v>42</v>
      </c>
      <c r="K5" s="58" t="s">
        <v>43</v>
      </c>
      <c r="L5" s="58" t="s">
        <v>44</v>
      </c>
      <c r="M5" s="58" t="s">
        <v>45</v>
      </c>
      <c r="N5" s="23" t="s">
        <v>47</v>
      </c>
      <c r="O5" s="23" t="s">
        <v>5</v>
      </c>
      <c r="P5" s="23" t="s">
        <v>46</v>
      </c>
      <c r="Q5" s="23"/>
      <c r="R5" s="23" t="s">
        <v>1</v>
      </c>
      <c r="S5" s="58" t="s">
        <v>48</v>
      </c>
      <c r="T5" s="58" t="s">
        <v>49</v>
      </c>
      <c r="U5" s="58" t="s">
        <v>50</v>
      </c>
      <c r="V5" s="58" t="s">
        <v>2</v>
      </c>
      <c r="W5" s="23" t="s">
        <v>12</v>
      </c>
    </row>
    <row r="6" spans="1:23" ht="24.95" customHeight="1" thickBot="1" x14ac:dyDescent="0.3">
      <c r="A6" s="32"/>
      <c r="B6" s="13"/>
      <c r="C6" s="13"/>
      <c r="D6" s="13"/>
      <c r="E6" s="13"/>
      <c r="F6" s="13"/>
      <c r="G6" s="13"/>
      <c r="H6" s="44">
        <v>0.18</v>
      </c>
      <c r="I6" s="13"/>
      <c r="J6" s="44">
        <v>0.01</v>
      </c>
      <c r="K6" s="44">
        <v>0.05</v>
      </c>
      <c r="L6" s="44">
        <v>0.1</v>
      </c>
      <c r="M6" s="44">
        <v>0.1</v>
      </c>
      <c r="N6" s="44">
        <v>0.18</v>
      </c>
      <c r="O6" s="44"/>
      <c r="P6" s="13"/>
      <c r="Q6" s="45"/>
      <c r="R6" s="13"/>
      <c r="S6" s="13"/>
      <c r="T6" s="44">
        <v>0.01</v>
      </c>
      <c r="U6" s="13"/>
      <c r="V6" s="13"/>
      <c r="W6" s="32"/>
    </row>
    <row r="7" spans="1:23" s="33" customFormat="1" ht="24.95" customHeight="1" x14ac:dyDescent="0.25">
      <c r="A7" s="43"/>
      <c r="B7" s="21"/>
      <c r="C7" s="21"/>
      <c r="D7" s="21"/>
      <c r="E7" s="21"/>
      <c r="F7" s="21"/>
      <c r="G7" s="21"/>
      <c r="H7" s="34"/>
      <c r="I7" s="21"/>
      <c r="J7" s="34"/>
      <c r="K7" s="34"/>
      <c r="L7" s="34"/>
      <c r="M7" s="34"/>
      <c r="N7" s="34"/>
      <c r="O7" s="34"/>
      <c r="P7" s="21"/>
      <c r="Q7" s="35">
        <f>A8</f>
        <v>51197</v>
      </c>
      <c r="R7" s="21"/>
      <c r="S7" s="21"/>
      <c r="T7" s="34"/>
      <c r="U7" s="21"/>
      <c r="V7" s="21"/>
      <c r="W7" s="43"/>
    </row>
    <row r="8" spans="1:23" ht="24.95" customHeight="1" x14ac:dyDescent="0.25">
      <c r="A8" s="29">
        <v>51197</v>
      </c>
      <c r="B8" s="24" t="s">
        <v>33</v>
      </c>
      <c r="C8" s="1"/>
      <c r="D8" s="25" t="s">
        <v>22</v>
      </c>
      <c r="E8" s="12">
        <v>838498</v>
      </c>
      <c r="F8" s="12"/>
      <c r="G8" s="12">
        <f>E8-F8</f>
        <v>838498</v>
      </c>
      <c r="H8" s="12">
        <f>ROUND(G8*H6,0)</f>
        <v>150930</v>
      </c>
      <c r="I8" s="12">
        <f>ROUND(G8+H8,)</f>
        <v>989428</v>
      </c>
      <c r="J8" s="12">
        <f>G8*$J$6</f>
        <v>8384.98</v>
      </c>
      <c r="K8" s="12">
        <f>G8*$K$6</f>
        <v>41924.9</v>
      </c>
      <c r="L8" s="12">
        <f>G8*L6</f>
        <v>83849.8</v>
      </c>
      <c r="M8" s="12">
        <f>G8*M6</f>
        <v>83849.8</v>
      </c>
      <c r="N8" s="12">
        <f>H8</f>
        <v>150930</v>
      </c>
      <c r="O8" s="12">
        <v>173410</v>
      </c>
      <c r="P8" s="12">
        <f>ROUND(I8-SUM(J8:O8),0)</f>
        <v>447079</v>
      </c>
      <c r="Q8" s="26"/>
      <c r="R8" s="12" t="s">
        <v>17</v>
      </c>
      <c r="S8" s="12">
        <v>150000</v>
      </c>
      <c r="T8" s="12">
        <f>S8*$T$6</f>
        <v>1500</v>
      </c>
      <c r="U8" s="12">
        <v>148500</v>
      </c>
      <c r="V8" s="28" t="s">
        <v>16</v>
      </c>
      <c r="W8" s="55">
        <f>SUM(P8:P13)-SUM(U8:U13)</f>
        <v>1579</v>
      </c>
    </row>
    <row r="9" spans="1:23" ht="24.95" customHeight="1" x14ac:dyDescent="0.25">
      <c r="A9" s="29">
        <v>51197</v>
      </c>
      <c r="B9" s="24"/>
      <c r="C9" s="1"/>
      <c r="D9" s="25"/>
      <c r="E9" s="12"/>
      <c r="F9" s="12"/>
      <c r="G9" s="12">
        <f>E9-F9</f>
        <v>0</v>
      </c>
      <c r="H9" s="12">
        <f>ROUND(G9*H6,0)</f>
        <v>0</v>
      </c>
      <c r="I9" s="12">
        <f>ROUND(G9+H9,)</f>
        <v>0</v>
      </c>
      <c r="J9" s="12">
        <f>G9*1%</f>
        <v>0</v>
      </c>
      <c r="K9" s="12">
        <f>G9*$K$6</f>
        <v>0</v>
      </c>
      <c r="L9" s="12">
        <f>G9*10%</f>
        <v>0</v>
      </c>
      <c r="M9" s="12">
        <v>0</v>
      </c>
      <c r="N9" s="12">
        <f>H9</f>
        <v>0</v>
      </c>
      <c r="O9" s="12">
        <v>0</v>
      </c>
      <c r="P9" s="12">
        <f>ROUND(I9-SUM(J9:O9),0)</f>
        <v>0</v>
      </c>
      <c r="Q9" s="26"/>
      <c r="R9" s="12" t="s">
        <v>19</v>
      </c>
      <c r="S9" s="12">
        <v>150000</v>
      </c>
      <c r="T9" s="12">
        <f t="shared" ref="T9:T11" si="0">S9*$T$6</f>
        <v>1500</v>
      </c>
      <c r="U9" s="12">
        <v>148500</v>
      </c>
      <c r="V9" s="28" t="s">
        <v>18</v>
      </c>
      <c r="W9" s="29"/>
    </row>
    <row r="10" spans="1:23" ht="24.95" customHeight="1" x14ac:dyDescent="0.25">
      <c r="A10" s="29">
        <v>51197</v>
      </c>
      <c r="B10" s="24"/>
      <c r="C10" s="1"/>
      <c r="D10" s="25"/>
      <c r="E10" s="12"/>
      <c r="F10" s="12"/>
      <c r="G10" s="12">
        <f>E10-F10</f>
        <v>0</v>
      </c>
      <c r="H10" s="12">
        <f>ROUND(G10*H6,0)</f>
        <v>0</v>
      </c>
      <c r="I10" s="12">
        <f>ROUND(G10+H10,)</f>
        <v>0</v>
      </c>
      <c r="J10" s="12">
        <f>G10*1%</f>
        <v>0</v>
      </c>
      <c r="K10" s="12">
        <f>G10*$K$6</f>
        <v>0</v>
      </c>
      <c r="L10" s="12">
        <f>G10*10%</f>
        <v>0</v>
      </c>
      <c r="M10" s="12">
        <v>0</v>
      </c>
      <c r="N10" s="12">
        <f>H10</f>
        <v>0</v>
      </c>
      <c r="O10" s="12">
        <v>0</v>
      </c>
      <c r="P10" s="12">
        <f>ROUND(I10-SUM(J10:O10),0)</f>
        <v>0</v>
      </c>
      <c r="Q10" s="26"/>
      <c r="R10" s="12" t="s">
        <v>6</v>
      </c>
      <c r="S10" s="12">
        <v>150000</v>
      </c>
      <c r="T10" s="12">
        <f t="shared" si="0"/>
        <v>1500</v>
      </c>
      <c r="U10" s="12">
        <v>148500</v>
      </c>
      <c r="V10" s="28" t="s">
        <v>20</v>
      </c>
      <c r="W10" s="29"/>
    </row>
    <row r="11" spans="1:23" ht="24.95" customHeight="1" x14ac:dyDescent="0.25">
      <c r="A11" s="29">
        <v>51197</v>
      </c>
      <c r="B11" s="24"/>
      <c r="C11" s="1"/>
      <c r="D11" s="27"/>
      <c r="E11" s="12"/>
      <c r="F11" s="29"/>
      <c r="G11" s="12"/>
      <c r="H11" s="12"/>
      <c r="I11" s="12"/>
      <c r="J11" s="12"/>
      <c r="K11" s="12"/>
      <c r="L11" s="12"/>
      <c r="M11" s="12"/>
      <c r="N11" s="12"/>
      <c r="O11" s="12"/>
      <c r="P11" s="12">
        <f>E11</f>
        <v>0</v>
      </c>
      <c r="Q11" s="26"/>
      <c r="R11" s="12"/>
      <c r="S11" s="12"/>
      <c r="T11" s="12">
        <f t="shared" si="0"/>
        <v>0</v>
      </c>
      <c r="U11" s="12">
        <f t="shared" ref="U11" si="1">S11-T11</f>
        <v>0</v>
      </c>
      <c r="V11" s="28"/>
      <c r="W11" s="29"/>
    </row>
    <row r="12" spans="1:23" ht="24.95" customHeight="1" x14ac:dyDescent="0.25">
      <c r="A12" s="29">
        <v>51197</v>
      </c>
      <c r="B12" s="29"/>
      <c r="C12" s="29"/>
      <c r="D12" s="29"/>
      <c r="E12" s="29"/>
      <c r="F12" s="29"/>
      <c r="G12" s="29"/>
      <c r="H12" s="30"/>
      <c r="I12" s="30"/>
      <c r="J12" s="29"/>
      <c r="K12" s="29"/>
      <c r="L12" s="29"/>
      <c r="M12" s="29"/>
      <c r="N12" s="29"/>
      <c r="O12" s="29"/>
      <c r="P12" s="29"/>
      <c r="Q12" s="26"/>
      <c r="R12" s="12"/>
      <c r="S12" s="12"/>
      <c r="T12" s="12">
        <f t="shared" ref="T12" si="2">S12*$T$6</f>
        <v>0</v>
      </c>
      <c r="U12" s="12">
        <f t="shared" ref="U12" si="3">S12-T12</f>
        <v>0</v>
      </c>
      <c r="V12" s="28"/>
      <c r="W12" s="29"/>
    </row>
    <row r="13" spans="1:23" ht="24.95" customHeight="1" thickBot="1" x14ac:dyDescent="0.3">
      <c r="A13" s="29">
        <v>51197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46"/>
      <c r="P13" s="36"/>
      <c r="Q13" s="36"/>
      <c r="R13" s="36"/>
      <c r="S13" s="36"/>
      <c r="T13" s="36"/>
      <c r="U13" s="36"/>
      <c r="V13" s="36"/>
      <c r="W13" s="54"/>
    </row>
    <row r="14" spans="1:23" ht="24.95" customHeight="1" x14ac:dyDescent="0.25">
      <c r="A14" s="42"/>
      <c r="B14" s="47" t="s">
        <v>11</v>
      </c>
      <c r="C14" s="47" t="s">
        <v>11</v>
      </c>
      <c r="D14" s="47"/>
      <c r="E14" s="48"/>
      <c r="F14" s="48"/>
      <c r="G14" s="48"/>
      <c r="H14" s="22"/>
      <c r="I14" s="22"/>
      <c r="J14" s="49"/>
      <c r="K14" s="49">
        <f t="shared" ref="K14:P14" si="4">SUM(K8:K13)</f>
        <v>41924.9</v>
      </c>
      <c r="L14" s="49">
        <f t="shared" si="4"/>
        <v>83849.8</v>
      </c>
      <c r="M14" s="49">
        <f t="shared" si="4"/>
        <v>83849.8</v>
      </c>
      <c r="N14" s="49">
        <f t="shared" si="4"/>
        <v>150930</v>
      </c>
      <c r="O14" s="49">
        <f t="shared" si="4"/>
        <v>173410</v>
      </c>
      <c r="P14" s="49">
        <f t="shared" si="4"/>
        <v>447079</v>
      </c>
      <c r="Q14" s="49"/>
      <c r="R14" s="49" t="s">
        <v>3</v>
      </c>
      <c r="S14" s="49"/>
      <c r="T14" s="42"/>
      <c r="U14" s="49">
        <f>SUM(U6:U13)</f>
        <v>445500</v>
      </c>
      <c r="V14" s="49" t="s">
        <v>23</v>
      </c>
      <c r="W14" s="49">
        <f>SUM(W6:W13)</f>
        <v>1579</v>
      </c>
    </row>
    <row r="15" spans="1:23" ht="24.9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31" t="s">
        <v>4</v>
      </c>
      <c r="S15" s="12"/>
      <c r="T15" s="29"/>
      <c r="V15" s="31"/>
      <c r="W15" s="29"/>
    </row>
    <row r="16" spans="1:23" ht="24.95" customHeight="1" thickBo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32"/>
      <c r="R16" s="32"/>
      <c r="S16" s="32"/>
      <c r="T16" s="32"/>
      <c r="U16" s="51">
        <f>P14-U14</f>
        <v>1579</v>
      </c>
      <c r="V16" s="50" t="s">
        <v>24</v>
      </c>
      <c r="W16" s="32"/>
    </row>
    <row r="18" spans="6:12" ht="24.95" customHeight="1" thickBot="1" x14ac:dyDescent="0.3">
      <c r="F18" s="16"/>
      <c r="G18" s="16"/>
      <c r="H18" s="16"/>
      <c r="I18" s="16"/>
      <c r="J18" s="16"/>
      <c r="K18" s="16"/>
    </row>
    <row r="19" spans="6:12" ht="24.95" customHeight="1" thickBot="1" x14ac:dyDescent="0.3">
      <c r="G19" s="16"/>
      <c r="H19" s="16"/>
      <c r="I19" s="16"/>
      <c r="J19" s="66" t="s">
        <v>21</v>
      </c>
      <c r="K19" s="66"/>
      <c r="L19" s="66"/>
    </row>
    <row r="20" spans="6:12" ht="24.95" customHeight="1" thickBot="1" x14ac:dyDescent="0.3">
      <c r="F20" s="16"/>
      <c r="G20" s="16"/>
      <c r="H20" s="16"/>
      <c r="I20" s="16"/>
      <c r="J20" s="63" t="s">
        <v>25</v>
      </c>
      <c r="K20" s="63"/>
      <c r="L20" s="63"/>
    </row>
    <row r="21" spans="6:12" ht="24.95" customHeight="1" thickBot="1" x14ac:dyDescent="0.3">
      <c r="F21"/>
      <c r="G21"/>
      <c r="H21" s="16"/>
      <c r="I21" s="16"/>
      <c r="J21" s="63" t="s">
        <v>13</v>
      </c>
      <c r="K21" s="63"/>
      <c r="L21" s="52">
        <f>K14+L14+M14</f>
        <v>209624.5</v>
      </c>
    </row>
    <row r="22" spans="6:12" ht="24.95" customHeight="1" thickBot="1" x14ac:dyDescent="0.3">
      <c r="H22" s="5"/>
      <c r="I22" s="5"/>
      <c r="J22" s="63" t="s">
        <v>7</v>
      </c>
      <c r="K22" s="63"/>
      <c r="L22" s="52">
        <f>U16</f>
        <v>1579</v>
      </c>
    </row>
    <row r="23" spans="6:12" ht="24.95" customHeight="1" thickBot="1" x14ac:dyDescent="0.3">
      <c r="F23" s="16"/>
      <c r="G23" s="16"/>
      <c r="H23" s="16"/>
      <c r="I23" s="16"/>
      <c r="J23" s="63" t="s">
        <v>26</v>
      </c>
      <c r="K23" s="63"/>
      <c r="L23" s="52">
        <f>O14</f>
        <v>173410</v>
      </c>
    </row>
    <row r="24" spans="6:12" ht="24.95" hidden="1" customHeight="1" thickBot="1" x14ac:dyDescent="0.3">
      <c r="F24" s="16"/>
      <c r="G24" s="16"/>
      <c r="H24" s="16"/>
      <c r="I24" s="16"/>
      <c r="J24" s="37"/>
      <c r="K24" s="38" t="s">
        <v>9</v>
      </c>
      <c r="L24" s="39"/>
    </row>
    <row r="25" spans="6:12" ht="24.95" hidden="1" customHeight="1" thickBot="1" x14ac:dyDescent="0.3">
      <c r="F25" s="16"/>
      <c r="G25" s="16"/>
      <c r="H25" s="16"/>
      <c r="I25" s="16"/>
      <c r="J25" s="38" t="s">
        <v>10</v>
      </c>
      <c r="K25" s="38">
        <v>29</v>
      </c>
      <c r="L25" s="40">
        <v>401850</v>
      </c>
    </row>
    <row r="26" spans="6:12" ht="24.95" hidden="1" customHeight="1" thickBot="1" x14ac:dyDescent="0.3">
      <c r="F26" s="16"/>
      <c r="G26" s="16"/>
      <c r="H26" s="16"/>
      <c r="I26" s="16"/>
      <c r="J26" s="38" t="s">
        <v>10</v>
      </c>
      <c r="K26" s="38">
        <v>30</v>
      </c>
      <c r="L26" s="40">
        <v>782550</v>
      </c>
    </row>
    <row r="27" spans="6:12" ht="24.95" hidden="1" customHeight="1" thickBot="1" x14ac:dyDescent="0.3">
      <c r="F27" s="16"/>
      <c r="G27" s="16"/>
      <c r="H27" s="16"/>
      <c r="I27" s="16"/>
      <c r="J27" s="38" t="s">
        <v>10</v>
      </c>
      <c r="K27" s="38">
        <v>31</v>
      </c>
      <c r="L27" s="40">
        <v>481162</v>
      </c>
    </row>
    <row r="28" spans="6:12" ht="24.95" hidden="1" customHeight="1" thickBot="1" x14ac:dyDescent="0.3">
      <c r="F28" s="16"/>
      <c r="G28" s="16"/>
      <c r="H28" s="16"/>
      <c r="I28" s="16"/>
      <c r="J28" s="38" t="s">
        <v>10</v>
      </c>
      <c r="K28" s="38">
        <v>32</v>
      </c>
      <c r="L28" s="40">
        <v>493500</v>
      </c>
    </row>
    <row r="29" spans="6:12" ht="24.95" hidden="1" customHeight="1" thickBot="1" x14ac:dyDescent="0.3">
      <c r="F29" s="16"/>
      <c r="G29" s="16"/>
      <c r="H29" s="16"/>
      <c r="I29" s="16"/>
      <c r="J29" s="38" t="s">
        <v>10</v>
      </c>
      <c r="K29" s="38">
        <v>34</v>
      </c>
      <c r="L29" s="40">
        <v>296100</v>
      </c>
    </row>
    <row r="30" spans="6:12" ht="24.95" hidden="1" customHeight="1" thickBot="1" x14ac:dyDescent="0.3">
      <c r="F30" s="16"/>
      <c r="G30" s="16"/>
      <c r="H30" s="16"/>
      <c r="I30" s="16"/>
      <c r="J30" s="38" t="s">
        <v>10</v>
      </c>
      <c r="K30" s="38">
        <v>35</v>
      </c>
      <c r="L30" s="40">
        <v>245340</v>
      </c>
    </row>
    <row r="31" spans="6:12" ht="24.95" hidden="1" customHeight="1" thickBot="1" x14ac:dyDescent="0.3">
      <c r="G31" s="15"/>
      <c r="H31" s="20"/>
      <c r="I31" s="19"/>
      <c r="J31" s="64" t="s">
        <v>8</v>
      </c>
      <c r="K31" s="65"/>
      <c r="L31" s="41">
        <f>SUM(L25:L30)</f>
        <v>2700502</v>
      </c>
    </row>
    <row r="32" spans="6:12" ht="24.95" customHeight="1" x14ac:dyDescent="0.25">
      <c r="F32" s="16"/>
      <c r="G32" s="16"/>
      <c r="H32" s="16"/>
      <c r="I32" s="16"/>
      <c r="J32" s="16"/>
      <c r="K32" s="16"/>
    </row>
    <row r="33" spans="8:12" ht="24.95" customHeight="1" x14ac:dyDescent="0.25">
      <c r="H33" s="5"/>
      <c r="I33" s="5"/>
      <c r="K33" s="16"/>
    </row>
    <row r="34" spans="8:12" ht="24.95" customHeight="1" x14ac:dyDescent="0.25">
      <c r="H34" s="5"/>
      <c r="I34" s="5"/>
      <c r="K34" s="16"/>
    </row>
    <row r="35" spans="8:12" ht="24.95" customHeight="1" x14ac:dyDescent="0.25">
      <c r="H35" s="5"/>
      <c r="I35" s="5"/>
      <c r="K35" s="16"/>
    </row>
    <row r="36" spans="8:12" ht="24.95" customHeight="1" x14ac:dyDescent="0.25">
      <c r="H36" s="5"/>
      <c r="I36" s="5"/>
      <c r="K36" s="17"/>
      <c r="L36"/>
    </row>
    <row r="37" spans="8:12" ht="24.95" customHeight="1" x14ac:dyDescent="0.25">
      <c r="H37" s="5"/>
      <c r="I37" s="5"/>
      <c r="K37" s="18"/>
      <c r="L37"/>
    </row>
    <row r="38" spans="8:12" ht="24.95" customHeight="1" x14ac:dyDescent="0.25">
      <c r="H38" s="5"/>
      <c r="I38" s="5"/>
      <c r="K38" s="18"/>
      <c r="L38"/>
    </row>
    <row r="39" spans="8:12" ht="24.95" customHeight="1" x14ac:dyDescent="0.25">
      <c r="H39" s="5"/>
      <c r="I39" s="5"/>
    </row>
    <row r="40" spans="8:12" ht="24.95" customHeight="1" x14ac:dyDescent="0.25">
      <c r="H40" s="5"/>
      <c r="I40" s="5"/>
    </row>
  </sheetData>
  <mergeCells count="6">
    <mergeCell ref="J20:L20"/>
    <mergeCell ref="J31:K31"/>
    <mergeCell ref="J19:L19"/>
    <mergeCell ref="J21:K21"/>
    <mergeCell ref="J22:K22"/>
    <mergeCell ref="J23:K23"/>
  </mergeCells>
  <phoneticPr fontId="9" type="noConversion"/>
  <pageMargins left="0.70866141732283472" right="0.70866141732283472" top="0.74803149606299213" bottom="0.74803149606299213" header="0.31496062992125984" footer="0.31496062992125984"/>
  <pageSetup scale="1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2024-01-17T10:51:30Z</cp:lastPrinted>
  <dcterms:created xsi:type="dcterms:W3CDTF">2022-06-10T14:11:52Z</dcterms:created>
  <dcterms:modified xsi:type="dcterms:W3CDTF">2025-05-29T05:49:37Z</dcterms:modified>
</cp:coreProperties>
</file>