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11A62BBE-E3A0-44FF-80AC-E73AE2E405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14" i="1"/>
  <c r="U9" i="1" l="1"/>
  <c r="U10" i="1"/>
  <c r="O7" i="1"/>
  <c r="G9" i="1" l="1"/>
  <c r="H9" i="1" s="1"/>
  <c r="G8" i="1"/>
  <c r="L9" i="1" l="1"/>
  <c r="E11" i="1" s="1"/>
  <c r="N11" i="1" s="1"/>
  <c r="I9" i="1"/>
  <c r="K9" i="1"/>
  <c r="J9" i="1"/>
  <c r="N9" i="1" l="1"/>
  <c r="U8" i="1"/>
  <c r="H8" i="1" l="1"/>
  <c r="K8" i="1"/>
  <c r="K14" i="1" s="1"/>
  <c r="N22" i="1" s="1"/>
  <c r="J8" i="1"/>
  <c r="J14" i="1" s="1"/>
  <c r="L8" i="1" l="1"/>
  <c r="I8" i="1"/>
  <c r="U14" i="1"/>
  <c r="N8" i="1" l="1"/>
  <c r="I14" i="1"/>
  <c r="E10" i="1"/>
  <c r="N10" i="1" s="1"/>
  <c r="L14" i="1"/>
  <c r="N25" i="1" s="1"/>
  <c r="N14" i="1"/>
  <c r="U16" i="1" s="1"/>
  <c r="N24" i="1" s="1"/>
</calcChain>
</file>

<file path=xl/sharedStrings.xml><?xml version="1.0" encoding="utf-8"?>
<sst xmlns="http://schemas.openxmlformats.org/spreadsheetml/2006/main" count="52" uniqueCount="48">
  <si>
    <t>Amount</t>
  </si>
  <si>
    <t>PAYMENT NOTE No.</t>
  </si>
  <si>
    <t>UTR</t>
  </si>
  <si>
    <t>SD (5%)</t>
  </si>
  <si>
    <t>Advance paid</t>
  </si>
  <si>
    <t>Pump House work</t>
  </si>
  <si>
    <t>Balance Payable Amount Rs. -</t>
  </si>
  <si>
    <t>Total Paid Amount Rs. -</t>
  </si>
  <si>
    <t>Hold Amount against Material</t>
  </si>
  <si>
    <t>Ajay kumar contractor</t>
  </si>
  <si>
    <t>Dakhori Village Pump House work</t>
  </si>
  <si>
    <t>23-02-2023 NEFT/AXISP00365094602/RIUP22/2255/AJAY KUMAR 203454.00</t>
  </si>
  <si>
    <t>RIUP22/2255</t>
  </si>
  <si>
    <t>18-09-2023 NEFT/AXISP00425751837/RIUP23/2051/AJAY KUMAR  41148.00</t>
  </si>
  <si>
    <t>15-09-2023 NEFT/AXISP00425358565/RIUP23/2050/AJAY KUMAR  85464.00</t>
  </si>
  <si>
    <t>RIUP22/2050</t>
  </si>
  <si>
    <t>RIUP22/2051</t>
  </si>
  <si>
    <t>GST Release Note</t>
  </si>
  <si>
    <t xml:space="preserve">Total Hold </t>
  </si>
  <si>
    <t>DPR Excess  Debit</t>
  </si>
  <si>
    <t>Advance/ Surplus</t>
  </si>
  <si>
    <t>GST Remaining</t>
  </si>
  <si>
    <t>Updated On 23-7-24 - Girija</t>
  </si>
  <si>
    <t>Ajay Kumar Contrcator</t>
  </si>
  <si>
    <t>16-07-2024 NEFT O/W-YESIG41980136416-IDIB000S647-AJAY KUMAR-RIUP23/4313 17,285.00</t>
  </si>
  <si>
    <t>Total Paid</t>
  </si>
  <si>
    <t>Balance Payable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</si>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</sst>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43" fontId="3" fillId="2" borderId="13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0" borderId="0" xfId="0" applyFont="1"/>
    <xf numFmtId="0" fontId="6" fillId="2" borderId="13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14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6" fillId="2" borderId="13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9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5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6.7109375" style="3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2.85546875" style="15" bestFit="1" customWidth="1"/>
    <col min="10" max="10" width="10.7109375" style="3" bestFit="1" customWidth="1"/>
    <col min="11" max="11" width="10.85546875" style="3" bestFit="1" customWidth="1"/>
    <col min="12" max="14" width="14.85546875" style="3" customWidth="1"/>
    <col min="15" max="15" width="10.42578125" style="3" bestFit="1" customWidth="1"/>
    <col min="16" max="16" width="4.85546875" style="3" customWidth="1"/>
    <col min="17" max="17" width="15.5703125" style="3" customWidth="1"/>
    <col min="18" max="18" width="12" style="3" customWidth="1"/>
    <col min="19" max="19" width="7.85546875" style="3" customWidth="1"/>
    <col min="20" max="20" width="9.42578125" style="3" customWidth="1"/>
    <col min="21" max="21" width="14" style="3" customWidth="1"/>
    <col min="22" max="22" width="70.28515625" style="3" bestFit="1" customWidth="1"/>
    <col min="23" max="16384" width="9" style="3"/>
  </cols>
  <sheetData>
    <row r="1" spans="1:79" ht="24.95" customHeight="1" x14ac:dyDescent="0.25">
      <c r="A1" s="41" t="s">
        <v>27</v>
      </c>
      <c r="B1" s="2" t="s">
        <v>9</v>
      </c>
      <c r="E1" s="4"/>
      <c r="F1" s="4"/>
      <c r="G1" s="4"/>
      <c r="H1" s="5"/>
      <c r="I1" s="5"/>
    </row>
    <row r="2" spans="1:79" ht="24.95" customHeight="1" x14ac:dyDescent="0.25">
      <c r="A2" s="41" t="s">
        <v>28</v>
      </c>
      <c r="B2" t="s">
        <v>31</v>
      </c>
      <c r="C2" s="6"/>
      <c r="D2" s="6" t="s">
        <v>9</v>
      </c>
      <c r="G2" s="7" t="s">
        <v>5</v>
      </c>
      <c r="I2" s="7"/>
      <c r="J2" s="8"/>
      <c r="K2" s="8"/>
      <c r="L2" s="8"/>
      <c r="M2" s="8"/>
      <c r="N2" s="8"/>
      <c r="O2" s="19">
        <v>45496</v>
      </c>
      <c r="P2" s="8"/>
      <c r="Q2" s="8"/>
      <c r="R2" s="8"/>
      <c r="S2" s="8"/>
      <c r="T2" s="8"/>
    </row>
    <row r="3" spans="1:79" ht="24.95" customHeight="1" thickBot="1" x14ac:dyDescent="0.3">
      <c r="A3" s="41" t="s">
        <v>29</v>
      </c>
      <c r="B3" t="s">
        <v>32</v>
      </c>
      <c r="C3" s="6"/>
      <c r="D3" s="6"/>
      <c r="G3" s="7"/>
      <c r="I3" s="7"/>
      <c r="J3" s="8"/>
      <c r="K3" s="8"/>
      <c r="L3" s="8"/>
      <c r="M3" s="8"/>
      <c r="N3" s="8"/>
      <c r="O3" s="19"/>
      <c r="P3" s="8"/>
      <c r="Q3" s="8"/>
      <c r="R3" s="8"/>
      <c r="S3" s="8"/>
      <c r="T3" s="8"/>
    </row>
    <row r="4" spans="1:79" ht="24.95" customHeight="1" thickBot="1" x14ac:dyDescent="0.3">
      <c r="A4" s="41" t="s">
        <v>30</v>
      </c>
      <c r="B4" t="s">
        <v>32</v>
      </c>
      <c r="C4" s="9"/>
      <c r="D4" s="9"/>
      <c r="E4" s="9"/>
      <c r="F4" s="8"/>
      <c r="G4" s="8"/>
      <c r="H4" s="10"/>
      <c r="I4" s="10"/>
      <c r="J4" s="8"/>
      <c r="K4" s="8"/>
      <c r="P4" s="8"/>
      <c r="Q4" s="11"/>
      <c r="R4" s="11"/>
      <c r="S4" s="11"/>
      <c r="T4" s="11"/>
      <c r="U4" s="11"/>
      <c r="V4" s="11"/>
    </row>
    <row r="5" spans="1:79" ht="24.95" customHeight="1" x14ac:dyDescent="0.25">
      <c r="A5" s="42" t="s">
        <v>33</v>
      </c>
      <c r="B5" s="43" t="s">
        <v>34</v>
      </c>
      <c r="C5" s="44" t="s">
        <v>35</v>
      </c>
      <c r="D5" s="45" t="s">
        <v>36</v>
      </c>
      <c r="E5" s="43" t="s">
        <v>37</v>
      </c>
      <c r="F5" s="43" t="s">
        <v>38</v>
      </c>
      <c r="G5" s="45" t="s">
        <v>39</v>
      </c>
      <c r="H5" s="46" t="s">
        <v>40</v>
      </c>
      <c r="I5" s="47" t="s">
        <v>0</v>
      </c>
      <c r="J5" s="43" t="s">
        <v>41</v>
      </c>
      <c r="K5" s="43" t="s">
        <v>42</v>
      </c>
      <c r="L5" s="22" t="s">
        <v>43</v>
      </c>
      <c r="M5" s="22" t="s">
        <v>8</v>
      </c>
      <c r="N5" s="22" t="s">
        <v>44</v>
      </c>
      <c r="O5" s="22"/>
      <c r="P5" s="22" t="s">
        <v>1</v>
      </c>
      <c r="Q5" s="43" t="s">
        <v>45</v>
      </c>
      <c r="R5" s="43" t="s">
        <v>46</v>
      </c>
      <c r="S5" s="22" t="s">
        <v>3</v>
      </c>
      <c r="T5" s="22" t="s">
        <v>4</v>
      </c>
      <c r="U5" s="43" t="s">
        <v>47</v>
      </c>
      <c r="V5" s="43" t="s">
        <v>2</v>
      </c>
    </row>
    <row r="6" spans="1:79" ht="24.95" customHeight="1" thickBot="1" x14ac:dyDescent="0.3">
      <c r="A6" s="38"/>
      <c r="B6" s="14"/>
      <c r="C6" s="14"/>
      <c r="D6" s="14"/>
      <c r="E6" s="14"/>
      <c r="F6" s="14"/>
      <c r="G6" s="14"/>
      <c r="H6" s="39">
        <v>0.18</v>
      </c>
      <c r="I6" s="14"/>
      <c r="J6" s="39">
        <v>0.01</v>
      </c>
      <c r="K6" s="39">
        <v>0.1</v>
      </c>
      <c r="L6" s="39">
        <v>0.18</v>
      </c>
      <c r="M6" s="39"/>
      <c r="N6" s="14"/>
      <c r="O6" s="40"/>
      <c r="P6" s="14"/>
      <c r="Q6" s="14"/>
      <c r="R6" s="39">
        <v>0.01</v>
      </c>
      <c r="S6" s="39">
        <v>0.05</v>
      </c>
      <c r="T6" s="14"/>
      <c r="U6" s="14"/>
      <c r="V6" s="14"/>
    </row>
    <row r="7" spans="1:79" s="16" customFormat="1" ht="24.95" customHeight="1" x14ac:dyDescent="0.25">
      <c r="A7" s="36"/>
      <c r="B7" s="17"/>
      <c r="C7" s="17"/>
      <c r="D7" s="17"/>
      <c r="E7" s="17"/>
      <c r="F7" s="17"/>
      <c r="G7" s="17"/>
      <c r="H7" s="18"/>
      <c r="I7" s="17"/>
      <c r="J7" s="18"/>
      <c r="K7" s="18"/>
      <c r="L7" s="18"/>
      <c r="M7" s="18"/>
      <c r="N7" s="17"/>
      <c r="O7" s="37">
        <f>A8</f>
        <v>55015</v>
      </c>
      <c r="P7" s="17"/>
      <c r="Q7" s="17"/>
      <c r="R7" s="18"/>
      <c r="S7" s="18"/>
      <c r="T7" s="17"/>
      <c r="U7" s="17"/>
      <c r="V7" s="17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79" ht="24.95" customHeight="1" x14ac:dyDescent="0.25">
      <c r="A8" s="23">
        <v>55015</v>
      </c>
      <c r="B8" s="25" t="s">
        <v>10</v>
      </c>
      <c r="C8" s="1">
        <v>44959</v>
      </c>
      <c r="D8" s="26">
        <v>1</v>
      </c>
      <c r="E8" s="12">
        <v>228600</v>
      </c>
      <c r="F8" s="12">
        <v>0</v>
      </c>
      <c r="G8" s="12">
        <f>ROUND(E8-F8,0)</f>
        <v>228600</v>
      </c>
      <c r="H8" s="12">
        <f>ROUND(G8*H6,0)</f>
        <v>41148</v>
      </c>
      <c r="I8" s="12">
        <f>G8+H8</f>
        <v>269748</v>
      </c>
      <c r="J8" s="12">
        <f>G8*$J$6</f>
        <v>2286</v>
      </c>
      <c r="K8" s="12">
        <f>G8*$K$6</f>
        <v>22860</v>
      </c>
      <c r="L8" s="12">
        <f>H8</f>
        <v>41148</v>
      </c>
      <c r="M8" s="12">
        <v>0</v>
      </c>
      <c r="N8" s="12">
        <f>ROUND(I8-SUM(J8:M8),0)</f>
        <v>203454</v>
      </c>
      <c r="O8" s="24"/>
      <c r="P8" s="12" t="s">
        <v>12</v>
      </c>
      <c r="Q8" s="12">
        <v>203454</v>
      </c>
      <c r="R8" s="12">
        <v>0</v>
      </c>
      <c r="S8" s="12">
        <v>0</v>
      </c>
      <c r="T8" s="12">
        <v>0</v>
      </c>
      <c r="U8" s="12">
        <f>ROUND(Q8-R8-S8-T8,0)</f>
        <v>203454</v>
      </c>
      <c r="V8" s="27" t="s">
        <v>11</v>
      </c>
    </row>
    <row r="9" spans="1:79" ht="24.95" customHeight="1" x14ac:dyDescent="0.25">
      <c r="A9" s="23">
        <v>55015</v>
      </c>
      <c r="B9" s="25" t="s">
        <v>10</v>
      </c>
      <c r="C9" s="1">
        <v>45122</v>
      </c>
      <c r="D9" s="26">
        <v>2</v>
      </c>
      <c r="E9" s="12">
        <v>152400</v>
      </c>
      <c r="F9" s="12">
        <v>56372</v>
      </c>
      <c r="G9" s="12">
        <f>ROUND(E9-F9,0)</f>
        <v>96028</v>
      </c>
      <c r="H9" s="12">
        <f>G9*18%</f>
        <v>17285.04</v>
      </c>
      <c r="I9" s="12">
        <f>G9+H9</f>
        <v>113313.04000000001</v>
      </c>
      <c r="J9" s="12">
        <f>G9*$J$6</f>
        <v>960.28</v>
      </c>
      <c r="K9" s="12">
        <f>G9*$K$6</f>
        <v>9602.8000000000011</v>
      </c>
      <c r="L9" s="12">
        <f>H9</f>
        <v>17285.04</v>
      </c>
      <c r="M9" s="12"/>
      <c r="N9" s="12">
        <f>ROUND(I9-SUM(J9:M9),0)</f>
        <v>85465</v>
      </c>
      <c r="O9" s="24"/>
      <c r="P9" s="12" t="s">
        <v>15</v>
      </c>
      <c r="Q9" s="12">
        <v>85464</v>
      </c>
      <c r="R9" s="12">
        <v>0</v>
      </c>
      <c r="S9" s="12">
        <v>0</v>
      </c>
      <c r="T9" s="12">
        <v>0</v>
      </c>
      <c r="U9" s="12">
        <f t="shared" ref="U9:U10" si="0">ROUND(Q9-R9-S9-T9,0)</f>
        <v>85464</v>
      </c>
      <c r="V9" s="27" t="s">
        <v>14</v>
      </c>
    </row>
    <row r="10" spans="1:79" ht="24.95" customHeight="1" x14ac:dyDescent="0.25">
      <c r="A10" s="23">
        <v>55015</v>
      </c>
      <c r="B10" s="25" t="s">
        <v>17</v>
      </c>
      <c r="C10" s="1">
        <v>44959</v>
      </c>
      <c r="D10" s="28">
        <v>1</v>
      </c>
      <c r="E10" s="12">
        <f>L8</f>
        <v>41148</v>
      </c>
      <c r="F10" s="12"/>
      <c r="G10" s="12"/>
      <c r="H10" s="12"/>
      <c r="I10" s="12"/>
      <c r="J10" s="12"/>
      <c r="K10" s="12"/>
      <c r="L10" s="12"/>
      <c r="M10" s="12"/>
      <c r="N10" s="12">
        <f>E10</f>
        <v>41148</v>
      </c>
      <c r="O10" s="24"/>
      <c r="P10" s="12" t="s">
        <v>16</v>
      </c>
      <c r="Q10" s="12">
        <v>41148</v>
      </c>
      <c r="R10" s="12">
        <v>0</v>
      </c>
      <c r="S10" s="12">
        <v>0</v>
      </c>
      <c r="T10" s="12">
        <v>0</v>
      </c>
      <c r="U10" s="12">
        <f t="shared" si="0"/>
        <v>41148</v>
      </c>
      <c r="V10" s="27" t="s">
        <v>13</v>
      </c>
    </row>
    <row r="11" spans="1:79" ht="24.95" customHeight="1" x14ac:dyDescent="0.25">
      <c r="A11" s="23">
        <v>55015</v>
      </c>
      <c r="B11" s="25" t="s">
        <v>17</v>
      </c>
      <c r="C11" s="29"/>
      <c r="D11" s="28">
        <v>2</v>
      </c>
      <c r="E11" s="12">
        <f>L9</f>
        <v>17285.04</v>
      </c>
      <c r="F11" s="12"/>
      <c r="G11" s="12"/>
      <c r="H11" s="12"/>
      <c r="I11" s="12"/>
      <c r="J11" s="12"/>
      <c r="K11" s="12"/>
      <c r="L11" s="12"/>
      <c r="M11" s="12"/>
      <c r="N11" s="12">
        <f>E11</f>
        <v>17285.04</v>
      </c>
      <c r="O11" s="24"/>
      <c r="P11" s="12"/>
      <c r="Q11" s="12"/>
      <c r="R11" s="12"/>
      <c r="S11" s="12"/>
      <c r="T11" s="12"/>
      <c r="U11" s="12">
        <v>17285</v>
      </c>
      <c r="V11" s="27" t="s">
        <v>24</v>
      </c>
    </row>
    <row r="12" spans="1:79" ht="24.95" customHeight="1" x14ac:dyDescent="0.25">
      <c r="A12" s="23">
        <v>55015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4"/>
      <c r="P12" s="12"/>
      <c r="Q12" s="12"/>
      <c r="R12" s="12"/>
      <c r="S12" s="12"/>
      <c r="T12" s="12"/>
      <c r="U12" s="12"/>
      <c r="V12" s="27"/>
    </row>
    <row r="13" spans="1:79" ht="24.95" customHeight="1" thickBot="1" x14ac:dyDescent="0.3">
      <c r="A13" s="23">
        <v>55015</v>
      </c>
      <c r="B13" s="31"/>
      <c r="C13" s="31"/>
      <c r="D13" s="31"/>
      <c r="E13" s="32"/>
      <c r="F13" s="32"/>
      <c r="G13" s="32"/>
      <c r="H13" s="13"/>
      <c r="I13" s="13"/>
      <c r="J13" s="13"/>
      <c r="K13" s="13"/>
      <c r="L13" s="13"/>
      <c r="M13" s="13"/>
      <c r="N13" s="13"/>
      <c r="O13" s="33"/>
      <c r="P13" s="13"/>
      <c r="Q13" s="13"/>
      <c r="R13" s="13"/>
      <c r="S13" s="13"/>
      <c r="T13" s="13"/>
      <c r="U13" s="13"/>
      <c r="V13" s="13"/>
    </row>
    <row r="14" spans="1:79" ht="24.95" customHeight="1" x14ac:dyDescent="0.25">
      <c r="A14" s="34"/>
      <c r="B14" s="34"/>
      <c r="C14" s="34"/>
      <c r="D14" s="34"/>
      <c r="E14" s="34"/>
      <c r="F14" s="34"/>
      <c r="G14" s="34"/>
      <c r="H14" s="34"/>
      <c r="I14" s="35">
        <f t="shared" ref="I14:M14" si="1">SUM(I8:I13)</f>
        <v>383061.04000000004</v>
      </c>
      <c r="J14" s="35">
        <f t="shared" si="1"/>
        <v>3246.2799999999997</v>
      </c>
      <c r="K14" s="35">
        <f t="shared" si="1"/>
        <v>32462.800000000003</v>
      </c>
      <c r="L14" s="35">
        <f t="shared" si="1"/>
        <v>58433.04</v>
      </c>
      <c r="M14" s="35">
        <f t="shared" si="1"/>
        <v>0</v>
      </c>
      <c r="N14" s="35">
        <f>SUM(N8:N13)</f>
        <v>347352.04</v>
      </c>
      <c r="O14" s="35"/>
      <c r="P14" s="35"/>
      <c r="Q14" s="35"/>
      <c r="R14" s="35"/>
      <c r="S14" s="35" t="s">
        <v>7</v>
      </c>
      <c r="T14" s="35"/>
      <c r="U14" s="35">
        <f>SUM(U6:U13)</f>
        <v>347351</v>
      </c>
      <c r="V14" s="35" t="s">
        <v>25</v>
      </c>
    </row>
    <row r="15" spans="1:79" ht="24.9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79" ht="24.95" customHeight="1" thickBo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30" t="s">
        <v>6</v>
      </c>
      <c r="T16" s="14"/>
      <c r="U16" s="30">
        <f>N14-U14</f>
        <v>1.0399999999790452</v>
      </c>
      <c r="V16" s="30" t="s">
        <v>26</v>
      </c>
    </row>
    <row r="19" spans="12:14" ht="24.95" customHeight="1" thickBot="1" x14ac:dyDescent="0.3"/>
    <row r="20" spans="12:14" ht="24.95" customHeight="1" thickBot="1" x14ac:dyDescent="0.3">
      <c r="L20" s="50" t="s">
        <v>23</v>
      </c>
      <c r="M20" s="51"/>
      <c r="N20" s="52"/>
    </row>
    <row r="21" spans="12:14" ht="24.95" customHeight="1" thickBot="1" x14ac:dyDescent="0.3">
      <c r="L21" s="50" t="s">
        <v>22</v>
      </c>
      <c r="M21" s="53"/>
      <c r="N21" s="54"/>
    </row>
    <row r="22" spans="12:14" ht="24.95" customHeight="1" thickBot="1" x14ac:dyDescent="0.3">
      <c r="L22" s="55" t="s">
        <v>18</v>
      </c>
      <c r="M22" s="56"/>
      <c r="N22" s="20">
        <f>K14</f>
        <v>32462.800000000003</v>
      </c>
    </row>
    <row r="23" spans="12:14" ht="24.95" customHeight="1" thickBot="1" x14ac:dyDescent="0.3">
      <c r="L23" s="55" t="s">
        <v>19</v>
      </c>
      <c r="M23" s="56"/>
      <c r="N23" s="20">
        <f>M14</f>
        <v>0</v>
      </c>
    </row>
    <row r="24" spans="12:14" ht="24.95" customHeight="1" thickBot="1" x14ac:dyDescent="0.3">
      <c r="L24" s="48" t="s">
        <v>20</v>
      </c>
      <c r="M24" s="49"/>
      <c r="N24" s="21">
        <f>U16</f>
        <v>1.0399999999790452</v>
      </c>
    </row>
    <row r="25" spans="12:14" ht="24.95" customHeight="1" thickBot="1" x14ac:dyDescent="0.3">
      <c r="L25" s="48" t="s">
        <v>21</v>
      </c>
      <c r="M25" s="49"/>
      <c r="N25" s="21">
        <f>L14-N10-N11</f>
        <v>0</v>
      </c>
    </row>
  </sheetData>
  <mergeCells count="6">
    <mergeCell ref="L24:M24"/>
    <mergeCell ref="L25:M25"/>
    <mergeCell ref="L20:N20"/>
    <mergeCell ref="L21:N21"/>
    <mergeCell ref="L22:M22"/>
    <mergeCell ref="L23:M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2025-05-29T10:07:54Z</dcterms:modified>
</cp:coreProperties>
</file>