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J16" i="1"/>
  <c r="J12" i="1"/>
  <c r="K16" i="1"/>
  <c r="K12" i="1"/>
  <c r="H16" i="1"/>
  <c r="M16" i="1" s="1"/>
  <c r="H12" i="1"/>
  <c r="I12" i="1" s="1"/>
  <c r="O15" i="1"/>
  <c r="O11" i="1"/>
  <c r="O7" i="1"/>
  <c r="E8" i="1"/>
  <c r="N16" i="1" l="1"/>
  <c r="M12" i="1"/>
  <c r="N12" i="1" s="1"/>
  <c r="I16" i="1"/>
  <c r="G11" i="1" l="1"/>
  <c r="I11" i="1" s="1"/>
  <c r="J11" i="1" l="1"/>
  <c r="N11" i="1" s="1"/>
  <c r="G10" i="1"/>
  <c r="I10" i="1" s="1"/>
  <c r="J10" i="1" s="1"/>
  <c r="N10" i="1" s="1"/>
  <c r="G9" i="1"/>
  <c r="G8" i="1"/>
  <c r="J8" i="1" l="1"/>
  <c r="K8" i="1"/>
  <c r="H8" i="1"/>
  <c r="M8" i="1" s="1"/>
  <c r="H9" i="1"/>
  <c r="I9" i="1" s="1"/>
  <c r="N9" i="1" s="1"/>
  <c r="N8" i="1" l="1"/>
  <c r="I8" i="1"/>
</calcChain>
</file>

<file path=xl/sharedStrings.xml><?xml version="1.0" encoding="utf-8"?>
<sst xmlns="http://schemas.openxmlformats.org/spreadsheetml/2006/main" count="40" uniqueCount="34">
  <si>
    <t>Amount</t>
  </si>
  <si>
    <t>UTR</t>
  </si>
  <si>
    <t>Hold Amount for excess working as per Work Order</t>
  </si>
  <si>
    <t>28-07-2022 NEFT/AXISP00306580012/RIUP22/375/KAVITA DHIMAN 99000.00</t>
  </si>
  <si>
    <t>14-09-2022 NEFT/AXISP00320017428/RIUP22/726/KAVITA DHIMAN 297000.00</t>
  </si>
  <si>
    <t>Kheriviran Village - Boundary wall work</t>
  </si>
  <si>
    <t>MUZ/2022-23/02</t>
  </si>
  <si>
    <t>06-06-2022 NEFT/AXISP00293691728/RIUP22/159/KAVITA DHIMAN 99000.00</t>
  </si>
  <si>
    <t>12-10-2022 NEFT/AXISP00327753845/RIUP22/972/KAVITA DHIMAN 198000.00</t>
  </si>
  <si>
    <t>23-11-2022 NEFT/AXISP00339736212/RIUP22/1333/KAVITA DHIMAN 95347.00</t>
  </si>
  <si>
    <t>Sillajudi Village - Boundary wall work</t>
  </si>
  <si>
    <t>06-06-2022 NEFT/AXISP00293691727/RIUP22/158/KAVITA DHIMAN 99000.00</t>
  </si>
  <si>
    <t>03-09-2022 NEFT/AXISP00316992478/RIUP22/673/KAVITA DHIMAN 297000.00</t>
  </si>
  <si>
    <t>Subcontractor:</t>
  </si>
  <si>
    <t>State:</t>
  </si>
  <si>
    <t>Uttar Pradesh</t>
  </si>
  <si>
    <t>District:</t>
  </si>
  <si>
    <t>Muzaffarnagar</t>
  </si>
  <si>
    <t>Block:</t>
  </si>
  <si>
    <t>Akriti Construction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</si>
  <si>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</si>
  <si>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</si>
  <si>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</si>
  <si>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</si>
  <si>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</si>
  <si>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</si>
  <si>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</si>
  <si>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</si>
  <si>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</si>
  <si>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</si>
  <si>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</si>
  <si>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</si>
  <si>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</si>
  <si>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>Kasiara Village Drilling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</si>
</sst>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5" fillId="2" borderId="6" xfId="0" applyFont="1" applyFill="1" applyBorder="1" applyAlignment="1">
      <alignment horizontal="center" vertical="center" wrapText="1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43" fontId="3" fillId="2" borderId="12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43" fontId="5" fillId="2" borderId="0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43" fontId="5" fillId="2" borderId="15" xfId="1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43" fontId="3" fillId="2" borderId="19" xfId="1" applyNumberFormat="1" applyFont="1" applyFill="1" applyBorder="1" applyAlignment="1">
      <alignment vertical="center"/>
    </xf>
    <xf numFmtId="43" fontId="5" fillId="2" borderId="18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/>
    </xf>
    <xf numFmtId="43" fontId="9" fillId="3" borderId="1" xfId="1" applyNumberFormat="1" applyFont="1" applyFill="1" applyBorder="1" applyAlignment="1">
      <alignment vertical="center"/>
    </xf>
    <xf numFmtId="9" fontId="9" fillId="3" borderId="1" xfId="1" applyNumberFormat="1" applyFont="1" applyFill="1" applyBorder="1" applyAlignment="1">
      <alignment vertical="center"/>
    </xf>
    <xf numFmtId="43" fontId="9" fillId="3" borderId="2" xfId="1" applyNumberFormat="1" applyFont="1" applyFill="1" applyBorder="1" applyAlignment="1">
      <alignment vertical="center"/>
    </xf>
    <xf numFmtId="43" fontId="9" fillId="3" borderId="3" xfId="1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43" fontId="9" fillId="3" borderId="4" xfId="1" applyNumberFormat="1" applyFont="1" applyFill="1" applyBorder="1" applyAlignment="1">
      <alignment vertical="center"/>
    </xf>
    <xf numFmtId="9" fontId="9" fillId="3" borderId="4" xfId="1" applyNumberFormat="1" applyFont="1" applyFill="1" applyBorder="1" applyAlignment="1">
      <alignment vertical="center"/>
    </xf>
    <xf numFmtId="43" fontId="9" fillId="3" borderId="17" xfId="1" applyNumberFormat="1" applyFont="1" applyFill="1" applyBorder="1" applyAlignment="1">
      <alignment vertical="center"/>
    </xf>
    <xf numFmtId="43" fontId="9" fillId="3" borderId="8" xfId="1" applyNumberFormat="1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3" fontId="5" fillId="2" borderId="13" xfId="1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2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 wrapText="1"/>
    </xf>
    <xf numFmtId="14" fontId="7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64" fontId="10" fillId="2" borderId="21" xfId="1" applyFont="1" applyFill="1" applyBorder="1" applyAlignment="1">
      <alignment horizontal="center" vertical="center"/>
    </xf>
    <xf numFmtId="164" fontId="7" fillId="2" borderId="2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80" zoomScaleNormal="80" workbookViewId="0">
      <selection activeCell="B17" sqref="B17"/>
    </sheetView>
  </sheetViews>
  <sheetFormatPr defaultColWidth="9" defaultRowHeight="30" customHeight="1" x14ac:dyDescent="0.25"/>
  <cols>
    <col min="1" max="1" width="7.42578125" style="6" bestFit="1" customWidth="1"/>
    <col min="2" max="2" width="28.140625" style="6" customWidth="1"/>
    <col min="3" max="3" width="13.42578125" style="6" bestFit="1" customWidth="1"/>
    <col min="4" max="4" width="10.85546875" style="6" customWidth="1"/>
    <col min="5" max="5" width="13.28515625" style="6" bestFit="1" customWidth="1"/>
    <col min="6" max="6" width="6.42578125" style="6" bestFit="1" customWidth="1"/>
    <col min="7" max="7" width="13.140625" style="6" customWidth="1"/>
    <col min="8" max="8" width="12" style="2" customWidth="1"/>
    <col min="9" max="9" width="12.140625" style="2" bestFit="1" customWidth="1"/>
    <col min="10" max="10" width="10.7109375" style="6" bestFit="1" customWidth="1"/>
    <col min="11" max="11" width="12.28515625" style="6" customWidth="1"/>
    <col min="12" max="12" width="10.28515625" style="6" customWidth="1"/>
    <col min="13" max="13" width="11.7109375" style="6" customWidth="1"/>
    <col min="14" max="14" width="14.85546875" style="6" customWidth="1"/>
    <col min="15" max="15" width="10" style="6" customWidth="1"/>
    <col min="16" max="16" width="15.28515625" style="6" bestFit="1" customWidth="1"/>
    <col min="17" max="17" width="81.7109375" style="6" bestFit="1" customWidth="1"/>
    <col min="18" max="16384" width="9" style="6"/>
  </cols>
  <sheetData>
    <row r="1" spans="1:17" ht="30" customHeight="1" x14ac:dyDescent="0.25">
      <c r="A1" s="61" t="s">
        <v>13</v>
      </c>
      <c r="B1" s="62" t="s">
        <v>19</v>
      </c>
      <c r="C1"/>
      <c r="E1" s="20"/>
      <c r="F1" s="20"/>
      <c r="G1" s="20"/>
    </row>
    <row r="2" spans="1:17" ht="30" customHeight="1" x14ac:dyDescent="0.25">
      <c r="A2" s="61" t="s">
        <v>14</v>
      </c>
      <c r="B2" t="s">
        <v>15</v>
      </c>
      <c r="D2" s="3"/>
      <c r="H2" s="14"/>
      <c r="I2" s="4"/>
      <c r="J2" s="5"/>
      <c r="K2" s="5"/>
      <c r="L2" s="5"/>
      <c r="M2" s="5"/>
      <c r="N2" s="5"/>
      <c r="O2" s="5"/>
    </row>
    <row r="3" spans="1:17" ht="30" customHeight="1" x14ac:dyDescent="0.25">
      <c r="A3" s="61" t="s">
        <v>16</v>
      </c>
      <c r="B3" t="s">
        <v>17</v>
      </c>
      <c r="D3" s="3"/>
      <c r="H3" s="14"/>
      <c r="I3" s="4"/>
      <c r="J3" s="5"/>
      <c r="K3" s="5"/>
      <c r="L3" s="5"/>
      <c r="M3" s="5"/>
      <c r="N3" s="5"/>
      <c r="O3" s="5"/>
    </row>
    <row r="4" spans="1:17" ht="30" customHeight="1" thickBot="1" x14ac:dyDescent="0.3">
      <c r="A4" s="61" t="s">
        <v>18</v>
      </c>
      <c r="B4" t="s">
        <v>17</v>
      </c>
      <c r="D4" s="5"/>
      <c r="E4" s="5"/>
      <c r="F4" s="5"/>
      <c r="G4" s="5"/>
      <c r="H4" s="7"/>
      <c r="I4" s="7"/>
      <c r="J4" s="5"/>
      <c r="K4" s="5"/>
      <c r="L4" s="5"/>
      <c r="P4" s="8"/>
      <c r="Q4" s="8"/>
    </row>
    <row r="5" spans="1:17" s="21" customFormat="1" ht="81" x14ac:dyDescent="0.25">
      <c r="A5" s="63" t="s">
        <v>20</v>
      </c>
      <c r="B5" s="64" t="s">
        <v>21</v>
      </c>
      <c r="C5" s="65" t="s">
        <v>22</v>
      </c>
      <c r="D5" s="66" t="s">
        <v>23</v>
      </c>
      <c r="E5" s="64" t="s">
        <v>24</v>
      </c>
      <c r="F5" s="64" t="s">
        <v>25</v>
      </c>
      <c r="G5" s="66" t="s">
        <v>26</v>
      </c>
      <c r="H5" s="67" t="s">
        <v>27</v>
      </c>
      <c r="I5" s="68" t="s">
        <v>0</v>
      </c>
      <c r="J5" s="64" t="s">
        <v>28</v>
      </c>
      <c r="K5" s="64" t="s">
        <v>29</v>
      </c>
      <c r="L5" s="26" t="s">
        <v>2</v>
      </c>
      <c r="M5" s="64" t="s">
        <v>30</v>
      </c>
      <c r="N5" s="64" t="s">
        <v>31</v>
      </c>
      <c r="O5" s="42"/>
      <c r="P5" s="64" t="s">
        <v>32</v>
      </c>
      <c r="Q5" s="28" t="s">
        <v>1</v>
      </c>
    </row>
    <row r="6" spans="1:17" ht="30" customHeight="1" thickBot="1" x14ac:dyDescent="0.3">
      <c r="A6" s="32"/>
      <c r="B6" s="11"/>
      <c r="C6" s="11"/>
      <c r="D6" s="11"/>
      <c r="E6" s="11"/>
      <c r="F6" s="11"/>
      <c r="G6" s="11"/>
      <c r="H6" s="11"/>
      <c r="I6" s="11"/>
      <c r="J6" s="46">
        <v>0.01</v>
      </c>
      <c r="K6" s="46">
        <v>0.05</v>
      </c>
      <c r="L6" s="46"/>
      <c r="M6" s="11"/>
      <c r="N6" s="13"/>
      <c r="O6" s="47"/>
      <c r="P6" s="12"/>
      <c r="Q6" s="13"/>
    </row>
    <row r="7" spans="1:17" ht="30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50"/>
      <c r="K7" s="50"/>
      <c r="L7" s="50"/>
      <c r="M7" s="49"/>
      <c r="N7" s="51"/>
      <c r="O7" s="58">
        <f>A8</f>
        <v>51339</v>
      </c>
      <c r="P7" s="52"/>
      <c r="Q7" s="51"/>
    </row>
    <row r="8" spans="1:17" ht="30" customHeight="1" x14ac:dyDescent="0.25">
      <c r="A8" s="29">
        <v>51339</v>
      </c>
      <c r="B8" s="23" t="s">
        <v>33</v>
      </c>
      <c r="C8" s="24">
        <v>44786</v>
      </c>
      <c r="D8" s="25">
        <v>2</v>
      </c>
      <c r="E8" s="10">
        <f>120*3500</f>
        <v>420000</v>
      </c>
      <c r="F8" s="15">
        <v>0</v>
      </c>
      <c r="G8" s="10">
        <f>E8-F8</f>
        <v>420000</v>
      </c>
      <c r="H8" s="10">
        <f>ROUND(G8*18%,0)</f>
        <v>75600</v>
      </c>
      <c r="I8" s="10">
        <f>G8+H8</f>
        <v>495600</v>
      </c>
      <c r="J8" s="10">
        <f>ROUND(G8*J6,0)</f>
        <v>4200</v>
      </c>
      <c r="K8" s="10">
        <f>ROUND(G8*5%,0)</f>
        <v>21000</v>
      </c>
      <c r="L8" s="10">
        <v>0</v>
      </c>
      <c r="M8" s="10">
        <f>H8</f>
        <v>75600</v>
      </c>
      <c r="N8" s="30">
        <f>G8-J8-K8</f>
        <v>394800</v>
      </c>
      <c r="O8" s="1"/>
      <c r="P8" s="9">
        <v>99000</v>
      </c>
      <c r="Q8" s="31" t="s">
        <v>3</v>
      </c>
    </row>
    <row r="9" spans="1:17" ht="30" customHeight="1" x14ac:dyDescent="0.25">
      <c r="A9" s="29">
        <v>51339</v>
      </c>
      <c r="B9" s="23" t="s">
        <v>33</v>
      </c>
      <c r="C9" s="24"/>
      <c r="D9" s="25"/>
      <c r="E9" s="10"/>
      <c r="F9" s="10">
        <v>0</v>
      </c>
      <c r="G9" s="10">
        <f>E9-F9</f>
        <v>0</v>
      </c>
      <c r="H9" s="10">
        <f>ROUND(G9*18%,0)</f>
        <v>0</v>
      </c>
      <c r="I9" s="10">
        <f>G9+H9</f>
        <v>0</v>
      </c>
      <c r="J9" s="10">
        <v>0</v>
      </c>
      <c r="K9" s="10">
        <v>0</v>
      </c>
      <c r="L9" s="10"/>
      <c r="M9" s="10">
        <v>0</v>
      </c>
      <c r="N9" s="30">
        <f>I9-SUM(J9:M9)</f>
        <v>0</v>
      </c>
      <c r="O9" s="1"/>
      <c r="P9" s="9">
        <v>297000</v>
      </c>
      <c r="Q9" s="31" t="s">
        <v>4</v>
      </c>
    </row>
    <row r="10" spans="1:17" ht="30" customHeight="1" x14ac:dyDescent="0.25">
      <c r="A10" s="29"/>
      <c r="B10" s="23"/>
      <c r="C10" s="24"/>
      <c r="D10" s="25"/>
      <c r="E10" s="10"/>
      <c r="F10" s="10">
        <v>0</v>
      </c>
      <c r="G10" s="10">
        <f>E10-F10</f>
        <v>0</v>
      </c>
      <c r="H10" s="10">
        <v>0</v>
      </c>
      <c r="I10" s="10">
        <f>G10+H10</f>
        <v>0</v>
      </c>
      <c r="J10" s="10">
        <f>J6*I10</f>
        <v>0</v>
      </c>
      <c r="K10" s="10"/>
      <c r="L10" s="10"/>
      <c r="M10" s="10"/>
      <c r="N10" s="30">
        <f>I10-SUM(J10:M10)</f>
        <v>0</v>
      </c>
      <c r="O10" s="1"/>
      <c r="P10" s="9">
        <v>0</v>
      </c>
      <c r="Q10" s="31"/>
    </row>
    <row r="11" spans="1:17" ht="30" customHeight="1" x14ac:dyDescent="0.25">
      <c r="A11" s="53"/>
      <c r="B11" s="54"/>
      <c r="C11" s="54"/>
      <c r="D11" s="54"/>
      <c r="E11" s="54"/>
      <c r="F11" s="54">
        <v>0</v>
      </c>
      <c r="G11" s="54">
        <f>E11-F11</f>
        <v>0</v>
      </c>
      <c r="H11" s="54">
        <v>0</v>
      </c>
      <c r="I11" s="54">
        <f>G11+H11</f>
        <v>0</v>
      </c>
      <c r="J11" s="55">
        <f>J$6*I11</f>
        <v>0</v>
      </c>
      <c r="K11" s="55">
        <v>0</v>
      </c>
      <c r="L11" s="55"/>
      <c r="M11" s="54">
        <v>0</v>
      </c>
      <c r="N11" s="56">
        <f>I11-SUM(J11:M11)</f>
        <v>0</v>
      </c>
      <c r="O11" s="59">
        <f>A12</f>
        <v>50699</v>
      </c>
      <c r="P11" s="57"/>
      <c r="Q11" s="56"/>
    </row>
    <row r="12" spans="1:17" ht="30" customHeight="1" x14ac:dyDescent="0.25">
      <c r="A12" s="29">
        <v>50699</v>
      </c>
      <c r="B12" s="10" t="s">
        <v>5</v>
      </c>
      <c r="C12" s="24">
        <v>44824</v>
      </c>
      <c r="D12" s="10" t="s">
        <v>6</v>
      </c>
      <c r="E12" s="10">
        <v>420875</v>
      </c>
      <c r="F12" s="10">
        <v>0</v>
      </c>
      <c r="G12" s="10">
        <v>420875</v>
      </c>
      <c r="H12" s="10">
        <f>ROUND(G12*18%,0)</f>
        <v>75758</v>
      </c>
      <c r="I12" s="10">
        <f>G12+H12</f>
        <v>496633</v>
      </c>
      <c r="J12" s="10">
        <f>ROUND(G12*J6,0)</f>
        <v>4209</v>
      </c>
      <c r="K12" s="10">
        <f>ROUND(G12*5%,0)</f>
        <v>21044</v>
      </c>
      <c r="L12" s="10">
        <f>875</f>
        <v>875</v>
      </c>
      <c r="M12" s="10">
        <f>H12</f>
        <v>75758</v>
      </c>
      <c r="N12" s="30">
        <f>I12-J12-K12-L12-M12</f>
        <v>394747</v>
      </c>
      <c r="O12" s="1"/>
      <c r="P12" s="9">
        <v>99000</v>
      </c>
      <c r="Q12" s="31" t="s">
        <v>7</v>
      </c>
    </row>
    <row r="13" spans="1:17" ht="30" customHeight="1" x14ac:dyDescent="0.25">
      <c r="A13" s="29">
        <v>50699</v>
      </c>
      <c r="B13" s="10" t="s">
        <v>5</v>
      </c>
      <c r="C13" s="10"/>
      <c r="D13" s="10"/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30">
        <v>0</v>
      </c>
      <c r="O13" s="1"/>
      <c r="P13" s="9">
        <v>198000</v>
      </c>
      <c r="Q13" s="31" t="s">
        <v>8</v>
      </c>
    </row>
    <row r="14" spans="1:17" ht="30" customHeight="1" x14ac:dyDescent="0.25">
      <c r="A14" s="29">
        <v>50699</v>
      </c>
      <c r="B14" s="10" t="s">
        <v>5</v>
      </c>
      <c r="C14" s="10"/>
      <c r="D14" s="10"/>
      <c r="E14" s="10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30">
        <v>0</v>
      </c>
      <c r="O14" s="1"/>
      <c r="P14" s="9">
        <v>95347</v>
      </c>
      <c r="Q14" s="31" t="s">
        <v>9</v>
      </c>
    </row>
    <row r="15" spans="1:17" ht="30" customHeight="1" x14ac:dyDescent="0.25">
      <c r="A15" s="53"/>
      <c r="B15" s="54"/>
      <c r="C15" s="54"/>
      <c r="D15" s="54"/>
      <c r="E15" s="54"/>
      <c r="F15" s="54"/>
      <c r="G15" s="54"/>
      <c r="H15" s="54"/>
      <c r="I15" s="54"/>
      <c r="J15" s="55"/>
      <c r="K15" s="55"/>
      <c r="L15" s="55"/>
      <c r="M15" s="54"/>
      <c r="N15" s="56"/>
      <c r="O15" s="59">
        <f>A16</f>
        <v>50018</v>
      </c>
      <c r="P15" s="57"/>
      <c r="Q15" s="56"/>
    </row>
    <row r="16" spans="1:17" ht="30" customHeight="1" x14ac:dyDescent="0.25">
      <c r="A16" s="29">
        <v>50018</v>
      </c>
      <c r="B16" s="10" t="s">
        <v>10</v>
      </c>
      <c r="C16" s="24">
        <v>44824</v>
      </c>
      <c r="D16" s="10" t="s">
        <v>6</v>
      </c>
      <c r="E16" s="10">
        <v>420000</v>
      </c>
      <c r="F16" s="10">
        <v>0</v>
      </c>
      <c r="G16" s="10">
        <v>420000</v>
      </c>
      <c r="H16" s="10">
        <f>ROUND(G16*18%,0)</f>
        <v>75600</v>
      </c>
      <c r="I16" s="10">
        <f>G16+H16</f>
        <v>495600</v>
      </c>
      <c r="J16" s="10">
        <f>ROUND(G16*J6,0)</f>
        <v>4200</v>
      </c>
      <c r="K16" s="10">
        <f>ROUND(G16*5%,0)</f>
        <v>21000</v>
      </c>
      <c r="L16" s="10">
        <v>0</v>
      </c>
      <c r="M16" s="10">
        <f>H16</f>
        <v>75600</v>
      </c>
      <c r="N16" s="30">
        <f>G16-J16-K16</f>
        <v>394800</v>
      </c>
      <c r="O16" s="1"/>
      <c r="P16" s="9">
        <v>99000</v>
      </c>
      <c r="Q16" s="31" t="s">
        <v>11</v>
      </c>
    </row>
    <row r="17" spans="1:17" ht="30" customHeight="1" x14ac:dyDescent="0.25">
      <c r="A17" s="29">
        <v>50018</v>
      </c>
      <c r="B17" s="10" t="s">
        <v>10</v>
      </c>
      <c r="C17" s="10"/>
      <c r="D17" s="10"/>
      <c r="E17" s="10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30">
        <v>0</v>
      </c>
      <c r="O17" s="1"/>
      <c r="P17" s="9">
        <v>297000</v>
      </c>
      <c r="Q17" s="31" t="s">
        <v>12</v>
      </c>
    </row>
    <row r="18" spans="1:17" ht="30" customHeight="1" x14ac:dyDescent="0.25">
      <c r="A18" s="2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30"/>
      <c r="O18" s="1"/>
      <c r="P18" s="9"/>
      <c r="Q18" s="31"/>
    </row>
    <row r="19" spans="1:17" ht="30" customHeight="1" x14ac:dyDescent="0.25">
      <c r="A19" s="29"/>
      <c r="B19" s="25"/>
      <c r="C19" s="25"/>
      <c r="D19" s="25"/>
      <c r="E19" s="19"/>
      <c r="F19" s="19"/>
      <c r="G19" s="19"/>
      <c r="H19" s="10"/>
      <c r="I19" s="10"/>
      <c r="J19" s="10"/>
      <c r="K19" s="10"/>
      <c r="L19" s="10"/>
      <c r="M19" s="10"/>
      <c r="N19" s="30"/>
      <c r="O19" s="1"/>
      <c r="P19" s="9"/>
      <c r="Q19" s="30"/>
    </row>
    <row r="20" spans="1:17" ht="30" customHeight="1" thickBot="1" x14ac:dyDescent="0.3">
      <c r="A20" s="3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60"/>
      <c r="N20" s="18"/>
      <c r="O20" s="43"/>
      <c r="P20" s="16"/>
      <c r="Q20" s="18"/>
    </row>
    <row r="21" spans="1:17" ht="30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7"/>
      <c r="K21" s="37"/>
      <c r="L21" s="38"/>
      <c r="M21" s="27"/>
      <c r="N21" s="39"/>
      <c r="O21" s="44"/>
      <c r="P21" s="40"/>
      <c r="Q21" s="39"/>
    </row>
    <row r="22" spans="1:17" ht="30" customHeight="1" thickBot="1" x14ac:dyDescent="0.3">
      <c r="A22" s="3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/>
      <c r="O22" s="45"/>
      <c r="P22" s="41"/>
      <c r="Q22" s="36"/>
    </row>
    <row r="23" spans="1:17" ht="30" customHeigh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2025-05-31T06:58:10Z</dcterms:modified>
</cp:coreProperties>
</file>