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259511F0-C022-45D3-8895-DA47DE5A9F2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N12" i="1"/>
  <c r="E15" i="1" l="1"/>
  <c r="G8" i="1"/>
  <c r="J8" i="1" s="1"/>
  <c r="K8" i="1" l="1"/>
  <c r="K12" i="1" s="1"/>
  <c r="L8" i="1"/>
  <c r="L12" i="1" s="1"/>
  <c r="M8" i="1"/>
  <c r="M12" i="1" s="1"/>
  <c r="H8" i="1"/>
  <c r="O8" i="1" s="1"/>
  <c r="O12" i="1" s="1"/>
  <c r="S12" i="1"/>
  <c r="H9" i="1"/>
  <c r="I9" i="1" s="1"/>
  <c r="L18" i="1" l="1"/>
  <c r="I8" i="1"/>
  <c r="P8" i="1" s="1"/>
  <c r="P12" i="1" s="1"/>
  <c r="S14" i="1" l="1"/>
  <c r="L19" i="1" s="1"/>
</calcChain>
</file>

<file path=xl/sharedStrings.xml><?xml version="1.0" encoding="utf-8"?>
<sst xmlns="http://schemas.openxmlformats.org/spreadsheetml/2006/main" count="35" uniqueCount="33">
  <si>
    <t>Amount</t>
  </si>
  <si>
    <t>PAYMENT NOTE No.</t>
  </si>
  <si>
    <t>UTR</t>
  </si>
  <si>
    <t>Extra work done against DPR quantity - Drilling work 167.00RMT against 160.00RMT (7RMT X 11000/- = 7700/-) and Lowering work 156.23RMT against 145.00RMT (11.23RMT X 150/- = 1684.50)</t>
  </si>
  <si>
    <t>Hold Amount for additional work done of Lowring work</t>
  </si>
  <si>
    <t>Amir construction</t>
  </si>
  <si>
    <t>Shamli</t>
  </si>
  <si>
    <t>15-12-2023 NEFT/AXISP00453272888/RIUP23/3729/AMIR CONSTRUCTIONS/PUNB0402300 101181.00</t>
  </si>
  <si>
    <t>RUIP23/3729</t>
  </si>
  <si>
    <t>GST RELEASE NOTE</t>
  </si>
  <si>
    <t>Total paid</t>
  </si>
  <si>
    <t>Bal Payable</t>
  </si>
  <si>
    <t>Subcontractor:</t>
  </si>
  <si>
    <t>State:</t>
  </si>
  <si>
    <t>District:</t>
  </si>
  <si>
    <t>Block:</t>
  </si>
  <si>
    <t>Uttar Pradesh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</si>
  <si>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</si>
  <si>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</si>
  <si>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</si>
  <si>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</si>
  <si>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</si>
  <si>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</si>
  <si>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</si>
  <si>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</si>
  <si>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</si>
  <si>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</si>
  <si>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</si>
  <si>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</si>
  <si>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</si>
  <si>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</si>
  <si>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</si>
  <si>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Alipur Umerpur village  Drilling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</si>
</sst>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 wrapText="1"/>
    </xf>
    <xf numFmtId="43" fontId="3" fillId="2" borderId="6" xfId="1" applyNumberFormat="1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5" fillId="4" borderId="7" xfId="0" applyFont="1" applyFill="1" applyBorder="1" applyAlignment="1">
      <alignment horizontal="center" vertical="center" wrapText="1"/>
    </xf>
    <xf numFmtId="43" fontId="0" fillId="2" borderId="0" xfId="0" applyNumberFormat="1" applyFill="1" applyAlignment="1">
      <alignment vertical="center"/>
    </xf>
    <xf numFmtId="0" fontId="6" fillId="0" borderId="0" xfId="0" applyFont="1"/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8" fillId="2" borderId="6" xfId="1" applyNumberFormat="1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"/>
  <sheetViews>
    <sheetView tabSelected="1" workbookViewId="0">
      <selection activeCell="B8" sqref="B8"/>
    </sheetView>
  </sheetViews>
  <sheetFormatPr defaultColWidth="9" defaultRowHeight="20.100000000000001" customHeight="1" x14ac:dyDescent="0.25"/>
  <cols>
    <col min="1" max="1" width="9" style="4"/>
    <col min="2" max="2" width="30" style="4" customWidth="1"/>
    <col min="3" max="3" width="13.42578125" style="4" bestFit="1" customWidth="1"/>
    <col min="4" max="4" width="11.5703125" style="4" bestFit="1" customWidth="1"/>
    <col min="5" max="5" width="18" style="4" customWidth="1"/>
    <col min="6" max="6" width="18.28515625" style="4" customWidth="1"/>
    <col min="7" max="7" width="13.28515625" style="4" customWidth="1"/>
    <col min="8" max="8" width="14.7109375" style="17" customWidth="1"/>
    <col min="9" max="9" width="12.85546875" style="17" bestFit="1" customWidth="1"/>
    <col min="10" max="10" width="10.7109375" style="4" bestFit="1" customWidth="1"/>
    <col min="11" max="11" width="10.42578125" style="4" bestFit="1" customWidth="1"/>
    <col min="12" max="14" width="10.42578125" style="4" customWidth="1"/>
    <col min="15" max="16" width="14.85546875" style="4" customWidth="1"/>
    <col min="17" max="17" width="7.28515625" style="4" customWidth="1"/>
    <col min="18" max="18" width="21.7109375" style="4" bestFit="1" customWidth="1"/>
    <col min="19" max="19" width="14" style="4" customWidth="1"/>
    <col min="20" max="20" width="72.42578125" style="4" bestFit="1" customWidth="1"/>
    <col min="21" max="16384" width="9" style="4"/>
  </cols>
  <sheetData>
    <row r="1" spans="1:43" ht="20.100000000000001" customHeight="1" x14ac:dyDescent="0.25">
      <c r="A1" s="42" t="s">
        <v>12</v>
      </c>
      <c r="B1" s="3" t="s">
        <v>5</v>
      </c>
      <c r="E1" s="5"/>
      <c r="F1" s="5"/>
      <c r="G1" s="5"/>
      <c r="H1" s="6"/>
      <c r="I1" s="6"/>
    </row>
    <row r="2" spans="1:43" ht="20.100000000000001" customHeight="1" x14ac:dyDescent="0.25">
      <c r="A2" s="42" t="s">
        <v>13</v>
      </c>
      <c r="B2" t="s">
        <v>16</v>
      </c>
      <c r="C2" s="7"/>
      <c r="D2" s="7" t="s">
        <v>5</v>
      </c>
      <c r="H2" s="18"/>
      <c r="I2" s="8"/>
      <c r="J2" s="9"/>
      <c r="K2" s="9"/>
      <c r="L2" s="9"/>
      <c r="M2" s="9"/>
      <c r="N2" s="9"/>
      <c r="O2" s="9"/>
      <c r="P2" s="9"/>
      <c r="Q2" s="9"/>
      <c r="R2" s="9"/>
    </row>
    <row r="3" spans="1:43" ht="20.100000000000001" customHeight="1" thickBot="1" x14ac:dyDescent="0.3">
      <c r="A3" s="42" t="s">
        <v>14</v>
      </c>
      <c r="B3" t="s">
        <v>6</v>
      </c>
      <c r="C3" s="7"/>
      <c r="D3" s="7"/>
      <c r="H3" s="18"/>
      <c r="I3" s="8"/>
      <c r="J3" s="9"/>
      <c r="K3" s="9"/>
      <c r="L3" s="9"/>
      <c r="M3" s="9"/>
      <c r="N3" s="9"/>
      <c r="O3" s="9"/>
      <c r="P3" s="9"/>
      <c r="Q3" s="9"/>
      <c r="R3" s="9"/>
    </row>
    <row r="4" spans="1:43" ht="20.100000000000001" customHeight="1" thickBot="1" x14ac:dyDescent="0.3">
      <c r="A4" s="42" t="s">
        <v>15</v>
      </c>
      <c r="B4" t="s">
        <v>6</v>
      </c>
      <c r="C4" s="10"/>
      <c r="D4" s="10"/>
      <c r="E4" s="10"/>
      <c r="F4" s="9"/>
      <c r="G4" s="9"/>
      <c r="H4" s="11"/>
      <c r="I4" s="11"/>
      <c r="J4" s="9"/>
      <c r="K4" s="9"/>
      <c r="L4" s="9"/>
      <c r="M4" s="9"/>
      <c r="N4" s="9"/>
      <c r="R4" s="9"/>
      <c r="S4" s="12"/>
      <c r="T4" s="12"/>
    </row>
    <row r="5" spans="1:43" ht="20.100000000000001" customHeight="1" x14ac:dyDescent="0.25">
      <c r="A5" s="43" t="s">
        <v>17</v>
      </c>
      <c r="B5" s="44" t="s">
        <v>18</v>
      </c>
      <c r="C5" s="45" t="s">
        <v>19</v>
      </c>
      <c r="D5" s="46" t="s">
        <v>20</v>
      </c>
      <c r="E5" s="44" t="s">
        <v>21</v>
      </c>
      <c r="F5" s="44" t="s">
        <v>22</v>
      </c>
      <c r="G5" s="46" t="s">
        <v>23</v>
      </c>
      <c r="H5" s="47" t="s">
        <v>24</v>
      </c>
      <c r="I5" s="48" t="s">
        <v>0</v>
      </c>
      <c r="J5" s="44" t="s">
        <v>25</v>
      </c>
      <c r="K5" s="44" t="s">
        <v>26</v>
      </c>
      <c r="L5" s="44" t="s">
        <v>27</v>
      </c>
      <c r="M5" s="44" t="s">
        <v>28</v>
      </c>
      <c r="N5" s="19" t="s">
        <v>4</v>
      </c>
      <c r="O5" s="44" t="s">
        <v>29</v>
      </c>
      <c r="P5" s="44" t="s">
        <v>30</v>
      </c>
      <c r="Q5" s="19"/>
      <c r="R5" s="19" t="s">
        <v>1</v>
      </c>
      <c r="S5" s="44" t="s">
        <v>31</v>
      </c>
      <c r="T5" s="44" t="s">
        <v>2</v>
      </c>
    </row>
    <row r="6" spans="1:43" ht="20.100000000000001" customHeight="1" thickBot="1" x14ac:dyDescent="0.3">
      <c r="A6" s="29"/>
      <c r="B6" s="16"/>
      <c r="C6" s="16"/>
      <c r="D6" s="16"/>
      <c r="E6" s="16"/>
      <c r="F6" s="16"/>
      <c r="G6" s="16"/>
      <c r="H6" s="16"/>
      <c r="I6" s="16"/>
      <c r="J6" s="30">
        <v>0.01</v>
      </c>
      <c r="K6" s="30">
        <v>0.05</v>
      </c>
      <c r="L6" s="30">
        <v>0.1</v>
      </c>
      <c r="M6" s="30">
        <v>0.1</v>
      </c>
      <c r="N6" s="30"/>
      <c r="O6" s="16"/>
      <c r="P6" s="16"/>
      <c r="Q6" s="31"/>
      <c r="R6" s="16"/>
      <c r="S6" s="16"/>
      <c r="T6" s="16"/>
    </row>
    <row r="7" spans="1:43" s="39" customFormat="1" ht="20.100000000000001" customHeight="1" x14ac:dyDescent="0.25">
      <c r="A7" s="36"/>
      <c r="B7" s="37"/>
      <c r="C7" s="37"/>
      <c r="D7" s="37"/>
      <c r="E7" s="37"/>
      <c r="F7" s="37"/>
      <c r="G7" s="37"/>
      <c r="H7" s="37"/>
      <c r="I7" s="37"/>
      <c r="J7" s="38"/>
      <c r="K7" s="38"/>
      <c r="L7" s="38"/>
      <c r="M7" s="38"/>
      <c r="N7" s="38"/>
      <c r="O7" s="37"/>
      <c r="P7" s="37"/>
      <c r="Q7" s="40">
        <f>A8</f>
        <v>60107</v>
      </c>
      <c r="R7" s="37"/>
      <c r="S7" s="37"/>
      <c r="T7" s="37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ht="28.5" x14ac:dyDescent="0.15">
      <c r="A8" s="24">
        <v>60107</v>
      </c>
      <c r="B8" s="25" t="s">
        <v>32</v>
      </c>
      <c r="C8" s="26">
        <v>45262</v>
      </c>
      <c r="D8" s="2">
        <v>4</v>
      </c>
      <c r="E8" s="14">
        <v>232105</v>
      </c>
      <c r="F8" s="14">
        <v>95375</v>
      </c>
      <c r="G8" s="14">
        <f>E8-F8</f>
        <v>136730</v>
      </c>
      <c r="H8" s="14">
        <f>ROUND(G8*18%,0)</f>
        <v>24611</v>
      </c>
      <c r="I8" s="14">
        <f>G8+H8</f>
        <v>161341</v>
      </c>
      <c r="J8" s="14">
        <f>ROUND(G8*J6,0)</f>
        <v>1367</v>
      </c>
      <c r="K8" s="14">
        <f>ROUND(G8*5%,0)</f>
        <v>6837</v>
      </c>
      <c r="L8" s="14">
        <f>G8*10%</f>
        <v>13673</v>
      </c>
      <c r="M8" s="14">
        <f>G8*10%</f>
        <v>13673</v>
      </c>
      <c r="N8" s="14">
        <v>0</v>
      </c>
      <c r="O8" s="14">
        <f>H8</f>
        <v>24611</v>
      </c>
      <c r="P8" s="14">
        <f>ROUND(I8-SUM(J8:O8),0)</f>
        <v>101180</v>
      </c>
      <c r="Q8" s="27"/>
      <c r="R8" s="14" t="s">
        <v>8</v>
      </c>
      <c r="S8" s="14">
        <v>101181</v>
      </c>
      <c r="T8" s="28" t="s">
        <v>7</v>
      </c>
    </row>
    <row r="9" spans="1:43" ht="20.100000000000001" customHeight="1" x14ac:dyDescent="0.25">
      <c r="A9" s="24">
        <v>60107</v>
      </c>
      <c r="B9" s="21" t="s">
        <v>9</v>
      </c>
      <c r="C9" s="1"/>
      <c r="D9" s="22">
        <v>4</v>
      </c>
      <c r="E9" s="13">
        <v>24612</v>
      </c>
      <c r="F9" s="13">
        <v>0</v>
      </c>
      <c r="G9" s="13"/>
      <c r="H9" s="13">
        <f>ROUND(G9*18%,0)</f>
        <v>0</v>
      </c>
      <c r="I9" s="13">
        <f>G9+H9</f>
        <v>0</v>
      </c>
      <c r="J9" s="13">
        <v>0</v>
      </c>
      <c r="K9" s="13">
        <v>0</v>
      </c>
      <c r="L9" s="13"/>
      <c r="M9" s="13"/>
      <c r="N9" s="13"/>
      <c r="O9" s="13">
        <v>0</v>
      </c>
      <c r="P9" s="13">
        <v>24612</v>
      </c>
      <c r="Q9" s="20"/>
      <c r="R9" s="13"/>
      <c r="S9" s="13"/>
      <c r="T9" s="23"/>
    </row>
    <row r="10" spans="1:43" ht="20.100000000000001" customHeight="1" x14ac:dyDescent="0.25">
      <c r="A10" s="24">
        <v>60107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20"/>
      <c r="R10" s="13"/>
      <c r="S10" s="13"/>
      <c r="T10" s="23"/>
    </row>
    <row r="11" spans="1:43" ht="20.100000000000001" customHeight="1" thickBot="1" x14ac:dyDescent="0.3">
      <c r="A11" s="24">
        <v>60107</v>
      </c>
      <c r="B11" s="32"/>
      <c r="C11" s="32"/>
      <c r="D11" s="32"/>
      <c r="E11" s="33"/>
      <c r="F11" s="33"/>
      <c r="G11" s="33"/>
      <c r="H11" s="15"/>
      <c r="I11" s="15"/>
      <c r="J11" s="15"/>
      <c r="K11" s="15"/>
      <c r="L11" s="15"/>
      <c r="M11" s="15"/>
      <c r="N11" s="15"/>
      <c r="O11" s="15"/>
      <c r="P11" s="15"/>
      <c r="Q11" s="34"/>
      <c r="R11" s="15"/>
      <c r="S11" s="15"/>
      <c r="T11" s="15"/>
    </row>
    <row r="12" spans="1:43" ht="20.100000000000001" customHeight="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>
        <f t="shared" ref="K12:O12" si="0">SUM(K8:K11)</f>
        <v>6837</v>
      </c>
      <c r="L12" s="35">
        <f t="shared" si="0"/>
        <v>13673</v>
      </c>
      <c r="M12" s="35">
        <f t="shared" si="0"/>
        <v>13673</v>
      </c>
      <c r="N12" s="35">
        <f t="shared" si="0"/>
        <v>0</v>
      </c>
      <c r="O12" s="35">
        <f t="shared" si="0"/>
        <v>24611</v>
      </c>
      <c r="P12" s="35">
        <f>SUM(P8:P11)</f>
        <v>125792</v>
      </c>
      <c r="Q12" s="35"/>
      <c r="R12" s="35" t="s">
        <v>10</v>
      </c>
      <c r="S12" s="35">
        <f>SUM(S6:S11)</f>
        <v>101181</v>
      </c>
      <c r="T12" s="35"/>
    </row>
    <row r="13" spans="1:43" ht="20.100000000000001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43" ht="15.75" thickBot="1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 t="s">
        <v>11</v>
      </c>
      <c r="S14" s="16">
        <f>P12-S12</f>
        <v>24611</v>
      </c>
      <c r="T14" s="16"/>
    </row>
    <row r="15" spans="1:43" ht="99.75" x14ac:dyDescent="0.25">
      <c r="A15" s="14"/>
      <c r="B15" s="25" t="s">
        <v>3</v>
      </c>
      <c r="C15" s="14"/>
      <c r="D15" s="14"/>
      <c r="E15" s="14">
        <f>-((7*1100)+11.23*150)</f>
        <v>-9384.5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43" ht="20.100000000000001" customHeight="1" thickBot="1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8" spans="12:12" ht="20.100000000000001" customHeight="1" x14ac:dyDescent="0.25">
      <c r="L18" s="41">
        <f>K12+L12+M12</f>
        <v>34183</v>
      </c>
    </row>
    <row r="19" spans="12:12" ht="20.100000000000001" customHeight="1" x14ac:dyDescent="0.25">
      <c r="L19" s="41">
        <f>S14</f>
        <v>24611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2025-05-29T11:05:44Z</dcterms:modified>
</cp:coreProperties>
</file>