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9146DBB5-F43A-4258-BBC5-AB4834CFA5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14" i="1"/>
  <c r="R33" i="1"/>
  <c r="S22" i="1"/>
  <c r="S23" i="1"/>
  <c r="S24" i="1"/>
  <c r="S31" i="1"/>
  <c r="S30" i="1"/>
  <c r="S29" i="1"/>
  <c r="S28" i="1"/>
  <c r="S27" i="1"/>
  <c r="G27" i="1"/>
  <c r="N27" i="1" s="1"/>
  <c r="S13" i="1"/>
  <c r="S12" i="1"/>
  <c r="T12" i="1" s="1"/>
  <c r="S11" i="1"/>
  <c r="T11" i="1" s="1"/>
  <c r="S10" i="1"/>
  <c r="T10" i="1" s="1"/>
  <c r="S9" i="1"/>
  <c r="T9" i="1" s="1"/>
  <c r="S8" i="1"/>
  <c r="T8" i="1" s="1"/>
  <c r="S21" i="1"/>
  <c r="T21" i="1" s="1"/>
  <c r="S20" i="1"/>
  <c r="T20" i="1" s="1"/>
  <c r="S19" i="1"/>
  <c r="T19" i="1" s="1"/>
  <c r="S18" i="1"/>
  <c r="T18" i="1" s="1"/>
  <c r="S17" i="1"/>
  <c r="T17" i="1" s="1"/>
  <c r="T33" i="1" l="1"/>
  <c r="H27" i="1"/>
  <c r="O27" i="1" s="1"/>
  <c r="J27" i="1"/>
  <c r="K27" i="1"/>
  <c r="M27" i="1"/>
  <c r="I27" i="1" l="1"/>
  <c r="P27" i="1" s="1"/>
  <c r="V32" i="1" s="1"/>
  <c r="P9" i="1"/>
  <c r="O8" i="1" l="1"/>
  <c r="P8" i="1" l="1"/>
  <c r="G17" i="1"/>
  <c r="H17" i="1" s="1"/>
  <c r="G11" i="1"/>
  <c r="N11" i="1" s="1"/>
  <c r="G10" i="1"/>
  <c r="H10" i="1" s="1"/>
  <c r="H11" i="1" l="1"/>
  <c r="M17" i="1"/>
  <c r="K17" i="1"/>
  <c r="N17" i="1"/>
  <c r="J17" i="1"/>
  <c r="K10" i="1"/>
  <c r="J10" i="1"/>
  <c r="N10" i="1"/>
  <c r="M10" i="1"/>
  <c r="J11" i="1"/>
  <c r="K11" i="1"/>
  <c r="M11" i="1"/>
  <c r="O10" i="1" l="1"/>
  <c r="I10" i="1"/>
  <c r="P10" i="1" l="1"/>
  <c r="O11" i="1"/>
  <c r="I11" i="1"/>
  <c r="P11" i="1" l="1"/>
  <c r="V15" i="1" s="1"/>
  <c r="O17" i="1"/>
  <c r="I17" i="1"/>
  <c r="P17" i="1" s="1"/>
  <c r="V26" i="1" s="1"/>
  <c r="P33" i="1" l="1"/>
  <c r="T35" i="1" s="1"/>
</calcChain>
</file>

<file path=xl/sharedStrings.xml><?xml version="1.0" encoding="utf-8"?>
<sst xmlns="http://schemas.openxmlformats.org/spreadsheetml/2006/main" count="77" uniqueCount="72">
  <si>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</si>
  <si>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</si>
  <si>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</si>
  <si>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</si>
  <si>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</si>
  <si>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</si>
  <si>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Painting and finishing (5%)</t>
  </si>
  <si>
    <t>19-08-2023 NEFT/AXISP00416886749/RIUP23/1626/CHANDAN PRASAD ₹ 14,850.00</t>
  </si>
  <si>
    <t>22-08-2023 NEFT/AXISP00417520227/RIUP23/1667/CHANDAN PRASAD GUPTA 39600.00</t>
  </si>
  <si>
    <t>28-08-2023 NEFT/AXISP00418849254/RIUP23/1744/CHANDAN PRASAD GUP/BKID0009325 79200.00</t>
  </si>
  <si>
    <t>19-08-2023 NEFT/AXISP00416886748/RIUP23/1625/CHANDAN PRASAD ₹ 14,850.00</t>
  </si>
  <si>
    <t>25-08-2023 NEFT/AXISP00418295271/RIUP23/1700/CHANDAN PRASAD GUP/BKID0009325 19800.00</t>
  </si>
  <si>
    <t>13-09-2023 NEFT/AXISP00424413816/RIUP23/1985/CHANDAN PRASAD GUP/BKID0009325 49500.00</t>
  </si>
  <si>
    <t>18-09-2023 NEFT/AXISP00425820960/RIUP23/2119/CHANDAN PRASAD GUP/BKID0009325 49500.00</t>
  </si>
  <si>
    <t>22-09-2023 NEFT/AXISP00426907981/RIUP23//2212/CHANDAN PRASAD GUP/BKID0009325 198000.00</t>
  </si>
  <si>
    <t>07-09-2023 NEFT/AXISP00422654403/RIUP23/1884/CHANDAN PRASAD GUP/BKID0009325 49500.00</t>
  </si>
  <si>
    <t>07-09-2023 NEFT/AXISP00422860733/RIUP23/1901/CHANDAN PRASAD GUP/BKID0009325 49500.00</t>
  </si>
  <si>
    <t>12-09-2023 NEFT/AXISP00423960532/RIUP23/1972/CHANDAN PRASAD GUP/BKID0009325 49500.00</t>
  </si>
  <si>
    <t>RIUP23/1625</t>
  </si>
  <si>
    <t>RIUP23/1700</t>
  </si>
  <si>
    <t>RIUP23/1985</t>
  </si>
  <si>
    <t>RIUP23/2119</t>
  </si>
  <si>
    <t>RIUP23/2212</t>
  </si>
  <si>
    <t>RIUP23/1626</t>
  </si>
  <si>
    <t>RIUP23/1667</t>
  </si>
  <si>
    <t>RIUP23/1744</t>
  </si>
  <si>
    <t>RIUP23/1884</t>
  </si>
  <si>
    <t>RIUP23/1901</t>
  </si>
  <si>
    <t>RIUP23/1972</t>
  </si>
  <si>
    <t>27-09-2023 NEFT/AXISP00427726838/RIUP23/2326/CHANDAN PRASAD GUP/BKID0009325 148500.00</t>
  </si>
  <si>
    <t>07-10-2023 NEFT/AXISP00432273442/RIUP23/2594/CHANDAN PRASAD GUP/BKID0009325 49500.00</t>
  </si>
  <si>
    <t>04-10-2023 NEFT/AXISP00430770124/RIUP23/2500/CHANDAN PRASAD GUP/BKID0009325 99000.00</t>
  </si>
  <si>
    <t>27-09-2023 NEFT/AXISP00427962779/RIUP23/2340/CHANDAN PRASAD GUP/BKID0009325 49500.00</t>
  </si>
  <si>
    <t>14-09-2023 NEFT/AXISP00424905756/RIUP23/2020/CHANDAN PRASAD GUP/BKID0009325 198000.00</t>
  </si>
  <si>
    <t>18-09-2023 NEFT/AXISP00425820959/RIUP23/2120/CHANDAN PRASAD GUP/BKID0009325 148500.00</t>
  </si>
  <si>
    <t>21-09-2023 NEFT/AXISP00426527253/RIUP23/2180/CHANDAN PRASAD GUP/BKID0009325 49500.00</t>
  </si>
  <si>
    <t>03-10-2023 NEFT/AXISP00430209799/RIUP23/2449/CHANDAN PRASAD GUP/BKID0009325 148500.00</t>
  </si>
  <si>
    <t>10-10-2023 NEFT/AXISP00432725397/RIUP23/2609/CHANDAN PRASAD GUP/BKID0009325 247500.00</t>
  </si>
  <si>
    <t>RIUP23/2213</t>
  </si>
  <si>
    <t>RIUP23/2214</t>
  </si>
  <si>
    <t>RIUP23/2215</t>
  </si>
  <si>
    <t>u</t>
  </si>
  <si>
    <t>RIUP23/2326</t>
  </si>
  <si>
    <t>13-10-2023 NEFT/AXISP00434230825/RIUP23/2640/CHANDAN PRASAD GUP/BKID0009325 99000.00</t>
  </si>
  <si>
    <t>RIUP23/2640</t>
  </si>
  <si>
    <t>Chandan Gupta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</si>
  <si>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</si>
  <si>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</si>
  <si>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</si>
  <si>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</si>
  <si>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</si>
  <si>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</si>
  <si>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</si>
  <si>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</si>
  <si>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</si>
  <si>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</si>
  <si>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</si>
  <si>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</si>
  <si>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</si>
  <si>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</si>
  <si>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</si>
  <si>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</si>
  <si>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</si>
  <si>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</si>
  <si>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</si>
  <si>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</si>
  <si>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</si>
  <si>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</si>
  <si>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</si>
  <si>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Bamnoli Asadpur Village  OHT Work</t>
  </si>
  <si>
    <t>Ambeta Asadpur Village  OHT Work</t>
  </si>
  <si>
    <t>Mimla talab Village 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</si>
</sst>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3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0" fontId="7" fillId="0" borderId="4" xfId="0" applyFont="1" applyBorder="1"/>
    <xf numFmtId="43" fontId="5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8" fillId="2" borderId="7" xfId="1" applyFont="1" applyFill="1" applyBorder="1" applyAlignment="1">
      <alignment horizontal="center" vertical="center"/>
    </xf>
    <xf numFmtId="164" fontId="6" fillId="2" borderId="7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5"/>
  <sheetViews>
    <sheetView tabSelected="1" topLeftCell="A11" zoomScale="90" zoomScaleNormal="90" workbookViewId="0">
      <selection activeCell="B27" sqref="B27"/>
    </sheetView>
  </sheetViews>
  <sheetFormatPr defaultColWidth="9" defaultRowHeight="15" x14ac:dyDescent="0.25"/>
  <cols>
    <col min="1" max="1" width="10.7109375" style="3" bestFit="1" customWidth="1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2.7109375" style="16" bestFit="1" customWidth="1"/>
    <col min="10" max="10" width="10.7109375" style="3" bestFit="1" customWidth="1"/>
    <col min="11" max="11" width="10.42578125" style="3" bestFit="1" customWidth="1"/>
    <col min="12" max="14" width="10.42578125" style="3" customWidth="1"/>
    <col min="15" max="16" width="14.7109375" style="3" customWidth="1"/>
    <col min="17" max="17" width="21.7109375" style="3" bestFit="1" customWidth="1"/>
    <col min="18" max="18" width="15.85546875" style="3" customWidth="1"/>
    <col min="19" max="19" width="14.5703125" style="3" bestFit="1" customWidth="1"/>
    <col min="20" max="20" width="19.7109375" style="3" bestFit="1" customWidth="1"/>
    <col min="21" max="21" width="92.7109375" style="3" customWidth="1"/>
    <col min="22" max="22" width="14.140625" style="3" bestFit="1" customWidth="1"/>
    <col min="23" max="16384" width="9" style="3"/>
  </cols>
  <sheetData>
    <row r="1" spans="1:52" ht="15.75" thickBot="1" x14ac:dyDescent="0.3">
      <c r="A1" s="40" t="s">
        <v>48</v>
      </c>
      <c r="B1" s="2" t="s">
        <v>45</v>
      </c>
      <c r="E1" s="4"/>
      <c r="F1" s="4"/>
      <c r="G1" s="4"/>
      <c r="H1" s="5"/>
      <c r="I1" s="5"/>
    </row>
    <row r="2" spans="1:52" ht="21.75" thickBot="1" x14ac:dyDescent="0.3">
      <c r="A2" s="40" t="s">
        <v>49</v>
      </c>
      <c r="B2" s="6" t="s">
        <v>46</v>
      </c>
      <c r="C2" s="7"/>
      <c r="D2" s="7"/>
      <c r="G2" s="8"/>
      <c r="I2" s="8"/>
      <c r="J2" s="9"/>
      <c r="K2" s="9"/>
      <c r="L2" s="9"/>
      <c r="M2" s="9"/>
      <c r="N2" s="9"/>
      <c r="O2" s="9"/>
      <c r="P2" s="9"/>
      <c r="Q2" s="9"/>
      <c r="R2" s="9"/>
      <c r="S2" s="9"/>
    </row>
    <row r="3" spans="1:52" ht="21.75" thickBot="1" x14ac:dyDescent="0.3">
      <c r="A3" s="40" t="s">
        <v>50</v>
      </c>
      <c r="B3" s="39" t="s">
        <v>47</v>
      </c>
      <c r="C3" s="7"/>
      <c r="D3" s="7"/>
      <c r="G3" s="8"/>
      <c r="I3" s="8"/>
      <c r="J3" s="9"/>
      <c r="K3" s="9"/>
      <c r="L3" s="9"/>
      <c r="M3" s="9"/>
      <c r="N3" s="9"/>
      <c r="O3" s="9"/>
      <c r="P3" s="9"/>
      <c r="Q3" s="9"/>
      <c r="R3" s="9"/>
      <c r="S3" s="9"/>
    </row>
    <row r="4" spans="1:52" ht="15.75" thickBot="1" x14ac:dyDescent="0.3">
      <c r="A4" s="40" t="s">
        <v>51</v>
      </c>
      <c r="B4" s="10" t="s">
        <v>47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N4" s="9"/>
      <c r="Q4" s="9"/>
      <c r="R4" s="12"/>
      <c r="S4" s="12"/>
      <c r="T4" s="12"/>
      <c r="U4" s="12"/>
    </row>
    <row r="5" spans="1:52" ht="43.9" customHeight="1" x14ac:dyDescent="0.25">
      <c r="A5" s="41" t="s">
        <v>52</v>
      </c>
      <c r="B5" s="42" t="s">
        <v>53</v>
      </c>
      <c r="C5" s="43" t="s">
        <v>54</v>
      </c>
      <c r="D5" s="44" t="s">
        <v>55</v>
      </c>
      <c r="E5" s="42" t="s">
        <v>56</v>
      </c>
      <c r="F5" s="42" t="s">
        <v>57</v>
      </c>
      <c r="G5" s="44" t="s">
        <v>58</v>
      </c>
      <c r="H5" s="45" t="s">
        <v>59</v>
      </c>
      <c r="I5" s="46" t="s">
        <v>0</v>
      </c>
      <c r="J5" s="42" t="s">
        <v>60</v>
      </c>
      <c r="K5" s="42" t="s">
        <v>61</v>
      </c>
      <c r="L5" s="22" t="s">
        <v>6</v>
      </c>
      <c r="M5" s="42" t="s">
        <v>62</v>
      </c>
      <c r="N5" s="42" t="s">
        <v>63</v>
      </c>
      <c r="O5" s="22" t="s">
        <v>64</v>
      </c>
      <c r="P5" s="22" t="s">
        <v>65</v>
      </c>
      <c r="Q5" s="22" t="s">
        <v>1</v>
      </c>
      <c r="R5" s="42" t="s">
        <v>66</v>
      </c>
      <c r="S5" s="42" t="s">
        <v>67</v>
      </c>
      <c r="T5" s="42" t="s">
        <v>68</v>
      </c>
      <c r="U5" s="42" t="s">
        <v>2</v>
      </c>
      <c r="V5" s="21"/>
    </row>
    <row r="6" spans="1:52" ht="15.75" thickBot="1" x14ac:dyDescent="0.3">
      <c r="A6" s="33"/>
      <c r="B6" s="15"/>
      <c r="C6" s="15"/>
      <c r="D6" s="15"/>
      <c r="E6" s="15"/>
      <c r="F6" s="15"/>
      <c r="G6" s="15"/>
      <c r="H6" s="35">
        <v>0.18</v>
      </c>
      <c r="I6" s="15"/>
      <c r="J6" s="35">
        <v>0.01</v>
      </c>
      <c r="K6" s="35">
        <v>0.05</v>
      </c>
      <c r="L6" s="35">
        <v>0.05</v>
      </c>
      <c r="M6" s="35">
        <v>0</v>
      </c>
      <c r="N6" s="35">
        <v>0.1</v>
      </c>
      <c r="O6" s="35">
        <v>0.18</v>
      </c>
      <c r="P6" s="15"/>
      <c r="Q6" s="15"/>
      <c r="R6" s="15"/>
      <c r="S6" s="35">
        <v>0.01</v>
      </c>
      <c r="T6" s="15"/>
      <c r="U6" s="15"/>
      <c r="V6" s="33"/>
    </row>
    <row r="7" spans="1:52" s="17" customFormat="1" ht="18.75" customHeight="1" x14ac:dyDescent="0.25">
      <c r="A7" s="34"/>
      <c r="B7" s="18"/>
      <c r="C7" s="18"/>
      <c r="D7" s="18"/>
      <c r="E7" s="18"/>
      <c r="F7" s="18"/>
      <c r="G7" s="18"/>
      <c r="H7" s="20"/>
      <c r="I7" s="18"/>
      <c r="J7" s="20"/>
      <c r="K7" s="20"/>
      <c r="L7" s="20"/>
      <c r="M7" s="20"/>
      <c r="N7" s="20"/>
      <c r="O7" s="20"/>
      <c r="P7" s="18"/>
      <c r="Q7" s="18"/>
      <c r="R7" s="18"/>
      <c r="S7" s="20"/>
      <c r="T7" s="18"/>
      <c r="U7" s="18"/>
      <c r="V7" s="3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7" customHeight="1" x14ac:dyDescent="0.25">
      <c r="A8" s="23">
        <v>58964</v>
      </c>
      <c r="B8" s="25" t="s">
        <v>69</v>
      </c>
      <c r="C8" s="1"/>
      <c r="D8" s="26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  <c r="O8" s="13">
        <f>H8</f>
        <v>0</v>
      </c>
      <c r="P8" s="13">
        <f>ROUND(I8-SUM(J8:O8),0)</f>
        <v>0</v>
      </c>
      <c r="Q8" s="13" t="s">
        <v>23</v>
      </c>
      <c r="R8" s="13">
        <v>15000</v>
      </c>
      <c r="S8" s="13">
        <f>R8*1%</f>
        <v>150</v>
      </c>
      <c r="T8" s="13">
        <f>R8-S8</f>
        <v>14850</v>
      </c>
      <c r="U8" s="27" t="s">
        <v>7</v>
      </c>
      <c r="V8" s="23"/>
    </row>
    <row r="9" spans="1:52" ht="27" customHeight="1" x14ac:dyDescent="0.25">
      <c r="A9" s="23">
        <v>58964</v>
      </c>
      <c r="B9" s="25"/>
      <c r="C9" s="1"/>
      <c r="D9" s="26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>E9</f>
        <v>0</v>
      </c>
      <c r="Q9" s="13" t="s">
        <v>24</v>
      </c>
      <c r="R9" s="13">
        <v>40000</v>
      </c>
      <c r="S9" s="13">
        <f t="shared" ref="S9:S14" si="0">R9*1%</f>
        <v>400</v>
      </c>
      <c r="T9" s="13">
        <f t="shared" ref="T9:T12" si="1">R9-S9</f>
        <v>39600</v>
      </c>
      <c r="U9" s="27" t="s">
        <v>8</v>
      </c>
      <c r="V9" s="23"/>
    </row>
    <row r="10" spans="1:52" ht="27" customHeight="1" x14ac:dyDescent="0.25">
      <c r="A10" s="23">
        <v>58964</v>
      </c>
      <c r="B10" s="25"/>
      <c r="C10" s="28"/>
      <c r="D10" s="26"/>
      <c r="E10" s="13"/>
      <c r="F10" s="13"/>
      <c r="G10" s="13">
        <f t="shared" ref="G10:G17" si="2">ROUND(E10-F10,)</f>
        <v>0</v>
      </c>
      <c r="H10" s="13">
        <f t="shared" ref="H10:H17" si="3">ROUND(G10*$H$6,0)</f>
        <v>0</v>
      </c>
      <c r="I10" s="13">
        <f t="shared" ref="I10:I17" si="4">G10+H10</f>
        <v>0</v>
      </c>
      <c r="J10" s="13">
        <f t="shared" ref="J10:J17" si="5">ROUND(G10*$J$6,)</f>
        <v>0</v>
      </c>
      <c r="K10" s="13">
        <f t="shared" ref="K10:K17" si="6">ROUND(G10*$K$6,)</f>
        <v>0</v>
      </c>
      <c r="L10" s="13"/>
      <c r="M10" s="13">
        <f t="shared" ref="M10:M17" si="7">ROUND(G10*$M$6,)</f>
        <v>0</v>
      </c>
      <c r="N10" s="13">
        <f t="shared" ref="N10:N17" si="8">ROUND(G10*$N$6,)</f>
        <v>0</v>
      </c>
      <c r="O10" s="13">
        <f t="shared" ref="O10:O17" si="9">H10</f>
        <v>0</v>
      </c>
      <c r="P10" s="13">
        <f t="shared" ref="P10:P17" si="10">ROUND(I10-SUM(J10:O10),0)</f>
        <v>0</v>
      </c>
      <c r="Q10" s="13" t="s">
        <v>25</v>
      </c>
      <c r="R10" s="13">
        <v>80000</v>
      </c>
      <c r="S10" s="13">
        <f t="shared" si="0"/>
        <v>800</v>
      </c>
      <c r="T10" s="13">
        <f t="shared" si="1"/>
        <v>79200</v>
      </c>
      <c r="U10" s="27" t="s">
        <v>9</v>
      </c>
      <c r="V10" s="23"/>
    </row>
    <row r="11" spans="1:52" ht="27" customHeight="1" x14ac:dyDescent="0.25">
      <c r="A11" s="23">
        <v>58964</v>
      </c>
      <c r="B11" s="13"/>
      <c r="C11" s="13"/>
      <c r="D11" s="13"/>
      <c r="E11" s="13"/>
      <c r="F11" s="13"/>
      <c r="G11" s="13">
        <f t="shared" si="2"/>
        <v>0</v>
      </c>
      <c r="H11" s="13">
        <f t="shared" si="3"/>
        <v>0</v>
      </c>
      <c r="I11" s="13">
        <f t="shared" si="4"/>
        <v>0</v>
      </c>
      <c r="J11" s="13">
        <f t="shared" si="5"/>
        <v>0</v>
      </c>
      <c r="K11" s="13">
        <f t="shared" si="6"/>
        <v>0</v>
      </c>
      <c r="L11" s="13"/>
      <c r="M11" s="13">
        <f t="shared" si="7"/>
        <v>0</v>
      </c>
      <c r="N11" s="13">
        <f t="shared" si="8"/>
        <v>0</v>
      </c>
      <c r="O11" s="13">
        <f t="shared" si="9"/>
        <v>0</v>
      </c>
      <c r="P11" s="13">
        <f t="shared" si="10"/>
        <v>0</v>
      </c>
      <c r="Q11" s="13" t="s">
        <v>26</v>
      </c>
      <c r="R11" s="13">
        <v>50000</v>
      </c>
      <c r="S11" s="13">
        <f t="shared" si="0"/>
        <v>500</v>
      </c>
      <c r="T11" s="13">
        <f t="shared" si="1"/>
        <v>49500</v>
      </c>
      <c r="U11" s="27" t="s">
        <v>15</v>
      </c>
      <c r="V11" s="23"/>
    </row>
    <row r="12" spans="1:52" ht="27" customHeight="1" x14ac:dyDescent="0.25">
      <c r="A12" s="23">
        <v>58964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 t="s">
        <v>27</v>
      </c>
      <c r="R12" s="13">
        <v>200000</v>
      </c>
      <c r="S12" s="13">
        <f t="shared" si="0"/>
        <v>2000</v>
      </c>
      <c r="T12" s="13">
        <f t="shared" si="1"/>
        <v>198000</v>
      </c>
      <c r="U12" s="27" t="s">
        <v>16</v>
      </c>
      <c r="V12" s="23"/>
    </row>
    <row r="13" spans="1:52" ht="27" customHeight="1" x14ac:dyDescent="0.25">
      <c r="A13" s="23">
        <v>58964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 t="s">
        <v>28</v>
      </c>
      <c r="R13" s="13">
        <v>50000</v>
      </c>
      <c r="S13" s="13">
        <f t="shared" si="0"/>
        <v>500</v>
      </c>
      <c r="T13" s="13">
        <v>49500</v>
      </c>
      <c r="U13" s="27" t="s">
        <v>17</v>
      </c>
      <c r="V13" s="23"/>
    </row>
    <row r="14" spans="1:52" ht="27" customHeight="1" x14ac:dyDescent="0.25">
      <c r="A14" s="23">
        <v>58964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 t="s">
        <v>42</v>
      </c>
      <c r="R14" s="13">
        <v>150000</v>
      </c>
      <c r="S14" s="13">
        <f t="shared" si="0"/>
        <v>1500</v>
      </c>
      <c r="T14" s="13">
        <v>148500</v>
      </c>
      <c r="U14" s="27" t="s">
        <v>29</v>
      </c>
      <c r="V14" s="23"/>
    </row>
    <row r="15" spans="1:52" ht="27" customHeight="1" x14ac:dyDescent="0.25">
      <c r="A15" s="23">
        <v>58964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7"/>
      <c r="V15" s="29">
        <f>SUM(P8:P14)-SUM(T8:T14)</f>
        <v>-579150</v>
      </c>
    </row>
    <row r="16" spans="1:52" s="17" customFormat="1" ht="27" customHeight="1" x14ac:dyDescent="0.25">
      <c r="A16" s="24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4"/>
      <c r="V16" s="24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22" ht="27" customHeight="1" x14ac:dyDescent="0.25">
      <c r="A17" s="23">
        <v>58962</v>
      </c>
      <c r="B17" s="25" t="s">
        <v>70</v>
      </c>
      <c r="C17" s="13"/>
      <c r="D17" s="13"/>
      <c r="E17" s="13"/>
      <c r="F17" s="13"/>
      <c r="G17" s="13">
        <f t="shared" si="2"/>
        <v>0</v>
      </c>
      <c r="H17" s="13">
        <f t="shared" si="3"/>
        <v>0</v>
      </c>
      <c r="I17" s="13">
        <f t="shared" si="4"/>
        <v>0</v>
      </c>
      <c r="J17" s="13">
        <f t="shared" si="5"/>
        <v>0</v>
      </c>
      <c r="K17" s="13">
        <f t="shared" si="6"/>
        <v>0</v>
      </c>
      <c r="L17" s="13"/>
      <c r="M17" s="13">
        <f t="shared" si="7"/>
        <v>0</v>
      </c>
      <c r="N17" s="13">
        <f t="shared" si="8"/>
        <v>0</v>
      </c>
      <c r="O17" s="13">
        <f t="shared" si="9"/>
        <v>0</v>
      </c>
      <c r="P17" s="13">
        <f t="shared" si="10"/>
        <v>0</v>
      </c>
      <c r="Q17" s="13" t="s">
        <v>18</v>
      </c>
      <c r="R17" s="13">
        <v>15000</v>
      </c>
      <c r="S17" s="13">
        <f>R17*1%</f>
        <v>150</v>
      </c>
      <c r="T17" s="13">
        <f>R17-S17</f>
        <v>14850</v>
      </c>
      <c r="U17" s="27" t="s">
        <v>10</v>
      </c>
      <c r="V17" s="23"/>
    </row>
    <row r="18" spans="1:22" x14ac:dyDescent="0.25">
      <c r="A18" s="23">
        <v>58962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 t="s">
        <v>19</v>
      </c>
      <c r="R18" s="13">
        <v>20000</v>
      </c>
      <c r="S18" s="13">
        <f t="shared" ref="S18:S21" si="11">R18*1%</f>
        <v>200</v>
      </c>
      <c r="T18" s="13">
        <f t="shared" ref="T18:T21" si="12">R18-S18</f>
        <v>19800</v>
      </c>
      <c r="U18" s="27" t="s">
        <v>11</v>
      </c>
      <c r="V18" s="23"/>
    </row>
    <row r="19" spans="1:22" x14ac:dyDescent="0.25">
      <c r="A19" s="23">
        <v>58962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 t="s">
        <v>20</v>
      </c>
      <c r="R19" s="13">
        <v>50000</v>
      </c>
      <c r="S19" s="13">
        <f t="shared" si="11"/>
        <v>500</v>
      </c>
      <c r="T19" s="13">
        <f t="shared" si="12"/>
        <v>49500</v>
      </c>
      <c r="U19" s="27" t="s">
        <v>12</v>
      </c>
      <c r="V19" s="23"/>
    </row>
    <row r="20" spans="1:22" x14ac:dyDescent="0.25">
      <c r="A20" s="23">
        <v>58962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 t="s">
        <v>21</v>
      </c>
      <c r="R20" s="13">
        <v>50000</v>
      </c>
      <c r="S20" s="13">
        <f t="shared" si="11"/>
        <v>500</v>
      </c>
      <c r="T20" s="13">
        <f t="shared" si="12"/>
        <v>49500</v>
      </c>
      <c r="U20" s="27" t="s">
        <v>13</v>
      </c>
      <c r="V20" s="23"/>
    </row>
    <row r="21" spans="1:22" x14ac:dyDescent="0.25">
      <c r="A21" s="23">
        <v>58962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 t="s">
        <v>22</v>
      </c>
      <c r="R21" s="13">
        <v>200000</v>
      </c>
      <c r="S21" s="13">
        <f t="shared" si="11"/>
        <v>2000</v>
      </c>
      <c r="T21" s="13">
        <f t="shared" si="12"/>
        <v>198000</v>
      </c>
      <c r="U21" s="27" t="s">
        <v>14</v>
      </c>
      <c r="V21" s="23"/>
    </row>
    <row r="22" spans="1:22" x14ac:dyDescent="0.25">
      <c r="A22" s="23">
        <v>58962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 t="s">
        <v>38</v>
      </c>
      <c r="R22" s="13">
        <v>50000</v>
      </c>
      <c r="S22" s="13">
        <f t="shared" ref="S22:S25" si="13">R22*1%</f>
        <v>500</v>
      </c>
      <c r="T22" s="13">
        <v>49500</v>
      </c>
      <c r="U22" s="27" t="s">
        <v>32</v>
      </c>
      <c r="V22" s="23"/>
    </row>
    <row r="23" spans="1:22" x14ac:dyDescent="0.25">
      <c r="A23" s="23">
        <v>58962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 t="s">
        <v>39</v>
      </c>
      <c r="R23" s="13">
        <v>100000</v>
      </c>
      <c r="S23" s="13">
        <f t="shared" si="13"/>
        <v>1000</v>
      </c>
      <c r="T23" s="13">
        <v>99000</v>
      </c>
      <c r="U23" s="27" t="s">
        <v>31</v>
      </c>
      <c r="V23" s="23"/>
    </row>
    <row r="24" spans="1:22" x14ac:dyDescent="0.25">
      <c r="A24" s="23">
        <v>58962</v>
      </c>
      <c r="B24" s="26"/>
      <c r="C24" s="26"/>
      <c r="D24" s="26"/>
      <c r="E24" s="30"/>
      <c r="F24" s="30"/>
      <c r="G24" s="30"/>
      <c r="H24" s="13"/>
      <c r="I24" s="13"/>
      <c r="J24" s="13"/>
      <c r="K24" s="13"/>
      <c r="L24" s="13"/>
      <c r="M24" s="13"/>
      <c r="N24" s="13"/>
      <c r="O24" s="13"/>
      <c r="P24" s="13"/>
      <c r="Q24" s="13" t="s">
        <v>40</v>
      </c>
      <c r="R24" s="13">
        <v>50000</v>
      </c>
      <c r="S24" s="13">
        <f t="shared" si="13"/>
        <v>500</v>
      </c>
      <c r="T24" s="13">
        <v>49500</v>
      </c>
      <c r="U24" s="13" t="s">
        <v>30</v>
      </c>
      <c r="V24" s="23"/>
    </row>
    <row r="25" spans="1:22" x14ac:dyDescent="0.15">
      <c r="A25" s="23">
        <v>58962</v>
      </c>
      <c r="B25" s="26"/>
      <c r="C25" s="26"/>
      <c r="D25" s="26"/>
      <c r="E25" s="30"/>
      <c r="F25" s="30"/>
      <c r="G25" s="30"/>
      <c r="H25" s="13"/>
      <c r="I25" s="13"/>
      <c r="J25" s="13"/>
      <c r="K25" s="13"/>
      <c r="L25" s="13"/>
      <c r="M25" s="13"/>
      <c r="N25" s="13"/>
      <c r="O25" s="13"/>
      <c r="P25" s="13"/>
      <c r="Q25" s="13" t="s">
        <v>44</v>
      </c>
      <c r="R25" s="13">
        <v>100000</v>
      </c>
      <c r="S25" s="13">
        <f t="shared" si="13"/>
        <v>1000</v>
      </c>
      <c r="T25" s="13">
        <v>99000</v>
      </c>
      <c r="U25" s="31" t="s">
        <v>43</v>
      </c>
      <c r="V25" s="23"/>
    </row>
    <row r="26" spans="1:22" x14ac:dyDescent="0.25">
      <c r="A26" s="24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4"/>
      <c r="V26" s="29">
        <f>SUM(P17:P25)-SUM(T17:T25)</f>
        <v>-628650</v>
      </c>
    </row>
    <row r="27" spans="1:22" x14ac:dyDescent="0.25">
      <c r="A27" s="23">
        <v>59205</v>
      </c>
      <c r="B27" s="25" t="s">
        <v>71</v>
      </c>
      <c r="C27" s="13"/>
      <c r="D27" s="13"/>
      <c r="E27" s="13"/>
      <c r="F27" s="13"/>
      <c r="G27" s="13">
        <f t="shared" ref="G27" si="14">ROUND(E27-F27,)</f>
        <v>0</v>
      </c>
      <c r="H27" s="13">
        <f t="shared" ref="H27" si="15">ROUND(G27*$H$6,0)</f>
        <v>0</v>
      </c>
      <c r="I27" s="13">
        <f t="shared" ref="I27" si="16">G27+H27</f>
        <v>0</v>
      </c>
      <c r="J27" s="13">
        <f t="shared" ref="J27" si="17">ROUND(G27*$J$6,)</f>
        <v>0</v>
      </c>
      <c r="K27" s="13">
        <f t="shared" ref="K27" si="18">ROUND(G27*$K$6,)</f>
        <v>0</v>
      </c>
      <c r="L27" s="13"/>
      <c r="M27" s="13">
        <f t="shared" ref="M27" si="19">ROUND(G27*$M$6,)</f>
        <v>0</v>
      </c>
      <c r="N27" s="13">
        <f t="shared" ref="N27" si="20">ROUND(G27*$N$6,)</f>
        <v>0</v>
      </c>
      <c r="O27" s="13">
        <f t="shared" ref="O27" si="21">H27</f>
        <v>0</v>
      </c>
      <c r="P27" s="13">
        <f t="shared" ref="P27" si="22">ROUND(I27-SUM(J27:O27),0)</f>
        <v>0</v>
      </c>
      <c r="Q27" s="13" t="s">
        <v>18</v>
      </c>
      <c r="R27" s="13">
        <v>200000</v>
      </c>
      <c r="S27" s="13">
        <f>R27*1%</f>
        <v>2000</v>
      </c>
      <c r="T27" s="13">
        <v>198000</v>
      </c>
      <c r="U27" s="27" t="s">
        <v>33</v>
      </c>
      <c r="V27" s="23"/>
    </row>
    <row r="28" spans="1:22" x14ac:dyDescent="0.25">
      <c r="A28" s="23">
        <v>59205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 t="s">
        <v>19</v>
      </c>
      <c r="R28" s="13">
        <v>150000</v>
      </c>
      <c r="S28" s="13">
        <f t="shared" ref="S28:S31" si="23">R28*1%</f>
        <v>1500</v>
      </c>
      <c r="T28" s="13">
        <v>148500</v>
      </c>
      <c r="U28" s="27" t="s">
        <v>34</v>
      </c>
      <c r="V28" s="23"/>
    </row>
    <row r="29" spans="1:22" x14ac:dyDescent="0.25">
      <c r="A29" s="23">
        <v>59205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 t="s">
        <v>20</v>
      </c>
      <c r="R29" s="13">
        <v>50000</v>
      </c>
      <c r="S29" s="13">
        <f t="shared" si="23"/>
        <v>500</v>
      </c>
      <c r="T29" s="13">
        <v>49500</v>
      </c>
      <c r="U29" s="27" t="s">
        <v>35</v>
      </c>
      <c r="V29" s="23"/>
    </row>
    <row r="30" spans="1:22" x14ac:dyDescent="0.25">
      <c r="A30" s="23">
        <v>59205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 t="s">
        <v>21</v>
      </c>
      <c r="R30" s="13">
        <v>150000</v>
      </c>
      <c r="S30" s="13">
        <f t="shared" si="23"/>
        <v>1500</v>
      </c>
      <c r="T30" s="13">
        <v>148500</v>
      </c>
      <c r="U30" s="27" t="s">
        <v>36</v>
      </c>
      <c r="V30" s="23"/>
    </row>
    <row r="31" spans="1:22" x14ac:dyDescent="0.25">
      <c r="A31" s="13">
        <v>59205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>
        <v>250000</v>
      </c>
      <c r="S31" s="13">
        <f t="shared" si="23"/>
        <v>2500</v>
      </c>
      <c r="T31" s="13">
        <v>247500</v>
      </c>
      <c r="U31" s="13" t="s">
        <v>37</v>
      </c>
      <c r="V31" s="23"/>
    </row>
    <row r="32" spans="1:22" ht="15.75" thickBot="1" x14ac:dyDescent="0.3">
      <c r="A32" s="14">
        <v>59205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36">
        <f>SUM(P27:P31)-SUM(T27:T31)</f>
        <v>-792000</v>
      </c>
    </row>
    <row r="33" spans="1:2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8" t="s">
        <v>3</v>
      </c>
      <c r="O33" s="38"/>
      <c r="P33" s="38">
        <f>SUM(P8:P24)</f>
        <v>0</v>
      </c>
      <c r="Q33" s="38" t="s">
        <v>5</v>
      </c>
      <c r="R33" s="38">
        <f>SUM(R6:R32)</f>
        <v>2020000</v>
      </c>
      <c r="S33" s="38"/>
      <c r="T33" s="38">
        <f>SUM(T6:T32)</f>
        <v>1999800</v>
      </c>
      <c r="U33" s="37"/>
      <c r="V33" s="21"/>
    </row>
    <row r="34" spans="1:22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 t="s">
        <v>41</v>
      </c>
      <c r="V34" s="23"/>
    </row>
    <row r="35" spans="1:22" ht="15.75" thickBo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32" t="s">
        <v>4</v>
      </c>
      <c r="R35" s="15"/>
      <c r="S35" s="15"/>
      <c r="T35" s="32">
        <f>P33-T33</f>
        <v>-1999800</v>
      </c>
      <c r="U35" s="15"/>
      <c r="V35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2025-05-29T11:25:04Z</dcterms:modified>
</cp:coreProperties>
</file>