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Swapnil\Excel\"/>
    </mc:Choice>
  </mc:AlternateContent>
  <bookViews>
    <workbookView xWindow="0" yWindow="0" windowWidth="28800" windowHeight="12210"/>
  </bookViews>
  <sheets>
    <sheet name="Sheet1" sheetId="1" r:id="rId1"/>
  </sheets>
  <definedNames>
    <definedName name="_xlnm.Print_Area" localSheetId="0">Sheet1!$A$1:$V$36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" i="1" l="1"/>
  <c r="G12" i="1" l="1"/>
  <c r="K12" i="1" s="1"/>
  <c r="H12" i="1" l="1"/>
  <c r="I12" i="1" s="1"/>
  <c r="J12" i="1"/>
  <c r="U18" i="1"/>
  <c r="G18" i="1"/>
  <c r="M18" i="1" s="1"/>
  <c r="T8" i="1"/>
  <c r="U8" i="1" s="1"/>
  <c r="T12" i="1"/>
  <c r="U12" i="1" s="1"/>
  <c r="G8" i="1"/>
  <c r="K8" i="1" s="1"/>
  <c r="T17" i="1"/>
  <c r="U17" i="1" s="1"/>
  <c r="N12" i="1" l="1"/>
  <c r="J18" i="1"/>
  <c r="K18" i="1"/>
  <c r="H18" i="1"/>
  <c r="L18" i="1"/>
  <c r="H8" i="1"/>
  <c r="N8" i="1" s="1"/>
  <c r="E9" i="1" s="1"/>
  <c r="P9" i="1" s="1"/>
  <c r="L8" i="1"/>
  <c r="M8" i="1"/>
  <c r="J8" i="1"/>
  <c r="P12" i="1" l="1"/>
  <c r="N18" i="1"/>
  <c r="I18" i="1"/>
  <c r="P18" i="1" s="1"/>
  <c r="I8" i="1"/>
  <c r="P8" i="1" s="1"/>
  <c r="G17" i="1" l="1"/>
  <c r="J17" i="1" l="1"/>
  <c r="M17" i="1"/>
  <c r="L17" i="1"/>
  <c r="H17" i="1"/>
  <c r="N17" i="1" s="1"/>
  <c r="E19" i="1" s="1"/>
  <c r="P19" i="1" s="1"/>
  <c r="K17" i="1"/>
  <c r="Q16" i="1"/>
  <c r="Q11" i="1"/>
  <c r="Q7" i="1"/>
  <c r="I17" i="1" l="1"/>
  <c r="P17" i="1" s="1"/>
</calcChain>
</file>

<file path=xl/sharedStrings.xml><?xml version="1.0" encoding="utf-8"?>
<sst xmlns="http://schemas.openxmlformats.org/spreadsheetml/2006/main" count="51" uniqueCount="48">
  <si>
    <t>Amount</t>
  </si>
  <si>
    <t>PAYMENT NOTE No.</t>
  </si>
  <si>
    <t>UTR</t>
  </si>
  <si>
    <t>22-12-2023 NEFT/AXISP00454984281/RIUP23/3928/OMVEER SINGH/BARB0DHINDH 198000.00</t>
  </si>
  <si>
    <t>RIUP23/3928</t>
  </si>
  <si>
    <t>24-11-2023 NEFT/AXISP00446292732/RIUP23/3405/OMVEER SINGH/BARB0DHINDH 99000.00</t>
  </si>
  <si>
    <t>RIUP23/3405</t>
  </si>
  <si>
    <t>12-10-2023 NEFT/AXISP00433707867/RIUP23/2627/OMVEER SINGH/BARB0DHINDH ₹ 1,48,500.00</t>
  </si>
  <si>
    <t>RIUP232627</t>
  </si>
  <si>
    <t>23-02-2024 NEFT/AXISP00473725239/RIUP23/4765/OMVEER SINGH/BARB0DHINDH ₹ 3,26,879.00</t>
  </si>
  <si>
    <t>RIUP23/4765</t>
  </si>
  <si>
    <t>06-04-2024 NEFT/AXISP00489186652/RIUP24/006/OMVEER SINGH/BARB0DHINDH 47510.00</t>
  </si>
  <si>
    <t>21-08-2024 NEFT/AXISP00530351562/RIUP24/1397/OMVEER SINGH/BARB0DHINDH 150000.00</t>
  </si>
  <si>
    <t>2, 3</t>
  </si>
  <si>
    <t>29-08-2024 NEFT/AXISP00533190146/RIUP24/1554/OMVEER SINGH/BARB0DHINDH 23118.00</t>
  </si>
  <si>
    <t>RIUP24/006</t>
  </si>
  <si>
    <t>07-10-2024 NEFT/AXISP00550290991/RIUP24/1820/OMVEER SINGH/BARB0DHINDH 39567.00</t>
  </si>
  <si>
    <t>28-04-2025 NEFT/AXISP00656816820/RIUP25/0162/OMVEER SINGH/BARB0DHINDH 99000.00</t>
  </si>
  <si>
    <t>Subcontractor:</t>
  </si>
  <si>
    <t>State:</t>
  </si>
  <si>
    <t>Uttar Pradesh</t>
  </si>
  <si>
    <t>District:</t>
  </si>
  <si>
    <t>Muzaffarnagar</t>
  </si>
  <si>
    <t>Block:</t>
  </si>
  <si>
    <t>Charu Construction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</si>
  <si>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</si>
  <si>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</si>
  <si>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</si>
  <si>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</si>
  <si>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</si>
  <si>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</si>
  <si>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</si>
  <si>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</si>
  <si>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</si>
  <si>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</si>
  <si>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</si>
  <si>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</si>
  <si>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</si>
  <si>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Hold Amount For Material</t>
  </si>
  <si>
    <t>Final_Amount</t>
  </si>
  <si>
    <t>Payment_Amount</t>
  </si>
  <si>
    <t>TDS_Payment_Amount</t>
  </si>
  <si>
    <t>Total_Amount</t>
  </si>
  <si>
    <t>GST Release Note</t>
  </si>
  <si>
    <t>DULHERA Village BALANCE REINSTATEMENT AT Work</t>
  </si>
  <si>
    <t>BHAISANI Village ALANCE  OF REINSTATEMENT  AT Work</t>
  </si>
  <si>
    <t>KHATAULI Village CONSTRUCTION OF BOUNDARY WALL At Work</t>
  </si>
  <si>
    <t xml:space="preserve">RAIPUR NAGLI village CONSTRUCTION OF PUMP HOUSE WORK  AT RAIPUR NAGLI  BLOCK KHATAULI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</si>
</sst>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15" fontId="2" fillId="2" borderId="2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43" fontId="2" fillId="2" borderId="2" xfId="1" applyNumberFormat="1" applyFont="1" applyFill="1" applyBorder="1" applyAlignment="1">
      <alignment vertical="center"/>
    </xf>
    <xf numFmtId="43" fontId="2" fillId="2" borderId="3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43" fontId="2" fillId="3" borderId="2" xfId="1" applyNumberFormat="1" applyFont="1" applyFill="1" applyBorder="1" applyAlignment="1">
      <alignment vertical="center"/>
    </xf>
    <xf numFmtId="15" fontId="2" fillId="3" borderId="2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9" fontId="2" fillId="2" borderId="4" xfId="1" applyNumberFormat="1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9" fontId="2" fillId="3" borderId="2" xfId="1" applyNumberFormat="1" applyFont="1" applyFill="1" applyBorder="1" applyAlignment="1">
      <alignment vertical="center"/>
    </xf>
    <xf numFmtId="0" fontId="4" fillId="4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quotePrefix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3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1" applyNumberFormat="1" applyFont="1" applyFill="1" applyBorder="1" applyAlignment="1">
      <alignment vertical="center"/>
    </xf>
    <xf numFmtId="43" fontId="2" fillId="2" borderId="2" xfId="1" applyNumberFormat="1" applyFont="1" applyFill="1" applyBorder="1" applyAlignment="1">
      <alignment horizontal="right"/>
    </xf>
    <xf numFmtId="43" fontId="4" fillId="2" borderId="2" xfId="1" applyNumberFormat="1" applyFont="1" applyFill="1" applyBorder="1" applyAlignment="1">
      <alignment vertical="center"/>
    </xf>
    <xf numFmtId="43" fontId="2" fillId="2" borderId="10" xfId="1" applyNumberFormat="1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43" fontId="4" fillId="2" borderId="3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43" fontId="0" fillId="0" borderId="0" xfId="1" applyNumberFormat="1" applyFont="1" applyFill="1" applyBorder="1" applyAlignment="1">
      <alignment vertical="center"/>
    </xf>
    <xf numFmtId="43" fontId="2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43" fontId="2" fillId="0" borderId="0" xfId="1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43" fontId="0" fillId="0" borderId="0" xfId="1" applyNumberFormat="1" applyFont="1" applyFill="1" applyAlignment="1">
      <alignment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14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64" fontId="8" fillId="2" borderId="4" xfId="1" applyFont="1" applyFill="1" applyBorder="1" applyAlignment="1">
      <alignment horizontal="center" vertical="center"/>
    </xf>
    <xf numFmtId="164" fontId="5" fillId="2" borderId="4" xfId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5" fontId="5" fillId="0" borderId="8" xfId="0" applyNumberFormat="1" applyFont="1" applyBorder="1" applyAlignment="1">
      <alignment horizontal="center" vertical="center"/>
    </xf>
    <xf numFmtId="165" fontId="5" fillId="0" borderId="1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5" fontId="5" fillId="0" borderId="12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N36"/>
  <sheetViews>
    <sheetView tabSelected="1" zoomScale="80" zoomScaleNormal="80" zoomScaleSheetLayoutView="100" workbookViewId="0">
      <pane ySplit="6" topLeftCell="A7" activePane="bottomLeft" state="frozen"/>
      <selection pane="bottomLeft" activeCell="D11" sqref="D11"/>
    </sheetView>
  </sheetViews>
  <sheetFormatPr defaultColWidth="9" defaultRowHeight="24.95" customHeight="1" x14ac:dyDescent="0.25"/>
  <cols>
    <col min="1" max="1" width="17.5703125" style="2" customWidth="1"/>
    <col min="2" max="2" width="30" style="2" customWidth="1"/>
    <col min="3" max="3" width="13.42578125" style="2" bestFit="1" customWidth="1"/>
    <col min="4" max="4" width="16.7109375" style="2" customWidth="1"/>
    <col min="5" max="5" width="13.28515625" style="2" bestFit="1" customWidth="1"/>
    <col min="6" max="6" width="13.28515625" style="2" customWidth="1"/>
    <col min="7" max="7" width="16.5703125" style="2" bestFit="1" customWidth="1"/>
    <col min="8" max="8" width="14.7109375" style="5" customWidth="1"/>
    <col min="9" max="9" width="17" style="5" customWidth="1"/>
    <col min="10" max="10" width="12.5703125" style="2" customWidth="1"/>
    <col min="11" max="11" width="15.7109375" style="2" customWidth="1"/>
    <col min="12" max="12" width="20" style="2" bestFit="1" customWidth="1"/>
    <col min="13" max="13" width="14.42578125" style="2" customWidth="1"/>
    <col min="14" max="15" width="14.85546875" style="2" customWidth="1"/>
    <col min="16" max="16" width="16.7109375" style="2" customWidth="1"/>
    <col min="17" max="17" width="9.28515625" style="2" bestFit="1" customWidth="1"/>
    <col min="18" max="18" width="21.7109375" style="2" bestFit="1" customWidth="1"/>
    <col min="19" max="19" width="12.7109375" style="2" bestFit="1" customWidth="1"/>
    <col min="20" max="20" width="14.5703125" style="2" bestFit="1" customWidth="1"/>
    <col min="21" max="21" width="16.5703125" style="2" customWidth="1"/>
    <col min="22" max="22" width="96.42578125" style="2" customWidth="1"/>
    <col min="23" max="16384" width="9" style="2"/>
  </cols>
  <sheetData>
    <row r="1" spans="1:118" s="30" customFormat="1" ht="24.95" customHeight="1" x14ac:dyDescent="0.25">
      <c r="A1" s="39" t="s">
        <v>18</v>
      </c>
      <c r="B1" s="40" t="s">
        <v>24</v>
      </c>
      <c r="C1"/>
      <c r="H1" s="31"/>
      <c r="I1" s="31"/>
    </row>
    <row r="2" spans="1:118" s="30" customFormat="1" ht="24.95" customHeight="1" x14ac:dyDescent="0.25">
      <c r="A2" s="39" t="s">
        <v>19</v>
      </c>
      <c r="B2" s="39" t="s">
        <v>20</v>
      </c>
      <c r="C2"/>
      <c r="G2" s="32"/>
      <c r="H2" s="31"/>
      <c r="I2" s="32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1:118" s="30" customFormat="1" ht="24.95" customHeight="1" x14ac:dyDescent="0.25">
      <c r="A3" s="39" t="s">
        <v>21</v>
      </c>
      <c r="B3" t="s">
        <v>22</v>
      </c>
      <c r="C3"/>
      <c r="G3" s="32"/>
      <c r="H3" s="31"/>
      <c r="I3" s="32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1:118" s="30" customFormat="1" ht="24.95" customHeight="1" thickBot="1" x14ac:dyDescent="0.3">
      <c r="A4" s="39" t="s">
        <v>23</v>
      </c>
      <c r="B4" t="s">
        <v>22</v>
      </c>
      <c r="C4"/>
      <c r="D4" s="33"/>
      <c r="E4" s="33"/>
      <c r="F4" s="33"/>
      <c r="G4" s="33"/>
      <c r="H4" s="34"/>
      <c r="I4" s="34"/>
      <c r="J4" s="33"/>
      <c r="K4" s="33"/>
      <c r="L4" s="33"/>
      <c r="M4" s="33"/>
      <c r="R4" s="33"/>
      <c r="S4" s="35"/>
      <c r="T4" s="35"/>
      <c r="U4" s="35"/>
      <c r="V4" s="35"/>
    </row>
    <row r="5" spans="1:118" ht="24.95" customHeight="1" thickBot="1" x14ac:dyDescent="0.3">
      <c r="A5" s="41" t="s">
        <v>25</v>
      </c>
      <c r="B5" s="42" t="s">
        <v>26</v>
      </c>
      <c r="C5" s="43" t="s">
        <v>27</v>
      </c>
      <c r="D5" s="44" t="s">
        <v>28</v>
      </c>
      <c r="E5" s="42" t="s">
        <v>29</v>
      </c>
      <c r="F5" s="42" t="s">
        <v>30</v>
      </c>
      <c r="G5" s="44" t="s">
        <v>31</v>
      </c>
      <c r="H5" s="45" t="s">
        <v>32</v>
      </c>
      <c r="I5" s="46" t="s">
        <v>0</v>
      </c>
      <c r="J5" s="42" t="s">
        <v>33</v>
      </c>
      <c r="K5" s="42" t="s">
        <v>34</v>
      </c>
      <c r="L5" s="42" t="s">
        <v>35</v>
      </c>
      <c r="M5" s="42" t="s">
        <v>36</v>
      </c>
      <c r="N5" s="42" t="s">
        <v>37</v>
      </c>
      <c r="O5" s="47" t="s">
        <v>38</v>
      </c>
      <c r="P5" s="42" t="s">
        <v>39</v>
      </c>
      <c r="Q5" s="36"/>
      <c r="R5" s="37" t="s">
        <v>1</v>
      </c>
      <c r="S5" s="42" t="s">
        <v>40</v>
      </c>
      <c r="T5" s="42" t="s">
        <v>41</v>
      </c>
      <c r="U5" s="42" t="s">
        <v>42</v>
      </c>
      <c r="V5" s="42" t="s">
        <v>2</v>
      </c>
    </row>
    <row r="6" spans="1:118" ht="24.95" customHeight="1" x14ac:dyDescent="0.25">
      <c r="A6" s="10"/>
      <c r="B6" s="10"/>
      <c r="C6" s="10"/>
      <c r="D6" s="10"/>
      <c r="E6" s="10"/>
      <c r="F6" s="10"/>
      <c r="G6" s="10"/>
      <c r="H6" s="11">
        <v>0.18</v>
      </c>
      <c r="I6" s="10"/>
      <c r="J6" s="11">
        <v>0.01</v>
      </c>
      <c r="K6" s="11">
        <v>0.05</v>
      </c>
      <c r="L6" s="11"/>
      <c r="M6" s="11"/>
      <c r="N6" s="11">
        <v>0.18</v>
      </c>
      <c r="O6" s="11"/>
      <c r="P6" s="10"/>
      <c r="Q6" s="12"/>
      <c r="R6" s="10"/>
      <c r="S6" s="10"/>
      <c r="T6" s="11">
        <v>0.01</v>
      </c>
      <c r="U6" s="10"/>
      <c r="V6" s="10"/>
    </row>
    <row r="7" spans="1:118" s="6" customFormat="1" ht="24.95" customHeight="1" x14ac:dyDescent="0.25">
      <c r="A7" s="7"/>
      <c r="B7" s="7"/>
      <c r="C7" s="7"/>
      <c r="D7" s="7"/>
      <c r="E7" s="7"/>
      <c r="F7" s="7"/>
      <c r="G7" s="7"/>
      <c r="H7" s="13"/>
      <c r="I7" s="7"/>
      <c r="J7" s="13"/>
      <c r="K7" s="13"/>
      <c r="L7" s="13"/>
      <c r="M7" s="13"/>
      <c r="N7" s="13"/>
      <c r="O7" s="13"/>
      <c r="P7" s="7"/>
      <c r="Q7" s="14">
        <f>A8</f>
        <v>59650</v>
      </c>
      <c r="R7" s="7"/>
      <c r="S7" s="7"/>
      <c r="T7" s="13"/>
      <c r="U7" s="7"/>
      <c r="V7" s="7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</row>
    <row r="8" spans="1:118" ht="24.95" customHeight="1" x14ac:dyDescent="0.25">
      <c r="A8" s="22">
        <v>59650</v>
      </c>
      <c r="B8" s="15" t="s">
        <v>45</v>
      </c>
      <c r="C8" s="1">
        <v>45307</v>
      </c>
      <c r="D8" s="22">
        <v>1</v>
      </c>
      <c r="E8" s="3">
        <v>111127</v>
      </c>
      <c r="F8" s="3">
        <v>57000</v>
      </c>
      <c r="G8" s="3">
        <f>E8-F8</f>
        <v>54127</v>
      </c>
      <c r="H8" s="3">
        <f>G8*18%</f>
        <v>9742.8599999999988</v>
      </c>
      <c r="I8" s="3">
        <f>G8+H8</f>
        <v>63869.86</v>
      </c>
      <c r="J8" s="3">
        <f>G8*1%</f>
        <v>541.27</v>
      </c>
      <c r="K8" s="3">
        <f>G8*5%</f>
        <v>2706.3500000000004</v>
      </c>
      <c r="L8" s="3">
        <f>G8*10%</f>
        <v>5412.7000000000007</v>
      </c>
      <c r="M8" s="3">
        <f>G8*10%</f>
        <v>5412.7000000000007</v>
      </c>
      <c r="N8" s="3">
        <f>H8</f>
        <v>9742.8599999999988</v>
      </c>
      <c r="O8" s="3">
        <v>0</v>
      </c>
      <c r="P8" s="3">
        <f>ROUND(I8-SUM(J8:N8),0)</f>
        <v>40054</v>
      </c>
      <c r="Q8" s="17"/>
      <c r="R8" s="3" t="s">
        <v>8</v>
      </c>
      <c r="S8" s="3">
        <v>150000</v>
      </c>
      <c r="T8" s="3">
        <f>S8*1%</f>
        <v>1500</v>
      </c>
      <c r="U8" s="18">
        <f>S8-T8</f>
        <v>148500</v>
      </c>
      <c r="V8" s="19" t="s">
        <v>7</v>
      </c>
    </row>
    <row r="9" spans="1:118" ht="24.95" customHeight="1" x14ac:dyDescent="0.25">
      <c r="A9" s="22">
        <v>59650</v>
      </c>
      <c r="B9" t="s">
        <v>43</v>
      </c>
      <c r="C9" s="1"/>
      <c r="D9" s="16">
        <v>1</v>
      </c>
      <c r="E9" s="3">
        <f>N8</f>
        <v>9742.8599999999988</v>
      </c>
      <c r="F9" s="3"/>
      <c r="G9" s="3"/>
      <c r="H9" s="3"/>
      <c r="I9" s="3"/>
      <c r="J9" s="3"/>
      <c r="K9" s="3"/>
      <c r="L9" s="3"/>
      <c r="M9" s="3"/>
      <c r="N9" s="3"/>
      <c r="O9" s="3"/>
      <c r="P9" s="3">
        <f>E9</f>
        <v>9742.8599999999988</v>
      </c>
      <c r="Q9" s="17"/>
      <c r="R9" s="3"/>
      <c r="S9" s="3"/>
      <c r="T9" s="3"/>
      <c r="U9" s="18"/>
      <c r="V9" s="19"/>
    </row>
    <row r="10" spans="1:118" ht="24.95" customHeight="1" x14ac:dyDescent="0.25">
      <c r="A10" s="22">
        <v>59650</v>
      </c>
      <c r="B10" s="15"/>
      <c r="C10" s="1"/>
      <c r="D10" s="1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17"/>
      <c r="R10" s="3"/>
      <c r="S10" s="3"/>
      <c r="T10" s="3"/>
      <c r="U10" s="18"/>
      <c r="V10" s="19"/>
    </row>
    <row r="11" spans="1:118" s="6" customFormat="1" ht="24.95" customHeight="1" x14ac:dyDescent="0.25">
      <c r="A11" s="21"/>
      <c r="B11" s="20"/>
      <c r="C11" s="8"/>
      <c r="D11" s="21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14">
        <f>A12</f>
        <v>60231</v>
      </c>
      <c r="R11" s="7"/>
      <c r="S11" s="7"/>
      <c r="T11" s="7"/>
      <c r="U11" s="7"/>
      <c r="V11" s="9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</row>
    <row r="12" spans="1:118" ht="57" x14ac:dyDescent="0.25">
      <c r="A12" s="22">
        <v>60231</v>
      </c>
      <c r="B12" s="15" t="s">
        <v>47</v>
      </c>
      <c r="C12" s="1">
        <v>45497</v>
      </c>
      <c r="D12" s="22">
        <v>1</v>
      </c>
      <c r="E12" s="3">
        <v>342950</v>
      </c>
      <c r="F12" s="3">
        <v>53463</v>
      </c>
      <c r="G12" s="3">
        <f>E12-F12</f>
        <v>289487</v>
      </c>
      <c r="H12" s="3">
        <f>G12*18%</f>
        <v>52107.659999999996</v>
      </c>
      <c r="I12" s="3">
        <f>G12+H12</f>
        <v>341594.66</v>
      </c>
      <c r="J12" s="3">
        <f>G12*1%</f>
        <v>2894.87</v>
      </c>
      <c r="K12" s="3">
        <f>G12*5%</f>
        <v>14474.35</v>
      </c>
      <c r="L12" s="3"/>
      <c r="M12" s="3"/>
      <c r="N12" s="3">
        <f>H12</f>
        <v>52107.659999999996</v>
      </c>
      <c r="O12" s="3">
        <v>0</v>
      </c>
      <c r="P12" s="3">
        <f>ROUND(I12-SUM(J12:N12),0)</f>
        <v>272118</v>
      </c>
      <c r="Q12" s="17"/>
      <c r="R12" s="3" t="s">
        <v>6</v>
      </c>
      <c r="S12" s="3">
        <v>100000</v>
      </c>
      <c r="T12" s="3">
        <f>S12*1%</f>
        <v>1000</v>
      </c>
      <c r="U12" s="18">
        <f>S12-T12</f>
        <v>99000</v>
      </c>
      <c r="V12" s="19" t="s">
        <v>5</v>
      </c>
    </row>
    <row r="13" spans="1:118" ht="24.95" customHeight="1" x14ac:dyDescent="0.3">
      <c r="A13" s="22">
        <v>60231</v>
      </c>
      <c r="B13" s="15"/>
      <c r="C13" s="1"/>
      <c r="D13" s="22"/>
      <c r="E13" s="3"/>
      <c r="F13" s="3"/>
      <c r="G13" s="23"/>
      <c r="H13" s="3"/>
      <c r="I13" s="3"/>
      <c r="J13" s="3"/>
      <c r="K13" s="3"/>
      <c r="L13" s="3"/>
      <c r="M13" s="3"/>
      <c r="N13" s="3"/>
      <c r="O13" s="24"/>
      <c r="P13" s="3"/>
      <c r="Q13" s="17"/>
      <c r="R13" s="3"/>
      <c r="S13" s="3"/>
      <c r="T13" s="3"/>
      <c r="U13" s="18">
        <v>150000</v>
      </c>
      <c r="V13" s="19" t="s">
        <v>12</v>
      </c>
    </row>
    <row r="14" spans="1:118" ht="24.95" customHeight="1" x14ac:dyDescent="0.3">
      <c r="A14" s="22">
        <v>60231</v>
      </c>
      <c r="B14" s="15"/>
      <c r="C14" s="1"/>
      <c r="D14" s="22"/>
      <c r="E14" s="3"/>
      <c r="F14" s="3"/>
      <c r="G14" s="23"/>
      <c r="H14" s="3"/>
      <c r="I14" s="3"/>
      <c r="J14" s="3"/>
      <c r="K14" s="3"/>
      <c r="L14" s="3"/>
      <c r="M14" s="3"/>
      <c r="N14" s="3"/>
      <c r="O14" s="24"/>
      <c r="P14" s="3"/>
      <c r="Q14" s="17"/>
      <c r="R14" s="3"/>
      <c r="S14" s="3"/>
      <c r="T14" s="3"/>
      <c r="U14" s="18">
        <v>23118</v>
      </c>
      <c r="V14" s="19" t="s">
        <v>14</v>
      </c>
    </row>
    <row r="15" spans="1:118" ht="24.95" customHeight="1" x14ac:dyDescent="0.3">
      <c r="A15" s="22">
        <v>60231</v>
      </c>
      <c r="B15" s="15"/>
      <c r="C15" s="1"/>
      <c r="D15" s="22"/>
      <c r="E15" s="3"/>
      <c r="F15" s="3"/>
      <c r="G15" s="23"/>
      <c r="H15" s="3"/>
      <c r="I15" s="3"/>
      <c r="J15" s="3"/>
      <c r="K15" s="3"/>
      <c r="L15" s="3"/>
      <c r="M15" s="3"/>
      <c r="N15" s="3"/>
      <c r="O15" s="24"/>
      <c r="P15" s="3"/>
      <c r="Q15" s="17"/>
      <c r="R15" s="3"/>
      <c r="S15" s="3"/>
      <c r="T15" s="3"/>
      <c r="U15" s="18"/>
      <c r="V15" s="19"/>
    </row>
    <row r="16" spans="1:118" s="6" customFormat="1" ht="24.95" customHeight="1" x14ac:dyDescent="0.25">
      <c r="A16" s="21"/>
      <c r="B16" s="20"/>
      <c r="C16" s="8"/>
      <c r="D16" s="21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14">
        <f>A17</f>
        <v>61141</v>
      </c>
      <c r="R16" s="7"/>
      <c r="S16" s="7"/>
      <c r="T16" s="7"/>
      <c r="U16" s="7"/>
      <c r="V16" s="9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</row>
    <row r="17" spans="1:118" ht="28.5" x14ac:dyDescent="0.25">
      <c r="A17" s="22">
        <v>61141</v>
      </c>
      <c r="B17" s="15" t="s">
        <v>44</v>
      </c>
      <c r="C17" s="1">
        <v>45323</v>
      </c>
      <c r="D17" s="22">
        <v>2</v>
      </c>
      <c r="E17" s="3">
        <v>801421</v>
      </c>
      <c r="F17" s="3">
        <v>92125</v>
      </c>
      <c r="G17" s="3">
        <f>E17-F17</f>
        <v>709296</v>
      </c>
      <c r="H17" s="3">
        <f>G17*18%</f>
        <v>127673.28</v>
      </c>
      <c r="I17" s="3">
        <f>G17+H17</f>
        <v>836969.28</v>
      </c>
      <c r="J17" s="3">
        <f>G17*1%</f>
        <v>7092.96</v>
      </c>
      <c r="K17" s="3">
        <f>G17*5%</f>
        <v>35464.800000000003</v>
      </c>
      <c r="L17" s="3">
        <f>G17*10%</f>
        <v>70929.600000000006</v>
      </c>
      <c r="M17" s="3">
        <f>G17*10%</f>
        <v>70929.600000000006</v>
      </c>
      <c r="N17" s="3">
        <f>H17</f>
        <v>127673.28</v>
      </c>
      <c r="O17" s="3">
        <v>0</v>
      </c>
      <c r="P17" s="3">
        <f>ROUND(I17-SUM(J17:N17),0)</f>
        <v>524879</v>
      </c>
      <c r="Q17" s="17"/>
      <c r="R17" s="3" t="s">
        <v>4</v>
      </c>
      <c r="S17" s="3">
        <v>200000</v>
      </c>
      <c r="T17" s="3">
        <f>S17*1%</f>
        <v>2000</v>
      </c>
      <c r="U17" s="18">
        <f>S17-T17</f>
        <v>198000</v>
      </c>
      <c r="V17" s="19" t="s">
        <v>3</v>
      </c>
    </row>
    <row r="18" spans="1:118" ht="28.5" x14ac:dyDescent="0.25">
      <c r="A18" s="22">
        <v>61141</v>
      </c>
      <c r="B18" s="15" t="s">
        <v>44</v>
      </c>
      <c r="C18" s="1">
        <v>45372</v>
      </c>
      <c r="D18" s="22">
        <v>3</v>
      </c>
      <c r="E18" s="3">
        <v>64201</v>
      </c>
      <c r="F18" s="3">
        <v>0</v>
      </c>
      <c r="G18" s="3">
        <f>E18-F18</f>
        <v>64201</v>
      </c>
      <c r="H18" s="3">
        <f>G18*18%</f>
        <v>11556.18</v>
      </c>
      <c r="I18" s="3">
        <f>G18+H18</f>
        <v>75757.179999999993</v>
      </c>
      <c r="J18" s="3">
        <f>G18*1%</f>
        <v>642.01</v>
      </c>
      <c r="K18" s="3">
        <f>G18*5%</f>
        <v>3210.05</v>
      </c>
      <c r="L18" s="3">
        <f>G18*10%</f>
        <v>6420.1</v>
      </c>
      <c r="M18" s="3">
        <f>G18*10%</f>
        <v>6420.1</v>
      </c>
      <c r="N18" s="3">
        <f>H18</f>
        <v>11556.18</v>
      </c>
      <c r="O18" s="3">
        <v>0</v>
      </c>
      <c r="P18" s="3">
        <f>ROUND(I18-SUM(J18:N18),0)</f>
        <v>47509</v>
      </c>
      <c r="Q18" s="17"/>
      <c r="R18" s="3" t="s">
        <v>10</v>
      </c>
      <c r="S18" s="3">
        <v>326879</v>
      </c>
      <c r="T18" s="3">
        <v>0</v>
      </c>
      <c r="U18" s="18">
        <f>S18-T18</f>
        <v>326879</v>
      </c>
      <c r="V18" s="19" t="s">
        <v>9</v>
      </c>
    </row>
    <row r="19" spans="1:118" ht="24.95" customHeight="1" x14ac:dyDescent="0.25">
      <c r="A19" s="22">
        <v>61141</v>
      </c>
      <c r="B19" t="s">
        <v>43</v>
      </c>
      <c r="C19" s="3"/>
      <c r="D19" s="3" t="s">
        <v>13</v>
      </c>
      <c r="E19" s="3">
        <f>N17+N18</f>
        <v>139229.46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>
        <f>E19</f>
        <v>139229.46</v>
      </c>
      <c r="Q19" s="17"/>
      <c r="R19" s="3" t="s">
        <v>15</v>
      </c>
      <c r="S19" s="3"/>
      <c r="T19" s="3"/>
      <c r="U19" s="3">
        <v>47510</v>
      </c>
      <c r="V19" s="19" t="s">
        <v>11</v>
      </c>
    </row>
    <row r="20" spans="1:118" ht="24.95" customHeight="1" x14ac:dyDescent="0.25">
      <c r="A20" s="22">
        <v>61141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7"/>
      <c r="R20" s="26"/>
      <c r="S20" s="26"/>
      <c r="T20" s="26"/>
      <c r="U20" s="26">
        <v>39567</v>
      </c>
      <c r="V20" s="28" t="s">
        <v>16</v>
      </c>
    </row>
    <row r="21" spans="1:118" s="6" customFormat="1" ht="24.95" customHeight="1" x14ac:dyDescent="0.25">
      <c r="A21" s="21"/>
      <c r="B21" s="20"/>
      <c r="C21" s="8"/>
      <c r="D21" s="21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4">
        <f>A22</f>
        <v>69099</v>
      </c>
      <c r="R21" s="7"/>
      <c r="S21" s="7"/>
      <c r="T21" s="7"/>
      <c r="U21" s="7"/>
      <c r="V21" s="9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ht="42.75" x14ac:dyDescent="0.25">
      <c r="A22" s="22">
        <v>69099</v>
      </c>
      <c r="B22" s="15" t="s">
        <v>46</v>
      </c>
      <c r="C22" s="1"/>
      <c r="D22" s="22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17"/>
      <c r="R22" s="3"/>
      <c r="S22" s="3"/>
      <c r="T22" s="3"/>
      <c r="U22" s="18">
        <v>99000</v>
      </c>
      <c r="V22" s="19" t="s">
        <v>17</v>
      </c>
    </row>
    <row r="23" spans="1:118" ht="15" x14ac:dyDescent="0.25">
      <c r="A23" s="22"/>
      <c r="B23" s="15"/>
      <c r="C23" s="1"/>
      <c r="D23" s="22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7"/>
      <c r="R23" s="3"/>
      <c r="S23" s="3"/>
      <c r="T23" s="3"/>
      <c r="U23" s="18"/>
      <c r="V23" s="19"/>
    </row>
    <row r="24" spans="1:118" ht="24.95" customHeight="1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7"/>
      <c r="R24" s="26"/>
      <c r="S24" s="26"/>
      <c r="T24" s="26"/>
      <c r="U24" s="26"/>
      <c r="V24" s="28"/>
    </row>
    <row r="25" spans="1:118" ht="24.95" customHeight="1" x14ac:dyDescent="0.25">
      <c r="A25" s="3"/>
      <c r="B25" s="3"/>
      <c r="C25" s="3"/>
      <c r="D25" s="3"/>
      <c r="E25" s="3"/>
      <c r="F25" s="3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3"/>
    </row>
    <row r="26" spans="1:118" ht="24.9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118" ht="24.95" customHeight="1" thickBo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29"/>
      <c r="S27" s="29"/>
      <c r="T27" s="29"/>
      <c r="U27" s="29"/>
      <c r="V27" s="4"/>
    </row>
    <row r="28" spans="1:118" s="30" customFormat="1" ht="24.95" customHeight="1" x14ac:dyDescent="0.25">
      <c r="H28" s="38"/>
      <c r="I28" s="38"/>
    </row>
    <row r="29" spans="1:118" s="30" customFormat="1" ht="24.95" customHeight="1" x14ac:dyDescent="0.25">
      <c r="H29" s="38"/>
      <c r="I29" s="38"/>
    </row>
    <row r="30" spans="1:118" s="30" customFormat="1" ht="24.95" customHeight="1" thickBot="1" x14ac:dyDescent="0.3">
      <c r="H30" s="38"/>
      <c r="I30" s="38"/>
    </row>
    <row r="31" spans="1:118" s="30" customFormat="1" ht="24.95" customHeight="1" thickBot="1" x14ac:dyDescent="0.3">
      <c r="H31" s="38"/>
      <c r="I31" s="38"/>
      <c r="J31" s="56"/>
      <c r="K31" s="57"/>
      <c r="L31" s="57"/>
      <c r="M31" s="58"/>
    </row>
    <row r="32" spans="1:118" s="30" customFormat="1" ht="24.95" customHeight="1" thickBot="1" x14ac:dyDescent="0.3">
      <c r="H32" s="38"/>
      <c r="I32" s="38"/>
      <c r="J32" s="59"/>
      <c r="K32" s="57"/>
      <c r="L32" s="57"/>
      <c r="M32" s="58"/>
    </row>
    <row r="33" spans="8:13" s="30" customFormat="1" ht="24.95" customHeight="1" thickBot="1" x14ac:dyDescent="0.3">
      <c r="H33" s="38"/>
      <c r="I33" s="38"/>
      <c r="J33" s="48"/>
      <c r="K33" s="49"/>
      <c r="L33" s="50"/>
      <c r="M33" s="51"/>
    </row>
    <row r="34" spans="8:13" s="30" customFormat="1" ht="24.95" customHeight="1" thickBot="1" x14ac:dyDescent="0.3">
      <c r="H34" s="38"/>
      <c r="I34" s="38"/>
      <c r="J34" s="48"/>
      <c r="K34" s="49"/>
      <c r="L34" s="50"/>
      <c r="M34" s="51"/>
    </row>
    <row r="35" spans="8:13" s="30" customFormat="1" ht="24.95" customHeight="1" thickBot="1" x14ac:dyDescent="0.3">
      <c r="H35" s="38"/>
      <c r="I35" s="38"/>
      <c r="J35" s="52"/>
      <c r="K35" s="53"/>
      <c r="L35" s="54"/>
      <c r="M35" s="55"/>
    </row>
    <row r="36" spans="8:13" s="30" customFormat="1" ht="24.95" customHeight="1" x14ac:dyDescent="0.25">
      <c r="H36" s="38"/>
      <c r="I36" s="38"/>
    </row>
  </sheetData>
  <mergeCells count="8">
    <mergeCell ref="J34:K34"/>
    <mergeCell ref="L34:M34"/>
    <mergeCell ref="J35:K35"/>
    <mergeCell ref="L35:M35"/>
    <mergeCell ref="J31:M31"/>
    <mergeCell ref="J32:M32"/>
    <mergeCell ref="J33:K33"/>
    <mergeCell ref="L33:M33"/>
  </mergeCells>
  <phoneticPr fontId="6" type="noConversion"/>
  <pageMargins left="0.70866141732283472" right="0.70866141732283472" top="0.74803149606299213" bottom="0.74803149606299213" header="0.31496062992125984" footer="0.31496062992125984"/>
  <pageSetup scale="2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2024-11-22T07:08:41Z</cp:lastPrinted>
  <dcterms:created xsi:type="dcterms:W3CDTF">2022-06-10T14:11:52Z</dcterms:created>
  <dcterms:modified xsi:type="dcterms:W3CDTF">2025-05-31T07:23:48Z</dcterms:modified>
</cp:coreProperties>
</file>