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F9619CA9-1722-4A29-96D4-7811E0C1DD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21" i="1"/>
  <c r="E7" i="1" l="1"/>
  <c r="G7" i="1" s="1"/>
  <c r="J7" i="1" s="1"/>
  <c r="H7" i="1" l="1"/>
  <c r="I7" i="1" s="1"/>
  <c r="K7" i="1"/>
  <c r="L7" i="1" l="1"/>
  <c r="M7" i="1" s="1"/>
  <c r="S7" i="1"/>
  <c r="S30" i="1" s="1"/>
  <c r="G9" i="1" l="1"/>
  <c r="H9" i="1" s="1"/>
  <c r="I9" i="1" l="1"/>
  <c r="J9" i="1"/>
  <c r="M9" i="1" l="1"/>
  <c r="M30" i="1" l="1"/>
  <c r="S32" i="1" s="1"/>
  <c r="U10" i="1"/>
</calcChain>
</file>

<file path=xl/sharedStrings.xml><?xml version="1.0" encoding="utf-8"?>
<sst xmlns="http://schemas.openxmlformats.org/spreadsheetml/2006/main" count="64" uniqueCount="60">
  <si>
    <t>Amount</t>
  </si>
  <si>
    <t>PAYMENT NOTE No.</t>
  </si>
  <si>
    <t>UTR</t>
  </si>
  <si>
    <t>SD (5%)</t>
  </si>
  <si>
    <t>Advance paid</t>
  </si>
  <si>
    <t>Total Payable Amount Rs. -</t>
  </si>
  <si>
    <t>Total Paid Amount Rs. -</t>
  </si>
  <si>
    <t>Balance Payable Amount Rs. -</t>
  </si>
  <si>
    <t>Pump House work</t>
  </si>
  <si>
    <t>Clockwise Communication</t>
  </si>
  <si>
    <t>07-01-2023 NEFT/AXISP00352981896/RIUP22/1771/CLOCKWISE COMMU 358140.00</t>
  </si>
  <si>
    <t>RIUP22/1771</t>
  </si>
  <si>
    <t>GST Release Note</t>
  </si>
  <si>
    <t>23-01-2023 NEFT/AXISP00356693739/RIUP22/1921/CLOCKWISE COMMU ₹ 68,580.00</t>
  </si>
  <si>
    <t>RIUP22/1921</t>
  </si>
  <si>
    <t>RIUP22/1287</t>
  </si>
  <si>
    <t>17-11-2022 NEFT/AXISP00338797449/RIUP22/1287/CLOCKWISE COMMU 148500.00</t>
  </si>
  <si>
    <t>RIUP22/1789</t>
  </si>
  <si>
    <t>07-01-2023 NEFT/AXISP00353000675/RIUP22/1789/CLOCKWISE COMMU 209640.00</t>
  </si>
  <si>
    <t>RIUP22/1922</t>
  </si>
  <si>
    <t>24-01-2023 NEFT/AXISP00356837277/RIUP22/1922/CLOCKWISE COMMU 68580.00</t>
  </si>
  <si>
    <t>RIUP22/983</t>
  </si>
  <si>
    <t>13-10-2022 NEFT/AXISP00328084774/RIUP22/983/CLOCKWISE COMMUN 148500.00</t>
  </si>
  <si>
    <t>RIUP22/1052</t>
  </si>
  <si>
    <t>20-10-2022 NEFT/AXISP00330179784/RIUP22/1052/CLOCKWISE COMMU 49500.00</t>
  </si>
  <si>
    <t>RIUP22/1770</t>
  </si>
  <si>
    <t>07-01-2023 NEFT/AXISP00353064337/RIUP22/1770/CLOCKWISE COMMU 160140.00</t>
  </si>
  <si>
    <t>RIUP22/1920</t>
  </si>
  <si>
    <t>24-01-2023 NEFT/AXISP00356837276/RIUP22/1920/CLOCKWISE COMMU 68580.00</t>
  </si>
  <si>
    <t>RIUP22/955</t>
  </si>
  <si>
    <t>12-10-2022 NEFT/AXISP00327681879/RIUP22/955/CLOCKWISE COMMUN 198000.00</t>
  </si>
  <si>
    <t>RIUP22/1778</t>
  </si>
  <si>
    <t>07-01-2023 NEFT/AXISP00353064340/RIUP22/1778/CLOCKWISE COMMU 160140.00</t>
  </si>
  <si>
    <t>RIUP22/1923</t>
  </si>
  <si>
    <t>23-01-2023 NEFT/AXISP00356693740/RIUP22/1923/CLOCKWISE COMMU ₹ 68,580.00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</si>
  <si>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</si>
  <si>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</si>
  <si>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</si>
  <si>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</si>
  <si>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</si>
  <si>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</si>
  <si>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</si>
  <si>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</si>
  <si>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</si>
  <si>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</si>
  <si>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</si>
  <si>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</si>
  <si>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</si>
  <si>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</si>
  <si>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</si>
  <si>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</si>
  <si>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</si>
  <si>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</si>
  <si>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</si>
  <si>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</si>
  <si>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</si>
  <si>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 xml:space="preserve">Bhogi Mazarai village  Pump house and chamber work </t>
  </si>
  <si>
    <t xml:space="preserve">Gagour  village   Pump house and chamber work </t>
  </si>
  <si>
    <t xml:space="preserve">Khertu  village   Pump house and chamber work </t>
  </si>
  <si>
    <t xml:space="preserve">Jainpur  village   Pump house and chamber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</si>
</sst>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5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15" fontId="3" fillId="3" borderId="18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43" fontId="3" fillId="3" borderId="30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43" fontId="0" fillId="3" borderId="0" xfId="0" applyNumberFormat="1" applyFill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36" xfId="0" applyFont="1" applyFill="1" applyBorder="1" applyAlignment="1">
      <alignment vertical="center"/>
    </xf>
    <xf numFmtId="0" fontId="6" fillId="2" borderId="36" xfId="0" applyFont="1" applyFill="1" applyBorder="1" applyAlignment="1">
      <alignment horizontal="center" vertical="center" wrapText="1"/>
    </xf>
    <xf numFmtId="14" fontId="6" fillId="2" borderId="36" xfId="0" applyNumberFormat="1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64" fontId="7" fillId="2" borderId="36" xfId="1" applyFont="1" applyFill="1" applyBorder="1" applyAlignment="1">
      <alignment horizontal="center" vertical="center"/>
    </xf>
    <xf numFmtId="164" fontId="6" fillId="2" borderId="36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"/>
  <sheetViews>
    <sheetView tabSelected="1" zoomScaleNormal="100" workbookViewId="0">
      <selection activeCell="B22" sqref="B22"/>
    </sheetView>
  </sheetViews>
  <sheetFormatPr defaultColWidth="9" defaultRowHeight="15" x14ac:dyDescent="0.25"/>
  <cols>
    <col min="1" max="1" width="9" style="10"/>
    <col min="2" max="2" width="30" style="10" customWidth="1"/>
    <col min="3" max="3" width="13.42578125" style="10" bestFit="1" customWidth="1"/>
    <col min="4" max="4" width="11.5703125" style="10" bestFit="1" customWidth="1"/>
    <col min="5" max="5" width="13.28515625" style="10" bestFit="1" customWidth="1"/>
    <col min="6" max="7" width="13.28515625" style="10" customWidth="1"/>
    <col min="8" max="8" width="14.7109375" style="49" customWidth="1"/>
    <col min="9" max="9" width="12.85546875" style="49" bestFit="1" customWidth="1"/>
    <col min="10" max="10" width="10.7109375" style="10" bestFit="1" customWidth="1"/>
    <col min="11" max="11" width="10.42578125" style="10" bestFit="1" customWidth="1"/>
    <col min="12" max="13" width="14.85546875" style="10" customWidth="1"/>
    <col min="14" max="14" width="21.7109375" style="10" bestFit="1" customWidth="1"/>
    <col min="15" max="15" width="12.7109375" style="10" bestFit="1" customWidth="1"/>
    <col min="16" max="16" width="14.5703125" style="10" bestFit="1" customWidth="1"/>
    <col min="17" max="18" width="14.5703125" style="10" customWidth="1"/>
    <col min="19" max="19" width="14" style="10" customWidth="1"/>
    <col min="20" max="20" width="72.42578125" style="10" bestFit="1" customWidth="1"/>
    <col min="21" max="21" width="12.28515625" style="10" bestFit="1" customWidth="1"/>
    <col min="22" max="16384" width="9" style="10"/>
  </cols>
  <sheetData>
    <row r="1" spans="1:21" ht="15.75" thickBot="1" x14ac:dyDescent="0.3">
      <c r="A1" s="72" t="s">
        <v>37</v>
      </c>
      <c r="B1" s="9" t="s">
        <v>9</v>
      </c>
      <c r="E1" s="11"/>
      <c r="F1" s="11"/>
      <c r="G1" s="11"/>
      <c r="H1" s="12"/>
      <c r="I1" s="12"/>
    </row>
    <row r="2" spans="1:21" ht="21.75" thickBot="1" x14ac:dyDescent="0.3">
      <c r="A2" s="72" t="s">
        <v>38</v>
      </c>
      <c r="B2" s="13" t="s">
        <v>35</v>
      </c>
      <c r="C2" s="14"/>
      <c r="D2" s="14"/>
      <c r="H2" s="53" t="s">
        <v>8</v>
      </c>
      <c r="I2" s="55"/>
      <c r="J2" s="15"/>
      <c r="K2" s="15"/>
      <c r="L2" s="15"/>
      <c r="M2" s="15"/>
      <c r="N2" s="15"/>
      <c r="O2" s="15"/>
      <c r="P2" s="15"/>
      <c r="Q2" s="15"/>
      <c r="R2" s="15"/>
    </row>
    <row r="3" spans="1:21" ht="21.75" thickBot="1" x14ac:dyDescent="0.3">
      <c r="A3" s="72" t="s">
        <v>39</v>
      </c>
      <c r="B3" s="71" t="s">
        <v>36</v>
      </c>
      <c r="C3" s="14"/>
      <c r="D3" s="14"/>
      <c r="H3" s="53"/>
      <c r="I3" s="55"/>
      <c r="J3" s="15"/>
      <c r="K3" s="15"/>
      <c r="L3" s="15"/>
      <c r="M3" s="15"/>
      <c r="N3" s="15"/>
      <c r="O3" s="15"/>
      <c r="P3" s="15"/>
      <c r="Q3" s="15"/>
      <c r="R3" s="15"/>
    </row>
    <row r="4" spans="1:21" ht="15.75" thickBot="1" x14ac:dyDescent="0.3">
      <c r="A4" s="72" t="s">
        <v>40</v>
      </c>
      <c r="B4" s="16" t="s">
        <v>36</v>
      </c>
      <c r="C4" s="16"/>
      <c r="D4" s="16"/>
      <c r="E4" s="16"/>
      <c r="F4" s="15"/>
      <c r="G4" s="15"/>
      <c r="H4" s="17"/>
      <c r="I4" s="17"/>
      <c r="J4" s="15"/>
      <c r="K4" s="15"/>
      <c r="N4" s="15"/>
      <c r="O4" s="18"/>
      <c r="P4" s="18"/>
      <c r="Q4" s="18"/>
      <c r="R4" s="18"/>
      <c r="S4" s="18"/>
      <c r="T4" s="18"/>
    </row>
    <row r="5" spans="1:21" ht="30.75" thickBot="1" x14ac:dyDescent="0.3">
      <c r="A5" s="73" t="s">
        <v>41</v>
      </c>
      <c r="B5" s="74" t="s">
        <v>42</v>
      </c>
      <c r="C5" s="75" t="s">
        <v>43</v>
      </c>
      <c r="D5" s="76" t="s">
        <v>44</v>
      </c>
      <c r="E5" s="74" t="s">
        <v>45</v>
      </c>
      <c r="F5" s="74" t="s">
        <v>46</v>
      </c>
      <c r="G5" s="76" t="s">
        <v>47</v>
      </c>
      <c r="H5" s="77" t="s">
        <v>48</v>
      </c>
      <c r="I5" s="78" t="s">
        <v>0</v>
      </c>
      <c r="J5" s="74" t="s">
        <v>49</v>
      </c>
      <c r="K5" s="74" t="s">
        <v>50</v>
      </c>
      <c r="L5" s="8" t="s">
        <v>51</v>
      </c>
      <c r="M5" s="8" t="s">
        <v>52</v>
      </c>
      <c r="N5" s="2" t="s">
        <v>1</v>
      </c>
      <c r="O5" s="74" t="s">
        <v>53</v>
      </c>
      <c r="P5" s="74" t="s">
        <v>54</v>
      </c>
      <c r="Q5" s="1" t="s">
        <v>3</v>
      </c>
      <c r="R5" s="2" t="s">
        <v>4</v>
      </c>
      <c r="S5" s="74" t="s">
        <v>55</v>
      </c>
      <c r="T5" s="74" t="s">
        <v>2</v>
      </c>
    </row>
    <row r="6" spans="1:21" x14ac:dyDescent="0.25">
      <c r="B6" s="19"/>
      <c r="C6" s="20"/>
      <c r="D6" s="20"/>
      <c r="E6" s="54"/>
      <c r="F6" s="52"/>
      <c r="G6" s="51"/>
      <c r="H6" s="22"/>
      <c r="I6" s="31"/>
      <c r="J6" s="23">
        <v>0.01</v>
      </c>
      <c r="K6" s="24">
        <v>0.05</v>
      </c>
      <c r="L6" s="25"/>
      <c r="M6" s="25"/>
      <c r="N6" s="26"/>
      <c r="O6" s="21"/>
      <c r="P6" s="27">
        <v>0.01</v>
      </c>
      <c r="Q6" s="28">
        <v>0.05</v>
      </c>
      <c r="R6" s="22"/>
      <c r="S6" s="29"/>
      <c r="T6" s="25"/>
    </row>
    <row r="7" spans="1:21" ht="28.5" x14ac:dyDescent="0.25">
      <c r="A7" s="10">
        <v>54285</v>
      </c>
      <c r="B7" s="4" t="s">
        <v>56</v>
      </c>
      <c r="C7" s="5">
        <v>44917</v>
      </c>
      <c r="D7" s="7">
        <v>2</v>
      </c>
      <c r="E7" s="30">
        <f>370000+11000</f>
        <v>381000</v>
      </c>
      <c r="F7" s="52">
        <v>0</v>
      </c>
      <c r="G7" s="52">
        <f>E7-F7</f>
        <v>381000</v>
      </c>
      <c r="H7" s="22">
        <f>ROUND(G7*18%,0)</f>
        <v>68580</v>
      </c>
      <c r="I7" s="31">
        <f>G7+H7</f>
        <v>449580</v>
      </c>
      <c r="J7" s="31">
        <f>ROUND(G7*$J$6,0)</f>
        <v>3810</v>
      </c>
      <c r="K7" s="25">
        <f>ROUND(G7*$K$6,0)</f>
        <v>19050</v>
      </c>
      <c r="L7" s="25">
        <f>H7</f>
        <v>68580</v>
      </c>
      <c r="M7" s="25">
        <f>ROUND(I7-SUM(J7:L7),)</f>
        <v>358140</v>
      </c>
      <c r="N7" s="32" t="s">
        <v>11</v>
      </c>
      <c r="O7" s="21">
        <v>358140</v>
      </c>
      <c r="P7" s="21">
        <v>0</v>
      </c>
      <c r="Q7" s="22">
        <v>0</v>
      </c>
      <c r="R7" s="22">
        <v>0</v>
      </c>
      <c r="S7" s="29">
        <f t="shared" ref="S7" si="0">ROUND(O7-P7-Q7-R7,)</f>
        <v>358140</v>
      </c>
      <c r="T7" s="33" t="s">
        <v>10</v>
      </c>
    </row>
    <row r="8" spans="1:21" x14ac:dyDescent="0.25">
      <c r="A8" s="10">
        <v>54285</v>
      </c>
      <c r="B8" s="4" t="s">
        <v>12</v>
      </c>
      <c r="C8" s="5">
        <v>44945</v>
      </c>
      <c r="D8" s="7">
        <v>2</v>
      </c>
      <c r="E8" s="30">
        <v>68580</v>
      </c>
      <c r="F8" s="52"/>
      <c r="G8" s="52"/>
      <c r="H8" s="22"/>
      <c r="I8" s="31"/>
      <c r="J8" s="31"/>
      <c r="K8" s="25"/>
      <c r="L8" s="25"/>
      <c r="M8" s="25">
        <v>68580</v>
      </c>
      <c r="N8" s="32" t="s">
        <v>14</v>
      </c>
      <c r="O8" s="21">
        <v>68580</v>
      </c>
      <c r="P8" s="21"/>
      <c r="Q8" s="22"/>
      <c r="R8" s="22"/>
      <c r="S8" s="29">
        <v>68580</v>
      </c>
      <c r="T8" s="33" t="s">
        <v>13</v>
      </c>
    </row>
    <row r="9" spans="1:21" x14ac:dyDescent="0.25">
      <c r="A9" s="10">
        <v>54285</v>
      </c>
      <c r="B9" s="4"/>
      <c r="C9" s="5"/>
      <c r="D9" s="57"/>
      <c r="E9" s="37"/>
      <c r="F9" s="37">
        <v>0</v>
      </c>
      <c r="G9" s="37">
        <f>E9-F9</f>
        <v>0</v>
      </c>
      <c r="H9" s="22">
        <f>G9*18%</f>
        <v>0</v>
      </c>
      <c r="I9" s="31">
        <f>G9+H9</f>
        <v>0</v>
      </c>
      <c r="J9" s="31">
        <f>G9*$J$6</f>
        <v>0</v>
      </c>
      <c r="K9" s="39"/>
      <c r="L9" s="39"/>
      <c r="M9" s="25">
        <f>ROUND(I9-SUM(J9:L9),)</f>
        <v>0</v>
      </c>
      <c r="N9" s="32"/>
      <c r="O9" s="21"/>
      <c r="P9" s="21"/>
      <c r="Q9" s="22"/>
      <c r="R9" s="22"/>
      <c r="S9" s="29"/>
      <c r="T9" s="33"/>
    </row>
    <row r="10" spans="1:21" s="58" customFormat="1" x14ac:dyDescent="0.25">
      <c r="B10" s="59"/>
      <c r="C10" s="60"/>
      <c r="D10" s="61"/>
      <c r="E10" s="62"/>
      <c r="F10" s="62"/>
      <c r="G10" s="62"/>
      <c r="H10" s="63"/>
      <c r="I10" s="64"/>
      <c r="J10" s="64"/>
      <c r="K10" s="65"/>
      <c r="L10" s="65"/>
      <c r="M10" s="65"/>
      <c r="N10" s="66"/>
      <c r="O10" s="67"/>
      <c r="P10" s="67"/>
      <c r="Q10" s="63"/>
      <c r="R10" s="63"/>
      <c r="S10" s="68"/>
      <c r="T10" s="69"/>
      <c r="U10" s="70">
        <f>SUM(M7:M9)-SUM(S7:S9)</f>
        <v>0</v>
      </c>
    </row>
    <row r="11" spans="1:21" ht="28.5" x14ac:dyDescent="0.25">
      <c r="A11" s="10">
        <v>53160</v>
      </c>
      <c r="B11" s="4" t="s">
        <v>57</v>
      </c>
      <c r="C11" s="5">
        <v>44917</v>
      </c>
      <c r="D11" s="57">
        <v>3</v>
      </c>
      <c r="E11" s="37">
        <v>381000</v>
      </c>
      <c r="F11" s="37">
        <v>0</v>
      </c>
      <c r="G11" s="37">
        <v>381000</v>
      </c>
      <c r="H11" s="22">
        <v>68580</v>
      </c>
      <c r="I11" s="31">
        <v>449580</v>
      </c>
      <c r="J11" s="31">
        <v>3810</v>
      </c>
      <c r="K11" s="25">
        <v>19050</v>
      </c>
      <c r="L11" s="25">
        <v>68580</v>
      </c>
      <c r="M11" s="25">
        <v>358140</v>
      </c>
      <c r="N11" s="32" t="s">
        <v>15</v>
      </c>
      <c r="O11" s="21">
        <v>150000</v>
      </c>
      <c r="P11" s="21">
        <v>1500</v>
      </c>
      <c r="Q11" s="22">
        <v>0</v>
      </c>
      <c r="R11" s="22">
        <v>0</v>
      </c>
      <c r="S11" s="29">
        <v>148500</v>
      </c>
      <c r="T11" s="33" t="s">
        <v>16</v>
      </c>
    </row>
    <row r="12" spans="1:21" x14ac:dyDescent="0.25">
      <c r="A12" s="10">
        <v>53160</v>
      </c>
      <c r="B12" s="4" t="s">
        <v>12</v>
      </c>
      <c r="C12" s="5">
        <v>44945</v>
      </c>
      <c r="D12" s="57">
        <v>3</v>
      </c>
      <c r="E12" s="37">
        <v>68580</v>
      </c>
      <c r="F12" s="37"/>
      <c r="G12" s="37"/>
      <c r="H12" s="22"/>
      <c r="I12" s="31"/>
      <c r="J12" s="31"/>
      <c r="K12" s="25"/>
      <c r="L12" s="25"/>
      <c r="M12" s="25">
        <v>68580</v>
      </c>
      <c r="N12" s="32" t="s">
        <v>17</v>
      </c>
      <c r="O12" s="21">
        <v>209640</v>
      </c>
      <c r="P12" s="21">
        <v>0</v>
      </c>
      <c r="Q12" s="22">
        <v>0</v>
      </c>
      <c r="R12" s="22">
        <v>0</v>
      </c>
      <c r="S12" s="29">
        <v>209640</v>
      </c>
      <c r="T12" s="33" t="s">
        <v>18</v>
      </c>
    </row>
    <row r="13" spans="1:21" x14ac:dyDescent="0.25">
      <c r="A13" s="10">
        <v>53160</v>
      </c>
      <c r="B13" s="4"/>
      <c r="C13" s="5"/>
      <c r="D13" s="57"/>
      <c r="E13" s="37"/>
      <c r="F13" s="37">
        <v>0</v>
      </c>
      <c r="G13" s="37">
        <v>0</v>
      </c>
      <c r="H13" s="22">
        <v>0</v>
      </c>
      <c r="I13" s="31">
        <v>0</v>
      </c>
      <c r="J13" s="31">
        <v>0</v>
      </c>
      <c r="K13" s="25"/>
      <c r="L13" s="25"/>
      <c r="M13" s="25">
        <v>0</v>
      </c>
      <c r="N13" s="32" t="s">
        <v>19</v>
      </c>
      <c r="O13" s="21">
        <v>68580</v>
      </c>
      <c r="P13" s="21"/>
      <c r="Q13" s="22"/>
      <c r="R13" s="22"/>
      <c r="S13" s="29">
        <v>68580</v>
      </c>
      <c r="T13" s="33" t="s">
        <v>20</v>
      </c>
    </row>
    <row r="14" spans="1:21" x14ac:dyDescent="0.25">
      <c r="A14" s="10">
        <v>53160</v>
      </c>
      <c r="B14" s="4"/>
      <c r="C14" s="5"/>
      <c r="D14" s="57"/>
      <c r="E14" s="37"/>
      <c r="F14" s="37"/>
      <c r="G14" s="37"/>
      <c r="H14" s="22"/>
      <c r="I14" s="31"/>
      <c r="J14" s="31"/>
      <c r="K14" s="25"/>
      <c r="L14" s="25"/>
      <c r="M14" s="25"/>
      <c r="N14" s="32"/>
      <c r="O14" s="21"/>
      <c r="P14" s="21"/>
      <c r="Q14" s="22"/>
      <c r="R14" s="22"/>
      <c r="S14" s="29"/>
      <c r="T14" s="33"/>
    </row>
    <row r="15" spans="1:21" s="58" customFormat="1" x14ac:dyDescent="0.25">
      <c r="B15" s="59"/>
      <c r="C15" s="60"/>
      <c r="D15" s="61"/>
      <c r="E15" s="62"/>
      <c r="F15" s="62"/>
      <c r="G15" s="62"/>
      <c r="H15" s="63"/>
      <c r="I15" s="64"/>
      <c r="J15" s="64"/>
      <c r="K15" s="65"/>
      <c r="L15" s="65"/>
      <c r="M15" s="65"/>
      <c r="N15" s="66"/>
      <c r="O15" s="67"/>
      <c r="P15" s="67"/>
      <c r="Q15" s="63"/>
      <c r="R15" s="63"/>
      <c r="S15" s="68"/>
      <c r="T15" s="69"/>
      <c r="U15" s="70">
        <f>SUM(M11:M14)-SUM(S11:S14)</f>
        <v>0</v>
      </c>
    </row>
    <row r="16" spans="1:21" ht="28.5" x14ac:dyDescent="0.25">
      <c r="A16" s="10">
        <v>52363</v>
      </c>
      <c r="B16" s="4" t="s">
        <v>58</v>
      </c>
      <c r="C16" s="5">
        <v>44917</v>
      </c>
      <c r="D16" s="57">
        <v>1</v>
      </c>
      <c r="E16" s="37">
        <v>381000</v>
      </c>
      <c r="F16" s="37">
        <v>0</v>
      </c>
      <c r="G16" s="37">
        <v>381000</v>
      </c>
      <c r="H16" s="22">
        <v>68580</v>
      </c>
      <c r="I16" s="31">
        <v>449580</v>
      </c>
      <c r="J16" s="31">
        <v>3810</v>
      </c>
      <c r="K16" s="25">
        <v>19050</v>
      </c>
      <c r="L16" s="25">
        <v>68580</v>
      </c>
      <c r="M16" s="25">
        <v>358140</v>
      </c>
      <c r="N16" s="32" t="s">
        <v>21</v>
      </c>
      <c r="O16" s="21">
        <v>150000</v>
      </c>
      <c r="P16" s="21">
        <v>1500</v>
      </c>
      <c r="Q16" s="22">
        <v>0</v>
      </c>
      <c r="R16" s="22">
        <v>0</v>
      </c>
      <c r="S16" s="29">
        <v>148500</v>
      </c>
      <c r="T16" s="33" t="s">
        <v>22</v>
      </c>
    </row>
    <row r="17" spans="1:21" x14ac:dyDescent="0.25">
      <c r="A17" s="10">
        <v>52363</v>
      </c>
      <c r="B17" s="4" t="s">
        <v>12</v>
      </c>
      <c r="C17" s="5">
        <v>44945</v>
      </c>
      <c r="D17" s="57">
        <v>1</v>
      </c>
      <c r="E17" s="37">
        <v>68580</v>
      </c>
      <c r="F17" s="37"/>
      <c r="G17" s="37"/>
      <c r="H17" s="22"/>
      <c r="I17" s="31"/>
      <c r="J17" s="31"/>
      <c r="K17" s="25"/>
      <c r="L17" s="25"/>
      <c r="M17" s="25">
        <v>68580</v>
      </c>
      <c r="N17" s="32" t="s">
        <v>23</v>
      </c>
      <c r="O17" s="21">
        <v>50000</v>
      </c>
      <c r="P17" s="21">
        <v>500</v>
      </c>
      <c r="Q17" s="22">
        <v>0</v>
      </c>
      <c r="R17" s="22">
        <v>0</v>
      </c>
      <c r="S17" s="29">
        <v>49500</v>
      </c>
      <c r="T17" s="33" t="s">
        <v>24</v>
      </c>
    </row>
    <row r="18" spans="1:21" x14ac:dyDescent="0.25">
      <c r="A18" s="10">
        <v>52363</v>
      </c>
      <c r="B18" s="4"/>
      <c r="C18" s="5"/>
      <c r="D18" s="57"/>
      <c r="E18" s="37"/>
      <c r="F18" s="37">
        <v>0</v>
      </c>
      <c r="G18" s="37">
        <v>0</v>
      </c>
      <c r="H18" s="22">
        <v>0</v>
      </c>
      <c r="I18" s="31">
        <v>0</v>
      </c>
      <c r="J18" s="31">
        <v>0</v>
      </c>
      <c r="K18" s="25"/>
      <c r="L18" s="25"/>
      <c r="M18" s="25">
        <v>0</v>
      </c>
      <c r="N18" s="32" t="s">
        <v>25</v>
      </c>
      <c r="O18" s="21">
        <v>160140</v>
      </c>
      <c r="P18" s="21"/>
      <c r="Q18" s="22"/>
      <c r="R18" s="22"/>
      <c r="S18" s="29">
        <v>160140</v>
      </c>
      <c r="T18" s="33" t="s">
        <v>26</v>
      </c>
    </row>
    <row r="19" spans="1:21" x14ac:dyDescent="0.25">
      <c r="A19" s="10">
        <v>52363</v>
      </c>
      <c r="B19" s="4"/>
      <c r="C19" s="5"/>
      <c r="D19" s="57"/>
      <c r="E19" s="37"/>
      <c r="F19" s="37">
        <v>0</v>
      </c>
      <c r="G19" s="37">
        <v>0</v>
      </c>
      <c r="H19" s="22">
        <v>0</v>
      </c>
      <c r="I19" s="31">
        <v>0</v>
      </c>
      <c r="J19" s="31">
        <v>0</v>
      </c>
      <c r="K19" s="25">
        <v>0</v>
      </c>
      <c r="L19" s="25">
        <v>0</v>
      </c>
      <c r="M19" s="25">
        <v>0</v>
      </c>
      <c r="N19" s="32" t="s">
        <v>27</v>
      </c>
      <c r="O19" s="21">
        <v>68580</v>
      </c>
      <c r="P19" s="21"/>
      <c r="Q19" s="22"/>
      <c r="R19" s="22"/>
      <c r="S19" s="29">
        <v>68580</v>
      </c>
      <c r="T19" s="33" t="s">
        <v>28</v>
      </c>
    </row>
    <row r="20" spans="1:21" x14ac:dyDescent="0.25">
      <c r="A20" s="10">
        <v>52363</v>
      </c>
      <c r="B20" s="4"/>
      <c r="C20" s="5"/>
      <c r="D20" s="57"/>
      <c r="E20" s="37"/>
      <c r="F20" s="37"/>
      <c r="G20" s="37"/>
      <c r="H20" s="22"/>
      <c r="I20" s="31"/>
      <c r="J20" s="31"/>
      <c r="K20" s="25"/>
      <c r="L20" s="25"/>
      <c r="M20" s="25"/>
      <c r="N20" s="32"/>
      <c r="O20" s="21"/>
      <c r="P20" s="21"/>
      <c r="Q20" s="22"/>
      <c r="R20" s="22"/>
      <c r="S20" s="29"/>
      <c r="T20" s="33"/>
    </row>
    <row r="21" spans="1:21" s="58" customFormat="1" x14ac:dyDescent="0.25">
      <c r="B21" s="59"/>
      <c r="C21" s="60"/>
      <c r="D21" s="61"/>
      <c r="E21" s="62"/>
      <c r="F21" s="62"/>
      <c r="G21" s="62"/>
      <c r="H21" s="63"/>
      <c r="I21" s="64"/>
      <c r="J21" s="64"/>
      <c r="K21" s="65"/>
      <c r="L21" s="65"/>
      <c r="M21" s="65"/>
      <c r="N21" s="66"/>
      <c r="O21" s="67"/>
      <c r="P21" s="67"/>
      <c r="Q21" s="63"/>
      <c r="R21" s="63"/>
      <c r="S21" s="68"/>
      <c r="T21" s="69"/>
      <c r="U21" s="70">
        <f>SUM(M16:M20)-SUM(S16:S20)</f>
        <v>0</v>
      </c>
    </row>
    <row r="22" spans="1:21" ht="28.5" x14ac:dyDescent="0.25">
      <c r="A22" s="10">
        <v>52362</v>
      </c>
      <c r="B22" s="4" t="s">
        <v>59</v>
      </c>
      <c r="C22" s="5">
        <v>44917</v>
      </c>
      <c r="D22" s="57">
        <v>4</v>
      </c>
      <c r="E22" s="37">
        <v>381000</v>
      </c>
      <c r="F22" s="37">
        <v>0</v>
      </c>
      <c r="G22" s="37">
        <v>381000</v>
      </c>
      <c r="H22" s="22">
        <v>68580</v>
      </c>
      <c r="I22" s="31">
        <v>449580</v>
      </c>
      <c r="J22" s="31">
        <v>3810</v>
      </c>
      <c r="K22" s="25">
        <v>19050</v>
      </c>
      <c r="L22" s="25">
        <v>68580</v>
      </c>
      <c r="M22" s="25">
        <v>358140</v>
      </c>
      <c r="N22" s="32" t="s">
        <v>29</v>
      </c>
      <c r="O22" s="21">
        <v>200000</v>
      </c>
      <c r="P22" s="21">
        <v>2000</v>
      </c>
      <c r="Q22" s="22">
        <v>0</v>
      </c>
      <c r="R22" s="22">
        <v>0</v>
      </c>
      <c r="S22" s="29">
        <v>198000</v>
      </c>
      <c r="T22" s="33" t="s">
        <v>30</v>
      </c>
    </row>
    <row r="23" spans="1:21" x14ac:dyDescent="0.25">
      <c r="A23" s="10">
        <v>52362</v>
      </c>
      <c r="B23" s="4" t="s">
        <v>12</v>
      </c>
      <c r="C23" s="5">
        <v>44945</v>
      </c>
      <c r="D23" s="57">
        <v>4</v>
      </c>
      <c r="E23" s="37">
        <v>68580</v>
      </c>
      <c r="F23" s="37"/>
      <c r="G23" s="37"/>
      <c r="H23" s="22"/>
      <c r="I23" s="31"/>
      <c r="J23" s="31"/>
      <c r="K23" s="25"/>
      <c r="L23" s="25"/>
      <c r="M23" s="25">
        <v>68580</v>
      </c>
      <c r="N23" s="32" t="s">
        <v>31</v>
      </c>
      <c r="O23" s="21">
        <v>160140</v>
      </c>
      <c r="P23" s="21">
        <v>0</v>
      </c>
      <c r="Q23" s="22">
        <v>0</v>
      </c>
      <c r="R23" s="22">
        <v>0</v>
      </c>
      <c r="S23" s="29">
        <v>160140</v>
      </c>
      <c r="T23" s="33" t="s">
        <v>32</v>
      </c>
    </row>
    <row r="24" spans="1:21" x14ac:dyDescent="0.25">
      <c r="A24" s="10">
        <v>52362</v>
      </c>
      <c r="B24" s="4"/>
      <c r="C24" s="5"/>
      <c r="D24" s="57"/>
      <c r="E24" s="37"/>
      <c r="F24" s="37">
        <v>0</v>
      </c>
      <c r="G24" s="37">
        <v>0</v>
      </c>
      <c r="H24" s="22">
        <v>0</v>
      </c>
      <c r="I24" s="31">
        <v>0</v>
      </c>
      <c r="J24" s="31">
        <v>0</v>
      </c>
      <c r="K24" s="25"/>
      <c r="L24" s="25"/>
      <c r="M24" s="25">
        <v>0</v>
      </c>
      <c r="N24" s="32" t="s">
        <v>33</v>
      </c>
      <c r="O24" s="21">
        <v>68580</v>
      </c>
      <c r="P24" s="21"/>
      <c r="Q24" s="22"/>
      <c r="R24" s="22"/>
      <c r="S24" s="29">
        <v>68580</v>
      </c>
      <c r="T24" s="33" t="s">
        <v>34</v>
      </c>
    </row>
    <row r="25" spans="1:21" x14ac:dyDescent="0.25">
      <c r="A25" s="10">
        <v>52362</v>
      </c>
      <c r="B25" s="4"/>
      <c r="C25" s="5"/>
      <c r="D25" s="57"/>
      <c r="E25" s="37"/>
      <c r="F25" s="37"/>
      <c r="G25" s="37"/>
      <c r="H25" s="22"/>
      <c r="I25" s="31"/>
      <c r="J25" s="31"/>
      <c r="K25" s="25"/>
      <c r="L25" s="25"/>
      <c r="M25" s="25"/>
      <c r="N25" s="32"/>
      <c r="O25" s="21"/>
      <c r="P25" s="21"/>
      <c r="Q25" s="22"/>
      <c r="R25" s="22"/>
      <c r="S25" s="29"/>
      <c r="T25" s="33"/>
    </row>
    <row r="26" spans="1:21" x14ac:dyDescent="0.25">
      <c r="A26" s="10">
        <v>52362</v>
      </c>
      <c r="B26" s="34"/>
      <c r="C26" s="35"/>
      <c r="D26" s="35"/>
      <c r="E26" s="36"/>
      <c r="F26" s="37"/>
      <c r="G26" s="36"/>
      <c r="H26" s="38"/>
      <c r="I26" s="20"/>
      <c r="J26" s="20"/>
      <c r="K26" s="39"/>
      <c r="L26" s="39"/>
      <c r="M26" s="39"/>
      <c r="N26" s="32"/>
      <c r="O26" s="37"/>
      <c r="P26" s="37"/>
      <c r="Q26" s="37"/>
      <c r="R26" s="37"/>
      <c r="S26" s="40"/>
      <c r="T26" s="41"/>
    </row>
    <row r="27" spans="1:21" ht="15.75" thickBot="1" x14ac:dyDescent="0.3">
      <c r="A27" s="10">
        <v>52362</v>
      </c>
      <c r="B27" s="3"/>
      <c r="C27" s="6"/>
      <c r="D27" s="6"/>
      <c r="E27" s="42"/>
      <c r="F27" s="42"/>
      <c r="G27" s="42"/>
      <c r="H27" s="44"/>
      <c r="I27" s="45"/>
      <c r="J27" s="45"/>
      <c r="K27" s="46"/>
      <c r="L27" s="46"/>
      <c r="M27" s="46"/>
      <c r="N27" s="47"/>
      <c r="O27" s="43"/>
      <c r="P27" s="43"/>
      <c r="Q27" s="43"/>
      <c r="R27" s="43"/>
      <c r="S27" s="48"/>
      <c r="T27" s="46"/>
    </row>
    <row r="28" spans="1:2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21"/>
    </row>
    <row r="29" spans="1:2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2"/>
      <c r="T29" s="37"/>
    </row>
    <row r="30" spans="1:2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56" t="s">
        <v>5</v>
      </c>
      <c r="K30" s="56"/>
      <c r="L30" s="56"/>
      <c r="M30" s="56">
        <f>SUM(M7:M27)</f>
        <v>1706880</v>
      </c>
      <c r="N30" s="56"/>
      <c r="O30" s="56"/>
      <c r="P30" s="56" t="s">
        <v>6</v>
      </c>
      <c r="Q30" s="56"/>
      <c r="R30" s="56"/>
      <c r="S30" s="50">
        <f>SUM(S6:S27)</f>
        <v>1706880</v>
      </c>
      <c r="T30" s="37"/>
    </row>
    <row r="31" spans="1:2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2"/>
      <c r="T31" s="37"/>
    </row>
    <row r="32" spans="1:2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56" t="s">
        <v>7</v>
      </c>
      <c r="Q32" s="21"/>
      <c r="R32" s="21"/>
      <c r="S32" s="50">
        <f>M30-S30</f>
        <v>0</v>
      </c>
      <c r="T32" s="37"/>
    </row>
    <row r="33" spans="1:20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  <c r="T33" s="37"/>
    </row>
    <row r="34" spans="1:20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1:20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1:20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1:20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1:20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1:2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1:2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1:2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1:2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1:20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1:20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:20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1:20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1:20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1:20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1:20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1:20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1:20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1:20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1:20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1:20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1:20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1:20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1:20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1:20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1:20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1:20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1:20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0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1:20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1:20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spans="1:20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spans="1:20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spans="1:20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spans="1:20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spans="1:20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spans="1:20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spans="1:20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spans="1:20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spans="1:20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spans="1:20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2025-05-29T11:47:02Z</dcterms:modified>
</cp:coreProperties>
</file>