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ahi\OneDrive\Desktop\Shahin\"/>
    </mc:Choice>
  </mc:AlternateContent>
  <xr:revisionPtr revIDLastSave="0" documentId="13_ncr:1_{E6907175-B189-42DA-A91E-DFD01E5D38E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K17" i="1" s="1"/>
  <c r="G12" i="1"/>
  <c r="K12" i="1" s="1"/>
  <c r="G9" i="1"/>
  <c r="K9" i="1" s="1"/>
  <c r="G8" i="1"/>
  <c r="M8" i="1" l="1"/>
  <c r="J8" i="1"/>
  <c r="L8" i="1"/>
  <c r="H8" i="1"/>
  <c r="K8" i="1"/>
  <c r="J17" i="1"/>
  <c r="H17" i="1"/>
  <c r="N17" i="1" s="1"/>
  <c r="E18" i="1" s="1"/>
  <c r="P18" i="1" s="1"/>
  <c r="L17" i="1"/>
  <c r="I17" i="1"/>
  <c r="P17" i="1" s="1"/>
  <c r="S19" i="1" s="1"/>
  <c r="M17" i="1"/>
  <c r="H12" i="1"/>
  <c r="N12" i="1" s="1"/>
  <c r="E13" i="1" s="1"/>
  <c r="P13" i="1" s="1"/>
  <c r="M12" i="1"/>
  <c r="L12" i="1"/>
  <c r="J12" i="1"/>
  <c r="L9" i="1"/>
  <c r="M9" i="1"/>
  <c r="H9" i="1"/>
  <c r="N9" i="1" s="1"/>
  <c r="E11" i="1" s="1"/>
  <c r="P11" i="1" s="1"/>
  <c r="J9" i="1"/>
  <c r="I12" i="1" l="1"/>
  <c r="P12" i="1" s="1"/>
  <c r="I8" i="1"/>
  <c r="N8" i="1"/>
  <c r="N22" i="1" s="1"/>
  <c r="M22" i="1"/>
  <c r="L22" i="1"/>
  <c r="I9" i="1"/>
  <c r="P9" i="1" s="1"/>
  <c r="O22" i="1"/>
  <c r="N29" i="1" s="1"/>
  <c r="H22" i="1"/>
  <c r="G22" i="1"/>
  <c r="E10" i="1" l="1"/>
  <c r="P8" i="1"/>
  <c r="I22" i="1"/>
  <c r="K22" i="1"/>
  <c r="J22" i="1"/>
  <c r="P10" i="1" l="1"/>
  <c r="S16" i="1" s="1"/>
  <c r="S20" i="1" s="1"/>
  <c r="E22" i="1"/>
  <c r="F22" i="1"/>
  <c r="P20" i="1" l="1"/>
  <c r="N27" i="1"/>
  <c r="Q20" i="1" l="1"/>
  <c r="Q22" i="1" s="1"/>
  <c r="N28" i="1" s="1"/>
</calcChain>
</file>

<file path=xl/sharedStrings.xml><?xml version="1.0" encoding="utf-8"?>
<sst xmlns="http://schemas.openxmlformats.org/spreadsheetml/2006/main" count="52" uniqueCount="46">
  <si>
    <t>Amount</t>
  </si>
  <si>
    <t>UTR</t>
  </si>
  <si>
    <t>Total Paid Amount Rs. -</t>
  </si>
  <si>
    <t>Balance Payable Amount Rs. -</t>
  </si>
  <si>
    <t>Total Payable Amount Rs. -</t>
  </si>
  <si>
    <t>Hold Amount For Quantity excess against DPR</t>
  </si>
  <si>
    <t>DANIYAL ENTERPRISES</t>
  </si>
  <si>
    <t>19-10-2024 NEFT/AXISP00555842982/RIMP24/2238A/DANIYAL ENTERPRISE/SBIN0010155 124730.00</t>
  </si>
  <si>
    <t>Total Hold</t>
  </si>
  <si>
    <t>Advance / Surplus</t>
  </si>
  <si>
    <t>GST Remaining</t>
  </si>
  <si>
    <t>Daniyal Enterprises</t>
  </si>
  <si>
    <t>DPR Exess Hold</t>
  </si>
  <si>
    <t>GST</t>
  </si>
  <si>
    <t>27-11-2024 NEFT/AXISP00575047284/RIUP24/2522/DANIYAL ENTERPRISE/SBIN0010155 100000.00</t>
  </si>
  <si>
    <t>04-12-2024 NEFT/AXISP00579764047/RIUP24/2568/DANIYAL ENTERPRISE/SBIN0010155 33297.00</t>
  </si>
  <si>
    <t>23-12-2024 NEFT/AXISP00587800982/RIUP24/2792/DANIYAL ENTERPRISE/SBIN0010155 46101.00</t>
  </si>
  <si>
    <t>21-01-2025 NEFT/AXISP00601114146/RIUP24/2805/DANIYAL ENTERPRISE/SBIN0010155 35618.00</t>
  </si>
  <si>
    <t>21-01-2025 NEFT/AXISP00601114147/RIUP24/2922/DANIYAL ENTERPRISE/SBIN0010155 85970.00</t>
  </si>
  <si>
    <t>25-02-2025 NEFT/AXISP00621808045/RIUP24/3002/DANIYAL ENTERPRISE/SBIN0010155 21922.00</t>
  </si>
  <si>
    <t>13-03-2025 NEFT/AXISP00633038079/RIUP24/3303/DANIYAL ENTERPRISE/SBIN0010155 113941.00</t>
  </si>
  <si>
    <t>Nil</t>
  </si>
  <si>
    <t>Updated On 25-03-2025</t>
  </si>
  <si>
    <t>Uttar Pradesh</t>
  </si>
  <si>
    <t>Shamli</t>
  </si>
  <si>
    <t>Subcontractor:</t>
  </si>
  <si>
    <t>State:</t>
  </si>
  <si>
    <t>District: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</si>
  <si>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</si>
  <si>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</si>
  <si>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</si>
  <si>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</si>
  <si>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</si>
  <si>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</si>
  <si>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</si>
  <si>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</si>
  <si>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</si>
  <si>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</si>
  <si>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</si>
  <si>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</si>
  <si>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</si>
  <si>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</si>
  <si>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</si>
  <si>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Total_Amount</t>
  </si>
  <si>
    <t>Bhanera Jat village  Shamli - Pipeline work</t>
  </si>
  <si>
    <t>GURANA VILLAGE -  PIPE LINE BALANCE  WORK - BLOCK-THANABHAWAN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</si>
</sst>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omic Sans MS"/>
      <family val="4"/>
    </font>
    <font>
      <b/>
      <sz val="9"/>
      <color theme="1"/>
      <name val="Comic Sans MS"/>
      <family val="4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FF0000"/>
      <name val="Comic Sans MS"/>
      <family val="4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1">
    <xf numFmtId="0" fontId="0" fillId="0" borderId="0" xfId="0"/>
    <xf numFmtId="15" fontId="2" fillId="2" borderId="2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43" fontId="2" fillId="2" borderId="2" xfId="1" applyNumberFormat="1" applyFont="1" applyFill="1" applyBorder="1" applyAlignment="1">
      <alignment vertical="center"/>
    </xf>
    <xf numFmtId="43" fontId="2" fillId="2" borderId="4" xfId="1" applyNumberFormat="1" applyFont="1" applyFill="1" applyBorder="1" applyAlignment="1">
      <alignment vertical="center"/>
    </xf>
    <xf numFmtId="43" fontId="2" fillId="2" borderId="3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0" fontId="0" fillId="3" borderId="0" xfId="0" applyFill="1" applyAlignment="1">
      <alignment vertical="center"/>
    </xf>
    <xf numFmtId="43" fontId="2" fillId="3" borderId="1" xfId="1" applyNumberFormat="1" applyFont="1" applyFill="1" applyBorder="1" applyAlignment="1">
      <alignment vertical="center"/>
    </xf>
    <xf numFmtId="9" fontId="2" fillId="3" borderId="1" xfId="1" applyNumberFormat="1" applyFont="1" applyFill="1" applyBorder="1" applyAlignment="1">
      <alignment vertical="center"/>
    </xf>
    <xf numFmtId="0" fontId="3" fillId="2" borderId="5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43" fontId="3" fillId="2" borderId="2" xfId="1" applyNumberFormat="1" applyFont="1" applyFill="1" applyBorder="1" applyAlignment="1">
      <alignment vertical="center"/>
    </xf>
    <xf numFmtId="43" fontId="3" fillId="2" borderId="3" xfId="1" applyNumberFormat="1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9" fontId="2" fillId="2" borderId="3" xfId="1" applyNumberFormat="1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43" fontId="2" fillId="2" borderId="4" xfId="1" applyNumberFormat="1" applyFont="1" applyFill="1" applyBorder="1" applyAlignment="1">
      <alignment horizontal="right" vertical="center"/>
    </xf>
    <xf numFmtId="43" fontId="2" fillId="2" borderId="5" xfId="1" applyNumberFormat="1" applyFont="1" applyFill="1" applyBorder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43" fontId="0" fillId="0" borderId="0" xfId="1" applyNumberFormat="1" applyFont="1" applyFill="1" applyBorder="1" applyAlignment="1">
      <alignment vertical="center"/>
    </xf>
    <xf numFmtId="43" fontId="0" fillId="0" borderId="0" xfId="1" applyNumberFormat="1" applyFont="1" applyFill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1" applyNumberFormat="1" applyFont="1" applyFill="1" applyAlignment="1">
      <alignment vertical="center"/>
    </xf>
    <xf numFmtId="43" fontId="3" fillId="2" borderId="5" xfId="1" applyNumberFormat="1" applyFont="1" applyFill="1" applyBorder="1" applyAlignment="1">
      <alignment horizontal="left" vertical="center"/>
    </xf>
    <xf numFmtId="43" fontId="3" fillId="2" borderId="4" xfId="1" applyNumberFormat="1" applyFont="1" applyFill="1" applyBorder="1" applyAlignment="1">
      <alignment vertical="center"/>
    </xf>
    <xf numFmtId="0" fontId="5" fillId="0" borderId="0" xfId="0" applyFont="1" applyAlignment="1">
      <alignment vertical="center"/>
    </xf>
    <xf numFmtId="43" fontId="6" fillId="4" borderId="2" xfId="1" applyNumberFormat="1" applyFont="1" applyFill="1" applyBorder="1" applyAlignment="1">
      <alignment vertical="center"/>
    </xf>
    <xf numFmtId="0" fontId="7" fillId="0" borderId="0" xfId="0" applyFont="1"/>
    <xf numFmtId="0" fontId="7" fillId="2" borderId="5" xfId="0" applyFont="1" applyFill="1" applyBorder="1" applyAlignment="1">
      <alignment vertical="center"/>
    </xf>
    <xf numFmtId="0" fontId="7" fillId="2" borderId="5" xfId="0" applyFont="1" applyFill="1" applyBorder="1" applyAlignment="1">
      <alignment horizontal="center" vertical="center" wrapText="1"/>
    </xf>
    <xf numFmtId="14" fontId="7" fillId="2" borderId="5" xfId="0" applyNumberFormat="1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164" fontId="8" fillId="2" borderId="5" xfId="1" applyFont="1" applyFill="1" applyBorder="1" applyAlignment="1">
      <alignment horizontal="center" vertical="center"/>
    </xf>
    <xf numFmtId="164" fontId="7" fillId="2" borderId="5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43" fontId="4" fillId="2" borderId="9" xfId="1" applyNumberFormat="1" applyFont="1" applyFill="1" applyBorder="1" applyAlignment="1">
      <alignment horizontal="center" vertical="center"/>
    </xf>
    <xf numFmtId="43" fontId="4" fillId="2" borderId="10" xfId="1" applyNumberFormat="1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43" fontId="4" fillId="2" borderId="11" xfId="1" applyNumberFormat="1" applyFont="1" applyFill="1" applyBorder="1" applyAlignment="1">
      <alignment horizontal="center" vertical="center"/>
    </xf>
    <xf numFmtId="43" fontId="4" fillId="2" borderId="12" xfId="1" applyNumberFormat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01"/>
  <sheetViews>
    <sheetView tabSelected="1" zoomScaleNormal="100" workbookViewId="0">
      <selection activeCell="B17" sqref="B17"/>
    </sheetView>
  </sheetViews>
  <sheetFormatPr defaultColWidth="9" defaultRowHeight="24.95" customHeight="1" x14ac:dyDescent="0.25"/>
  <cols>
    <col min="1" max="1" width="28.42578125" style="2" customWidth="1"/>
    <col min="2" max="2" width="34.28515625" style="2" customWidth="1"/>
    <col min="3" max="3" width="13.42578125" style="2" bestFit="1" customWidth="1"/>
    <col min="4" max="4" width="11.5703125" style="2" bestFit="1" customWidth="1"/>
    <col min="5" max="5" width="13.28515625" style="2" bestFit="1" customWidth="1"/>
    <col min="6" max="7" width="13.28515625" style="2" customWidth="1"/>
    <col min="8" max="8" width="14.7109375" style="6" customWidth="1"/>
    <col min="9" max="9" width="12.85546875" style="6" bestFit="1" customWidth="1"/>
    <col min="10" max="10" width="10.7109375" style="2" bestFit="1" customWidth="1"/>
    <col min="11" max="11" width="15.28515625" style="2" customWidth="1"/>
    <col min="12" max="12" width="12.28515625" style="2" customWidth="1"/>
    <col min="13" max="13" width="11.7109375" style="2" bestFit="1" customWidth="1"/>
    <col min="14" max="16" width="14.85546875" style="2" customWidth="1"/>
    <col min="17" max="17" width="16.7109375" style="2" customWidth="1"/>
    <col min="18" max="18" width="92.28515625" style="2" bestFit="1" customWidth="1"/>
    <col min="19" max="19" width="16.7109375" style="2" customWidth="1"/>
    <col min="20" max="16384" width="9" style="2"/>
  </cols>
  <sheetData>
    <row r="1" spans="1:19" s="24" customFormat="1" ht="24.95" customHeight="1" x14ac:dyDescent="0.25">
      <c r="A1" s="33" t="s">
        <v>25</v>
      </c>
      <c r="B1" s="24" t="s">
        <v>6</v>
      </c>
      <c r="H1" s="25"/>
      <c r="I1" s="25"/>
    </row>
    <row r="2" spans="1:19" s="24" customFormat="1" ht="24.95" customHeight="1" x14ac:dyDescent="0.25">
      <c r="A2" s="33" t="s">
        <v>26</v>
      </c>
      <c r="B2" s="24" t="s">
        <v>23</v>
      </c>
      <c r="H2" s="25"/>
      <c r="I2" s="25"/>
    </row>
    <row r="3" spans="1:19" s="24" customFormat="1" ht="24.95" customHeight="1" x14ac:dyDescent="0.25">
      <c r="A3" s="33" t="s">
        <v>27</v>
      </c>
      <c r="B3" s="24" t="s">
        <v>24</v>
      </c>
      <c r="H3" s="25"/>
      <c r="I3" s="25"/>
    </row>
    <row r="4" spans="1:19" s="24" customFormat="1" ht="24.95" customHeight="1" thickBot="1" x14ac:dyDescent="0.3">
      <c r="A4" s="33" t="s">
        <v>28</v>
      </c>
      <c r="B4" s="24" t="s">
        <v>24</v>
      </c>
      <c r="H4" s="25"/>
      <c r="I4" s="25"/>
    </row>
    <row r="5" spans="1:19" ht="24.95" customHeight="1" x14ac:dyDescent="0.25">
      <c r="A5" s="34" t="s">
        <v>29</v>
      </c>
      <c r="B5" s="35" t="s">
        <v>30</v>
      </c>
      <c r="C5" s="36" t="s">
        <v>31</v>
      </c>
      <c r="D5" s="37" t="s">
        <v>32</v>
      </c>
      <c r="E5" s="35" t="s">
        <v>33</v>
      </c>
      <c r="F5" s="35" t="s">
        <v>34</v>
      </c>
      <c r="G5" s="37" t="s">
        <v>35</v>
      </c>
      <c r="H5" s="38" t="s">
        <v>36</v>
      </c>
      <c r="I5" s="39" t="s">
        <v>0</v>
      </c>
      <c r="J5" s="35" t="s">
        <v>37</v>
      </c>
      <c r="K5" s="35" t="s">
        <v>38</v>
      </c>
      <c r="L5" s="35" t="s">
        <v>39</v>
      </c>
      <c r="M5" s="35" t="s">
        <v>40</v>
      </c>
      <c r="N5" s="35" t="s">
        <v>41</v>
      </c>
      <c r="O5" s="10" t="s">
        <v>5</v>
      </c>
      <c r="P5" s="10" t="s">
        <v>42</v>
      </c>
      <c r="Q5" s="10" t="s">
        <v>43</v>
      </c>
      <c r="R5" s="10" t="s">
        <v>1</v>
      </c>
      <c r="S5" s="10"/>
    </row>
    <row r="6" spans="1:19" ht="24.95" customHeight="1" thickBot="1" x14ac:dyDescent="0.3">
      <c r="A6" s="17"/>
      <c r="B6" s="5"/>
      <c r="C6" s="5"/>
      <c r="D6" s="5"/>
      <c r="E6" s="5"/>
      <c r="F6" s="5"/>
      <c r="G6" s="5"/>
      <c r="H6" s="5"/>
      <c r="I6" s="5"/>
      <c r="J6" s="19">
        <v>0.01</v>
      </c>
      <c r="K6" s="19">
        <v>0.05</v>
      </c>
      <c r="L6" s="19">
        <v>0.1</v>
      </c>
      <c r="M6" s="19">
        <v>0.1</v>
      </c>
      <c r="N6" s="5"/>
      <c r="O6" s="5"/>
      <c r="P6" s="5"/>
      <c r="Q6" s="5"/>
      <c r="R6" s="5"/>
      <c r="S6" s="5"/>
    </row>
    <row r="7" spans="1:19" s="7" customFormat="1" ht="24.95" customHeight="1" x14ac:dyDescent="0.25">
      <c r="A7" s="18"/>
      <c r="B7" s="8"/>
      <c r="C7" s="8"/>
      <c r="D7" s="8"/>
      <c r="E7" s="8"/>
      <c r="F7" s="8"/>
      <c r="G7" s="8"/>
      <c r="H7" s="8"/>
      <c r="I7" s="8"/>
      <c r="J7" s="9"/>
      <c r="K7" s="9"/>
      <c r="L7" s="9"/>
      <c r="M7" s="9"/>
      <c r="N7" s="8"/>
      <c r="O7" s="8"/>
      <c r="P7" s="8"/>
      <c r="Q7" s="8"/>
      <c r="R7" s="8"/>
      <c r="S7" s="8"/>
    </row>
    <row r="8" spans="1:19" ht="24.95" customHeight="1" x14ac:dyDescent="0.25">
      <c r="A8" s="11">
        <v>65800</v>
      </c>
      <c r="B8" s="12" t="s">
        <v>44</v>
      </c>
      <c r="C8" s="1">
        <v>45576</v>
      </c>
      <c r="D8" s="13">
        <v>1</v>
      </c>
      <c r="E8" s="3">
        <v>202596</v>
      </c>
      <c r="F8" s="3">
        <v>17614</v>
      </c>
      <c r="G8" s="3">
        <f>E8-F8</f>
        <v>184982</v>
      </c>
      <c r="H8" s="3">
        <f>ROUND(G8*18%,0)</f>
        <v>33297</v>
      </c>
      <c r="I8" s="3">
        <f>G8+H8</f>
        <v>218279</v>
      </c>
      <c r="J8" s="3">
        <f>ROUND(G8*1%,0)</f>
        <v>1850</v>
      </c>
      <c r="K8" s="3">
        <f>ROUND(G8*5%,0)</f>
        <v>9249</v>
      </c>
      <c r="L8" s="3">
        <f>ROUND(G8*10%,0)</f>
        <v>18498</v>
      </c>
      <c r="M8" s="3">
        <f>ROUND(G8*10%,0)</f>
        <v>18498</v>
      </c>
      <c r="N8" s="32">
        <f>ROUND(H8,0)</f>
        <v>33297</v>
      </c>
      <c r="O8" s="3">
        <v>12158</v>
      </c>
      <c r="P8" s="3">
        <f>ROUND(I8-SUM(J8:O8),0)</f>
        <v>124729</v>
      </c>
      <c r="Q8" s="3">
        <v>124730</v>
      </c>
      <c r="R8" s="14" t="s">
        <v>7</v>
      </c>
      <c r="S8" s="3"/>
    </row>
    <row r="9" spans="1:19" ht="24.95" customHeight="1" x14ac:dyDescent="0.25">
      <c r="A9" s="11">
        <v>65800</v>
      </c>
      <c r="B9" s="12" t="s">
        <v>44</v>
      </c>
      <c r="C9" s="1">
        <v>45602</v>
      </c>
      <c r="D9" s="13">
        <v>4</v>
      </c>
      <c r="E9" s="3">
        <v>197879</v>
      </c>
      <c r="F9" s="3">
        <v>0</v>
      </c>
      <c r="G9" s="3">
        <f>E9-F9</f>
        <v>197879</v>
      </c>
      <c r="H9" s="3">
        <f>G9*18%</f>
        <v>35618.22</v>
      </c>
      <c r="I9" s="3">
        <f>G9+H9</f>
        <v>233497.22</v>
      </c>
      <c r="J9" s="3">
        <f>G9*1%</f>
        <v>1978.79</v>
      </c>
      <c r="K9" s="3">
        <f>G9*5%</f>
        <v>9893.9500000000007</v>
      </c>
      <c r="L9" s="3">
        <f>G9*10%</f>
        <v>19787.900000000001</v>
      </c>
      <c r="M9" s="3">
        <f>G9*10%</f>
        <v>19787.900000000001</v>
      </c>
      <c r="N9" s="32">
        <f>H9</f>
        <v>35618.22</v>
      </c>
      <c r="O9" s="3">
        <v>329</v>
      </c>
      <c r="P9" s="3">
        <f>ROUND(I9-SUM(J9:O9),0)</f>
        <v>146101</v>
      </c>
      <c r="Q9" s="3">
        <v>100000</v>
      </c>
      <c r="R9" s="14" t="s">
        <v>14</v>
      </c>
      <c r="S9" s="3"/>
    </row>
    <row r="10" spans="1:19" ht="24.95" customHeight="1" x14ac:dyDescent="0.25">
      <c r="A10" s="11">
        <v>65800</v>
      </c>
      <c r="B10" s="12" t="s">
        <v>13</v>
      </c>
      <c r="C10" s="1"/>
      <c r="D10" s="13">
        <v>1</v>
      </c>
      <c r="E10" s="3">
        <f>N8</f>
        <v>33297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2">
        <f>E10</f>
        <v>33297</v>
      </c>
      <c r="Q10" s="3">
        <v>33297</v>
      </c>
      <c r="R10" s="14" t="s">
        <v>15</v>
      </c>
      <c r="S10" s="3"/>
    </row>
    <row r="11" spans="1:19" ht="24.95" customHeight="1" x14ac:dyDescent="0.25">
      <c r="A11" s="11">
        <v>65800</v>
      </c>
      <c r="B11" s="12" t="s">
        <v>13</v>
      </c>
      <c r="C11" s="1"/>
      <c r="D11" s="13">
        <v>4</v>
      </c>
      <c r="E11" s="3">
        <f>N9</f>
        <v>35618.22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2">
        <f>ROUND(E11,0)</f>
        <v>35618</v>
      </c>
      <c r="Q11" s="3">
        <v>46101</v>
      </c>
      <c r="R11" s="14" t="s">
        <v>16</v>
      </c>
      <c r="S11" s="3"/>
    </row>
    <row r="12" spans="1:19" ht="24.95" customHeight="1" x14ac:dyDescent="0.25">
      <c r="A12" s="11">
        <v>65800</v>
      </c>
      <c r="B12" s="12" t="s">
        <v>44</v>
      </c>
      <c r="C12" s="1">
        <v>45656</v>
      </c>
      <c r="D12" s="13">
        <v>5</v>
      </c>
      <c r="E12" s="3">
        <v>121787</v>
      </c>
      <c r="F12" s="3">
        <v>0</v>
      </c>
      <c r="G12" s="3">
        <f>E12-F12</f>
        <v>121787</v>
      </c>
      <c r="H12" s="3">
        <f>G12*18%</f>
        <v>21921.66</v>
      </c>
      <c r="I12" s="3">
        <f>G12+H12</f>
        <v>143708.66</v>
      </c>
      <c r="J12" s="3">
        <f>G12*1%</f>
        <v>1217.8700000000001</v>
      </c>
      <c r="K12" s="3">
        <f>G12*5%</f>
        <v>6089.35</v>
      </c>
      <c r="L12" s="3">
        <f>G12*10%</f>
        <v>12178.7</v>
      </c>
      <c r="M12" s="3">
        <f>G12*10%</f>
        <v>12178.7</v>
      </c>
      <c r="N12" s="32">
        <f>H12</f>
        <v>21921.66</v>
      </c>
      <c r="O12" s="3">
        <v>4152</v>
      </c>
      <c r="P12" s="3">
        <f>ROUND(I12-SUM(J12:O12),0)</f>
        <v>85970</v>
      </c>
      <c r="Q12" s="3">
        <v>35618</v>
      </c>
      <c r="R12" s="14" t="s">
        <v>17</v>
      </c>
      <c r="S12" s="3"/>
    </row>
    <row r="13" spans="1:19" ht="24.95" customHeight="1" x14ac:dyDescent="0.25">
      <c r="A13" s="11">
        <v>65800</v>
      </c>
      <c r="B13" s="12" t="s">
        <v>13</v>
      </c>
      <c r="C13" s="1"/>
      <c r="D13" s="13">
        <v>5</v>
      </c>
      <c r="E13" s="3">
        <f>N12</f>
        <v>21921.66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2">
        <f>ROUND(E13,0)</f>
        <v>21922</v>
      </c>
      <c r="Q13" s="3">
        <v>85970</v>
      </c>
      <c r="R13" s="14" t="s">
        <v>18</v>
      </c>
      <c r="S13" s="3"/>
    </row>
    <row r="14" spans="1:19" ht="24.95" customHeight="1" x14ac:dyDescent="0.25">
      <c r="A14" s="11">
        <v>65800</v>
      </c>
      <c r="B14" s="12"/>
      <c r="C14" s="1"/>
      <c r="D14" s="1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>
        <v>21922</v>
      </c>
      <c r="R14" s="14" t="s">
        <v>19</v>
      </c>
      <c r="S14" s="3"/>
    </row>
    <row r="15" spans="1:19" ht="24.95" customHeight="1" x14ac:dyDescent="0.25">
      <c r="A15" s="11">
        <v>65800</v>
      </c>
      <c r="B15" s="12"/>
      <c r="C15" s="1"/>
      <c r="D15" s="1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14"/>
      <c r="S15" s="3"/>
    </row>
    <row r="16" spans="1:19" s="7" customFormat="1" ht="24.95" customHeight="1" x14ac:dyDescent="0.25">
      <c r="A16" s="18"/>
      <c r="B16" s="8"/>
      <c r="C16" s="8"/>
      <c r="D16" s="8"/>
      <c r="E16" s="8"/>
      <c r="F16" s="8"/>
      <c r="G16" s="8"/>
      <c r="H16" s="8"/>
      <c r="I16" s="8"/>
      <c r="J16" s="9"/>
      <c r="K16" s="9"/>
      <c r="L16" s="9"/>
      <c r="M16" s="9"/>
      <c r="N16" s="8"/>
      <c r="O16" s="8"/>
      <c r="P16" s="8"/>
      <c r="Q16" s="8"/>
      <c r="R16" s="8"/>
      <c r="S16" s="30">
        <f>SUM(P8:P15)-SUM(Q8:Q15)</f>
        <v>-1</v>
      </c>
    </row>
    <row r="17" spans="1:19" ht="24.95" customHeight="1" x14ac:dyDescent="0.25">
      <c r="A17" s="11">
        <v>68218</v>
      </c>
      <c r="B17" s="12" t="s">
        <v>45</v>
      </c>
      <c r="C17" s="1">
        <v>45694</v>
      </c>
      <c r="D17" s="13">
        <v>6</v>
      </c>
      <c r="E17" s="3">
        <v>197149</v>
      </c>
      <c r="F17" s="3">
        <v>17628</v>
      </c>
      <c r="G17" s="3">
        <f>E17-F17</f>
        <v>179521</v>
      </c>
      <c r="H17" s="3">
        <f>G17*18%</f>
        <v>32313.78</v>
      </c>
      <c r="I17" s="3">
        <f>G17+H17</f>
        <v>211834.78</v>
      </c>
      <c r="J17" s="3">
        <f>G17*1%</f>
        <v>1795.21</v>
      </c>
      <c r="K17" s="3">
        <f>G17*5%</f>
        <v>8976.0500000000011</v>
      </c>
      <c r="L17" s="3">
        <f>G17*10%</f>
        <v>17952.100000000002</v>
      </c>
      <c r="M17" s="3">
        <f>G17*10%</f>
        <v>17952.100000000002</v>
      </c>
      <c r="N17" s="3">
        <f>H17</f>
        <v>32313.78</v>
      </c>
      <c r="O17" s="3">
        <v>18905</v>
      </c>
      <c r="P17" s="3">
        <f>ROUND(I17-SUM(J17:O17),0)</f>
        <v>113941</v>
      </c>
      <c r="Q17" s="3">
        <v>113941</v>
      </c>
      <c r="R17" s="14" t="s">
        <v>20</v>
      </c>
      <c r="S17" s="3"/>
    </row>
    <row r="18" spans="1:19" ht="24.95" customHeight="1" x14ac:dyDescent="0.25">
      <c r="A18" s="11">
        <v>68218</v>
      </c>
      <c r="B18" s="12" t="s">
        <v>13</v>
      </c>
      <c r="C18" s="1"/>
      <c r="D18" s="13">
        <v>6</v>
      </c>
      <c r="E18" s="3">
        <f>N17</f>
        <v>32313.78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2">
        <f>ROUND(E18,0)</f>
        <v>32314</v>
      </c>
      <c r="Q18" s="3"/>
      <c r="R18" s="14"/>
      <c r="S18" s="3"/>
    </row>
    <row r="19" spans="1:19" ht="24.95" customHeight="1" thickBot="1" x14ac:dyDescent="0.3">
      <c r="A19" s="11">
        <v>68218</v>
      </c>
      <c r="B19" s="20"/>
      <c r="C19" s="20"/>
      <c r="D19" s="20"/>
      <c r="E19" s="21"/>
      <c r="F19" s="21"/>
      <c r="G19" s="21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30">
        <f>SUM(P17:P19)-SUM(Q17:Q19)</f>
        <v>32314</v>
      </c>
    </row>
    <row r="20" spans="1:19" ht="24.95" customHeight="1" x14ac:dyDescent="0.25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9" t="s">
        <v>4</v>
      </c>
      <c r="L20" s="22"/>
      <c r="M20" s="22"/>
      <c r="N20" s="22"/>
      <c r="O20" s="22"/>
      <c r="P20" s="23">
        <f>SUM(P8:P19)</f>
        <v>593892</v>
      </c>
      <c r="Q20" s="23">
        <f>SUM(Q6:Q19)</f>
        <v>561579</v>
      </c>
      <c r="R20" s="23" t="s">
        <v>2</v>
      </c>
      <c r="S20" s="23">
        <f>SUM(S6:S19)</f>
        <v>32313</v>
      </c>
    </row>
    <row r="21" spans="1:19" ht="24.9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15"/>
      <c r="S21" s="3"/>
    </row>
    <row r="22" spans="1:19" ht="24.95" customHeight="1" thickBot="1" x14ac:dyDescent="0.3">
      <c r="A22" s="5"/>
      <c r="B22" s="5"/>
      <c r="C22" s="5"/>
      <c r="D22" s="5"/>
      <c r="E22" s="5">
        <f t="shared" ref="E22:O22" si="0">SUM(E8:E19)</f>
        <v>842561.66</v>
      </c>
      <c r="F22" s="5">
        <f t="shared" si="0"/>
        <v>35242</v>
      </c>
      <c r="G22" s="5">
        <f t="shared" si="0"/>
        <v>684169</v>
      </c>
      <c r="H22" s="5">
        <f t="shared" si="0"/>
        <v>123150.66</v>
      </c>
      <c r="I22" s="5">
        <f t="shared" si="0"/>
        <v>807319.66</v>
      </c>
      <c r="J22" s="5">
        <f t="shared" si="0"/>
        <v>6841.87</v>
      </c>
      <c r="K22" s="16">
        <f t="shared" si="0"/>
        <v>34208.350000000006</v>
      </c>
      <c r="L22" s="16">
        <f t="shared" si="0"/>
        <v>68416.700000000012</v>
      </c>
      <c r="M22" s="16">
        <f t="shared" si="0"/>
        <v>68416.700000000012</v>
      </c>
      <c r="N22" s="16">
        <f t="shared" si="0"/>
        <v>123150.66</v>
      </c>
      <c r="O22" s="16">
        <f t="shared" si="0"/>
        <v>35544</v>
      </c>
      <c r="P22" s="5"/>
      <c r="Q22" s="16">
        <f>P20-Q20</f>
        <v>32313</v>
      </c>
      <c r="R22" s="16" t="s">
        <v>3</v>
      </c>
      <c r="S22" s="16"/>
    </row>
    <row r="23" spans="1:19" s="24" customFormat="1" ht="24.95" customHeight="1" x14ac:dyDescent="0.25">
      <c r="H23" s="26"/>
      <c r="I23" s="26"/>
    </row>
    <row r="24" spans="1:19" s="24" customFormat="1" ht="24.95" customHeight="1" thickBot="1" x14ac:dyDescent="0.3">
      <c r="H24" s="26"/>
      <c r="I24" s="26"/>
      <c r="K24" s="27"/>
    </row>
    <row r="25" spans="1:19" s="24" customFormat="1" ht="24.95" customHeight="1" thickBot="1" x14ac:dyDescent="0.3">
      <c r="H25" s="26"/>
      <c r="I25" s="26"/>
      <c r="L25" s="48" t="s">
        <v>11</v>
      </c>
      <c r="M25" s="49"/>
      <c r="N25" s="49"/>
      <c r="O25" s="50"/>
    </row>
    <row r="26" spans="1:19" s="24" customFormat="1" ht="24.95" customHeight="1" x14ac:dyDescent="0.25">
      <c r="H26" s="26"/>
      <c r="I26" s="26"/>
      <c r="L26" s="48" t="s">
        <v>22</v>
      </c>
      <c r="M26" s="49"/>
      <c r="N26" s="49"/>
      <c r="O26" s="50"/>
    </row>
    <row r="27" spans="1:19" s="24" customFormat="1" ht="24.95" customHeight="1" x14ac:dyDescent="0.25">
      <c r="H27" s="26"/>
      <c r="I27" s="26"/>
      <c r="L27" s="40" t="s">
        <v>8</v>
      </c>
      <c r="M27" s="41"/>
      <c r="N27" s="42">
        <f>K22+L22+M22</f>
        <v>171041.75000000003</v>
      </c>
      <c r="O27" s="43"/>
    </row>
    <row r="28" spans="1:19" s="24" customFormat="1" ht="24.95" customHeight="1" x14ac:dyDescent="0.25">
      <c r="H28" s="26"/>
      <c r="I28" s="26"/>
      <c r="L28" s="40" t="s">
        <v>9</v>
      </c>
      <c r="M28" s="41"/>
      <c r="N28" s="42">
        <f>Q22</f>
        <v>32313</v>
      </c>
      <c r="O28" s="43"/>
    </row>
    <row r="29" spans="1:19" s="24" customFormat="1" ht="24.95" customHeight="1" x14ac:dyDescent="0.25">
      <c r="H29" s="28"/>
      <c r="I29" s="26"/>
      <c r="J29" s="26"/>
      <c r="K29" s="26"/>
      <c r="L29" s="40" t="s">
        <v>12</v>
      </c>
      <c r="M29" s="41"/>
      <c r="N29" s="42">
        <f>O22</f>
        <v>35544</v>
      </c>
      <c r="O29" s="43"/>
    </row>
    <row r="30" spans="1:19" s="24" customFormat="1" ht="24.95" customHeight="1" thickBot="1" x14ac:dyDescent="0.3">
      <c r="H30" s="26"/>
      <c r="I30" s="26"/>
      <c r="L30" s="44" t="s">
        <v>10</v>
      </c>
      <c r="M30" s="45"/>
      <c r="N30" s="46" t="s">
        <v>21</v>
      </c>
      <c r="O30" s="47"/>
      <c r="P30" s="31"/>
    </row>
    <row r="31" spans="1:19" s="24" customFormat="1" ht="24.95" customHeight="1" x14ac:dyDescent="0.25">
      <c r="H31" s="26"/>
      <c r="I31" s="26"/>
    </row>
    <row r="32" spans="1:19" s="24" customFormat="1" ht="24.95" customHeight="1" x14ac:dyDescent="0.25">
      <c r="H32" s="26"/>
      <c r="I32" s="26"/>
    </row>
    <row r="33" spans="8:9" s="24" customFormat="1" ht="24.95" customHeight="1" x14ac:dyDescent="0.25">
      <c r="H33" s="26"/>
      <c r="I33" s="26"/>
    </row>
    <row r="34" spans="8:9" s="24" customFormat="1" ht="24.95" customHeight="1" x14ac:dyDescent="0.25">
      <c r="H34" s="26"/>
      <c r="I34" s="26"/>
    </row>
    <row r="35" spans="8:9" s="24" customFormat="1" ht="24.95" customHeight="1" x14ac:dyDescent="0.25">
      <c r="H35" s="26"/>
      <c r="I35" s="26"/>
    </row>
    <row r="36" spans="8:9" s="24" customFormat="1" ht="24.95" customHeight="1" x14ac:dyDescent="0.25">
      <c r="H36" s="26"/>
      <c r="I36" s="26"/>
    </row>
    <row r="37" spans="8:9" s="24" customFormat="1" ht="24.95" customHeight="1" x14ac:dyDescent="0.25">
      <c r="H37" s="26"/>
      <c r="I37" s="26"/>
    </row>
    <row r="38" spans="8:9" s="24" customFormat="1" ht="24.95" customHeight="1" x14ac:dyDescent="0.25">
      <c r="H38" s="26"/>
      <c r="I38" s="26"/>
    </row>
    <row r="39" spans="8:9" s="24" customFormat="1" ht="24.95" customHeight="1" x14ac:dyDescent="0.25">
      <c r="H39" s="26"/>
      <c r="I39" s="26"/>
    </row>
    <row r="40" spans="8:9" s="24" customFormat="1" ht="24.95" customHeight="1" x14ac:dyDescent="0.25">
      <c r="H40" s="26"/>
      <c r="I40" s="26"/>
    </row>
    <row r="41" spans="8:9" s="24" customFormat="1" ht="24.95" customHeight="1" x14ac:dyDescent="0.25">
      <c r="H41" s="26"/>
      <c r="I41" s="26"/>
    </row>
    <row r="42" spans="8:9" s="24" customFormat="1" ht="24.95" customHeight="1" x14ac:dyDescent="0.25">
      <c r="H42" s="26"/>
      <c r="I42" s="26"/>
    </row>
    <row r="43" spans="8:9" s="24" customFormat="1" ht="24.95" customHeight="1" x14ac:dyDescent="0.25">
      <c r="H43" s="26"/>
      <c r="I43" s="26"/>
    </row>
    <row r="44" spans="8:9" s="24" customFormat="1" ht="24.95" customHeight="1" x14ac:dyDescent="0.25">
      <c r="H44" s="26"/>
      <c r="I44" s="26"/>
    </row>
    <row r="45" spans="8:9" s="24" customFormat="1" ht="24.95" customHeight="1" x14ac:dyDescent="0.25">
      <c r="H45" s="26"/>
      <c r="I45" s="26"/>
    </row>
    <row r="46" spans="8:9" s="24" customFormat="1" ht="24.95" customHeight="1" x14ac:dyDescent="0.25">
      <c r="H46" s="26"/>
      <c r="I46" s="26"/>
    </row>
    <row r="47" spans="8:9" s="24" customFormat="1" ht="24.95" customHeight="1" x14ac:dyDescent="0.25">
      <c r="H47" s="26"/>
      <c r="I47" s="26"/>
    </row>
    <row r="48" spans="8:9" s="24" customFormat="1" ht="24.95" customHeight="1" x14ac:dyDescent="0.25">
      <c r="H48" s="26"/>
      <c r="I48" s="26"/>
    </row>
    <row r="49" spans="8:9" s="24" customFormat="1" ht="24.95" customHeight="1" x14ac:dyDescent="0.25">
      <c r="H49" s="26"/>
      <c r="I49" s="26"/>
    </row>
    <row r="50" spans="8:9" s="24" customFormat="1" ht="24.95" customHeight="1" x14ac:dyDescent="0.25">
      <c r="H50" s="26"/>
      <c r="I50" s="26"/>
    </row>
    <row r="51" spans="8:9" s="24" customFormat="1" ht="24.95" customHeight="1" x14ac:dyDescent="0.25">
      <c r="H51" s="26"/>
      <c r="I51" s="26"/>
    </row>
    <row r="52" spans="8:9" s="24" customFormat="1" ht="24.95" customHeight="1" x14ac:dyDescent="0.25">
      <c r="H52" s="26"/>
      <c r="I52" s="26"/>
    </row>
    <row r="53" spans="8:9" s="24" customFormat="1" ht="24.95" customHeight="1" x14ac:dyDescent="0.25">
      <c r="H53" s="26"/>
      <c r="I53" s="26"/>
    </row>
    <row r="54" spans="8:9" s="24" customFormat="1" ht="24.95" customHeight="1" x14ac:dyDescent="0.25">
      <c r="H54" s="26"/>
      <c r="I54" s="26"/>
    </row>
    <row r="55" spans="8:9" s="24" customFormat="1" ht="24.95" customHeight="1" x14ac:dyDescent="0.25">
      <c r="H55" s="26"/>
      <c r="I55" s="26"/>
    </row>
    <row r="56" spans="8:9" s="24" customFormat="1" ht="24.95" customHeight="1" x14ac:dyDescent="0.25">
      <c r="H56" s="26"/>
      <c r="I56" s="26"/>
    </row>
    <row r="57" spans="8:9" s="24" customFormat="1" ht="24.95" customHeight="1" x14ac:dyDescent="0.25">
      <c r="H57" s="26"/>
      <c r="I57" s="26"/>
    </row>
    <row r="58" spans="8:9" s="24" customFormat="1" ht="24.95" customHeight="1" x14ac:dyDescent="0.25">
      <c r="H58" s="26"/>
      <c r="I58" s="26"/>
    </row>
    <row r="59" spans="8:9" s="24" customFormat="1" ht="24.95" customHeight="1" x14ac:dyDescent="0.25">
      <c r="H59" s="26"/>
      <c r="I59" s="26"/>
    </row>
    <row r="60" spans="8:9" s="24" customFormat="1" ht="24.95" customHeight="1" x14ac:dyDescent="0.25">
      <c r="H60" s="26"/>
      <c r="I60" s="26"/>
    </row>
    <row r="61" spans="8:9" s="24" customFormat="1" ht="24.95" customHeight="1" x14ac:dyDescent="0.25">
      <c r="H61" s="26"/>
      <c r="I61" s="26"/>
    </row>
    <row r="62" spans="8:9" s="24" customFormat="1" ht="24.95" customHeight="1" x14ac:dyDescent="0.25">
      <c r="H62" s="26"/>
      <c r="I62" s="26"/>
    </row>
    <row r="63" spans="8:9" s="24" customFormat="1" ht="24.95" customHeight="1" x14ac:dyDescent="0.25">
      <c r="H63" s="26"/>
      <c r="I63" s="26"/>
    </row>
    <row r="64" spans="8:9" s="24" customFormat="1" ht="24.95" customHeight="1" x14ac:dyDescent="0.25">
      <c r="H64" s="26"/>
      <c r="I64" s="26"/>
    </row>
    <row r="65" spans="8:9" s="24" customFormat="1" ht="24.95" customHeight="1" x14ac:dyDescent="0.25">
      <c r="H65" s="26"/>
      <c r="I65" s="26"/>
    </row>
    <row r="66" spans="8:9" s="24" customFormat="1" ht="24.95" customHeight="1" x14ac:dyDescent="0.25">
      <c r="H66" s="26"/>
      <c r="I66" s="26"/>
    </row>
    <row r="67" spans="8:9" s="24" customFormat="1" ht="24.95" customHeight="1" x14ac:dyDescent="0.25">
      <c r="H67" s="26"/>
      <c r="I67" s="26"/>
    </row>
    <row r="68" spans="8:9" s="24" customFormat="1" ht="24.95" customHeight="1" x14ac:dyDescent="0.25">
      <c r="H68" s="26"/>
      <c r="I68" s="26"/>
    </row>
    <row r="69" spans="8:9" s="24" customFormat="1" ht="24.95" customHeight="1" x14ac:dyDescent="0.25">
      <c r="H69" s="26"/>
      <c r="I69" s="26"/>
    </row>
    <row r="70" spans="8:9" s="24" customFormat="1" ht="24.95" customHeight="1" x14ac:dyDescent="0.25">
      <c r="H70" s="26"/>
      <c r="I70" s="26"/>
    </row>
    <row r="71" spans="8:9" s="24" customFormat="1" ht="24.95" customHeight="1" x14ac:dyDescent="0.25">
      <c r="H71" s="26"/>
      <c r="I71" s="26"/>
    </row>
    <row r="72" spans="8:9" s="24" customFormat="1" ht="24.95" customHeight="1" x14ac:dyDescent="0.25">
      <c r="H72" s="26"/>
      <c r="I72" s="26"/>
    </row>
    <row r="73" spans="8:9" s="24" customFormat="1" ht="24.95" customHeight="1" x14ac:dyDescent="0.25">
      <c r="H73" s="26"/>
      <c r="I73" s="26"/>
    </row>
    <row r="74" spans="8:9" s="24" customFormat="1" ht="24.95" customHeight="1" x14ac:dyDescent="0.25">
      <c r="H74" s="26"/>
      <c r="I74" s="26"/>
    </row>
    <row r="75" spans="8:9" s="24" customFormat="1" ht="24.95" customHeight="1" x14ac:dyDescent="0.25">
      <c r="H75" s="26"/>
      <c r="I75" s="26"/>
    </row>
    <row r="76" spans="8:9" s="24" customFormat="1" ht="24.95" customHeight="1" x14ac:dyDescent="0.25">
      <c r="H76" s="26"/>
      <c r="I76" s="26"/>
    </row>
    <row r="77" spans="8:9" s="24" customFormat="1" ht="24.95" customHeight="1" x14ac:dyDescent="0.25">
      <c r="H77" s="26"/>
      <c r="I77" s="26"/>
    </row>
    <row r="78" spans="8:9" s="24" customFormat="1" ht="24.95" customHeight="1" x14ac:dyDescent="0.25">
      <c r="H78" s="26"/>
      <c r="I78" s="26"/>
    </row>
    <row r="79" spans="8:9" s="24" customFormat="1" ht="24.95" customHeight="1" x14ac:dyDescent="0.25">
      <c r="H79" s="26"/>
      <c r="I79" s="26"/>
    </row>
    <row r="80" spans="8:9" s="24" customFormat="1" ht="24.95" customHeight="1" x14ac:dyDescent="0.25">
      <c r="H80" s="26"/>
      <c r="I80" s="26"/>
    </row>
    <row r="81" spans="8:9" s="24" customFormat="1" ht="24.95" customHeight="1" x14ac:dyDescent="0.25">
      <c r="H81" s="26"/>
      <c r="I81" s="26"/>
    </row>
    <row r="82" spans="8:9" s="24" customFormat="1" ht="24.95" customHeight="1" x14ac:dyDescent="0.25">
      <c r="H82" s="26"/>
      <c r="I82" s="26"/>
    </row>
    <row r="83" spans="8:9" s="24" customFormat="1" ht="24.95" customHeight="1" x14ac:dyDescent="0.25">
      <c r="H83" s="26"/>
      <c r="I83" s="26"/>
    </row>
    <row r="84" spans="8:9" s="24" customFormat="1" ht="24.95" customHeight="1" x14ac:dyDescent="0.25">
      <c r="H84" s="26"/>
      <c r="I84" s="26"/>
    </row>
    <row r="85" spans="8:9" s="24" customFormat="1" ht="24.95" customHeight="1" x14ac:dyDescent="0.25">
      <c r="H85" s="26"/>
      <c r="I85" s="26"/>
    </row>
    <row r="86" spans="8:9" s="24" customFormat="1" ht="24.95" customHeight="1" x14ac:dyDescent="0.25">
      <c r="H86" s="26"/>
      <c r="I86" s="26"/>
    </row>
    <row r="87" spans="8:9" s="24" customFormat="1" ht="24.95" customHeight="1" x14ac:dyDescent="0.25">
      <c r="H87" s="26"/>
      <c r="I87" s="26"/>
    </row>
    <row r="88" spans="8:9" s="24" customFormat="1" ht="24.95" customHeight="1" x14ac:dyDescent="0.25">
      <c r="H88" s="26"/>
      <c r="I88" s="26"/>
    </row>
    <row r="89" spans="8:9" s="24" customFormat="1" ht="24.95" customHeight="1" x14ac:dyDescent="0.25">
      <c r="H89" s="26"/>
      <c r="I89" s="26"/>
    </row>
    <row r="90" spans="8:9" s="24" customFormat="1" ht="24.95" customHeight="1" x14ac:dyDescent="0.25">
      <c r="H90" s="26"/>
      <c r="I90" s="26"/>
    </row>
    <row r="91" spans="8:9" s="24" customFormat="1" ht="24.95" customHeight="1" x14ac:dyDescent="0.25">
      <c r="H91" s="26"/>
      <c r="I91" s="26"/>
    </row>
    <row r="92" spans="8:9" s="24" customFormat="1" ht="24.95" customHeight="1" x14ac:dyDescent="0.25">
      <c r="H92" s="26"/>
      <c r="I92" s="26"/>
    </row>
    <row r="93" spans="8:9" s="24" customFormat="1" ht="24.95" customHeight="1" x14ac:dyDescent="0.25">
      <c r="H93" s="26"/>
      <c r="I93" s="26"/>
    </row>
    <row r="94" spans="8:9" s="24" customFormat="1" ht="24.95" customHeight="1" x14ac:dyDescent="0.25">
      <c r="H94" s="26"/>
      <c r="I94" s="26"/>
    </row>
    <row r="95" spans="8:9" s="24" customFormat="1" ht="24.95" customHeight="1" x14ac:dyDescent="0.25">
      <c r="H95" s="26"/>
      <c r="I95" s="26"/>
    </row>
    <row r="96" spans="8:9" s="24" customFormat="1" ht="24.95" customHeight="1" x14ac:dyDescent="0.25">
      <c r="H96" s="26"/>
      <c r="I96" s="26"/>
    </row>
    <row r="97" spans="8:9" s="24" customFormat="1" ht="24.95" customHeight="1" x14ac:dyDescent="0.25">
      <c r="H97" s="26"/>
      <c r="I97" s="26"/>
    </row>
    <row r="98" spans="8:9" s="24" customFormat="1" ht="24.95" customHeight="1" x14ac:dyDescent="0.25">
      <c r="H98" s="26"/>
      <c r="I98" s="26"/>
    </row>
    <row r="99" spans="8:9" s="24" customFormat="1" ht="24.95" customHeight="1" x14ac:dyDescent="0.25">
      <c r="H99" s="26"/>
      <c r="I99" s="26"/>
    </row>
    <row r="100" spans="8:9" s="24" customFormat="1" ht="24.95" customHeight="1" x14ac:dyDescent="0.25">
      <c r="H100" s="26"/>
      <c r="I100" s="26"/>
    </row>
    <row r="101" spans="8:9" s="24" customFormat="1" ht="24.95" customHeight="1" x14ac:dyDescent="0.25">
      <c r="H101" s="26"/>
      <c r="I101" s="26"/>
    </row>
  </sheetData>
  <mergeCells count="10">
    <mergeCell ref="L29:M29"/>
    <mergeCell ref="N29:O29"/>
    <mergeCell ref="L30:M30"/>
    <mergeCell ref="N30:O30"/>
    <mergeCell ref="L25:O25"/>
    <mergeCell ref="L26:O26"/>
    <mergeCell ref="L27:M27"/>
    <mergeCell ref="N27:O27"/>
    <mergeCell ref="L28:M28"/>
    <mergeCell ref="N28:O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Shahin Shaikh</cp:lastModifiedBy>
  <cp:lastPrinted>2022-06-28T06:22:04Z</cp:lastPrinted>
  <dcterms:created xsi:type="dcterms:W3CDTF">2022-06-10T14:11:52Z</dcterms:created>
  <dcterms:modified xsi:type="dcterms:W3CDTF">2025-05-29T11:50:52Z</dcterms:modified>
</cp:coreProperties>
</file>