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G M Infrastructure\"/>
    </mc:Choice>
  </mc:AlternateContent>
  <xr:revisionPtr revIDLastSave="0" documentId="13_ncr:1_{37882758-0B44-41D6-8092-CD62B1022D25}" xr6:coauthVersionLast="47" xr6:coauthVersionMax="47" xr10:uidLastSave="{00000000-0000-0000-0000-000000000000}"/>
  <bookViews>
    <workbookView xWindow="780" yWindow="780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12" i="1"/>
  <c r="Q8" i="1"/>
  <c r="T7" i="1"/>
  <c r="W7" i="1" s="1"/>
  <c r="G9" i="1" l="1"/>
  <c r="L9" i="1" l="1"/>
  <c r="U10" i="1"/>
  <c r="T10" i="1"/>
  <c r="G12" i="1" l="1"/>
  <c r="I12" i="1" l="1"/>
  <c r="J12" i="1" s="1"/>
  <c r="P12" i="1" s="1"/>
  <c r="H9" i="1" l="1"/>
  <c r="J9" i="1"/>
  <c r="N9" i="1" l="1"/>
  <c r="I9" i="1"/>
  <c r="P9" i="1" l="1"/>
</calcChain>
</file>

<file path=xl/sharedStrings.xml><?xml version="1.0" encoding="utf-8"?>
<sst xmlns="http://schemas.openxmlformats.org/spreadsheetml/2006/main" count="49" uniqueCount="46">
  <si>
    <t>Amount</t>
  </si>
  <si>
    <t>PAYMENT NOTE No.</t>
  </si>
  <si>
    <t>UTR</t>
  </si>
  <si>
    <t>SD (5%)</t>
  </si>
  <si>
    <t>Advance paid</t>
  </si>
  <si>
    <t>Testing Deposit</t>
  </si>
  <si>
    <t>27-05-2022 IFT/IFT22147021559/RIUP2223/138/GM INFRASTRUCTERS 296281.00</t>
  </si>
  <si>
    <t>24-08-2022 IFT/IFT22236053364/RIUP22/297/GM INFRASTRUCTERS 56735.00</t>
  </si>
  <si>
    <t>GST release Note</t>
  </si>
  <si>
    <t>27-05-2022 IFT/IFT22147021560/RIUP2223/131/GM INFRASTRUCTERS 297728.00</t>
  </si>
  <si>
    <t>GST Release Note</t>
  </si>
  <si>
    <t>09-08-2022 IFT/IFT22221010021/RIUP22/296/GM INFRASTRUCTERS 57012.00</t>
  </si>
  <si>
    <t>Tigri Village all work</t>
  </si>
  <si>
    <t>27-05-2022 IFT/IFT22147014577/RIUP2223/118/GM INFRASTRUCTERS 292893.00</t>
  </si>
  <si>
    <t>24-08-2022 IFT/IFT22236053365/RIUP22/298/GM INFRASTRUCTERS 56086.00</t>
  </si>
  <si>
    <t>RIUP22/138</t>
  </si>
  <si>
    <t>RIUP22/297</t>
  </si>
  <si>
    <t>RIUP22/131</t>
  </si>
  <si>
    <t>RIUP22/296</t>
  </si>
  <si>
    <t>RIUP22/118</t>
  </si>
  <si>
    <t>RIUP22/298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</si>
  <si>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</si>
  <si>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</si>
  <si>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</si>
  <si>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</si>
  <si>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</si>
  <si>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</si>
  <si>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</si>
  <si>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</si>
  <si>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</si>
  <si>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</si>
  <si>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</si>
  <si>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</si>
  <si>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</si>
  <si>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</si>
  <si>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</si>
  <si>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</si>
  <si>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</si>
  <si>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</si>
  <si>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Hold Amount For Material</t>
  </si>
  <si>
    <t>Final_Amount</t>
  </si>
  <si>
    <t>Payment_Amount</t>
  </si>
  <si>
    <t>TDS_Payment_Amount</t>
  </si>
  <si>
    <t>Total_Amount</t>
  </si>
  <si>
    <t xml:space="preserve"> Dehchand Village Over Head Tank Con Work</t>
  </si>
  <si>
    <t>GM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</si>
</sst>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43" fontId="5" fillId="2" borderId="23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3" fontId="6" fillId="2" borderId="27" xfId="1" applyNumberFormat="1" applyFont="1" applyFill="1" applyBorder="1" applyAlignment="1">
      <alignment horizontal="center" vertical="center"/>
    </xf>
    <xf numFmtId="43" fontId="5" fillId="2" borderId="28" xfId="1" applyNumberFormat="1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9" fontId="5" fillId="2" borderId="25" xfId="0" applyNumberFormat="1" applyFont="1" applyFill="1" applyBorder="1" applyAlignment="1">
      <alignment horizontal="center" vertical="center" wrapText="1"/>
    </xf>
    <xf numFmtId="43" fontId="3" fillId="2" borderId="2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9" fontId="3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9" fontId="3" fillId="2" borderId="33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14" fontId="3" fillId="2" borderId="11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4" fontId="3" fillId="3" borderId="15" xfId="1" applyNumberFormat="1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21" xfId="1" applyNumberFormat="1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19" xfId="1" applyNumberFormat="1" applyFon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14" fontId="3" fillId="3" borderId="11" xfId="1" applyNumberFormat="1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43" fontId="3" fillId="3" borderId="34" xfId="1" applyNumberFormat="1" applyFont="1" applyFill="1" applyBorder="1" applyAlignment="1">
      <alignment vertical="center"/>
    </xf>
    <xf numFmtId="43" fontId="3" fillId="3" borderId="35" xfId="1" applyNumberFormat="1" applyFont="1" applyFill="1" applyBorder="1" applyAlignment="1">
      <alignment vertical="center"/>
    </xf>
    <xf numFmtId="43" fontId="3" fillId="3" borderId="36" xfId="1" applyNumberFormat="1" applyFont="1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43" fontId="3" fillId="3" borderId="37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9" fontId="3" fillId="3" borderId="21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/>
    <xf numFmtId="43" fontId="9" fillId="2" borderId="0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3" fillId="2" borderId="37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vertical="center"/>
    </xf>
    <xf numFmtId="14" fontId="3" fillId="2" borderId="35" xfId="1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horizontal="center"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workbookViewId="0">
      <selection activeCell="B2" sqref="B2"/>
    </sheetView>
  </sheetViews>
  <sheetFormatPr defaultColWidth="9" defaultRowHeight="15" x14ac:dyDescent="0.25"/>
  <cols>
    <col min="1" max="1" width="9" style="11"/>
    <col min="2" max="2" width="39.42578125" style="11" customWidth="1"/>
    <col min="3" max="3" width="13.42578125" style="11" bestFit="1" customWidth="1"/>
    <col min="4" max="4" width="16.7109375" style="11" customWidth="1"/>
    <col min="5" max="5" width="16" style="11" bestFit="1" customWidth="1"/>
    <col min="6" max="7" width="13.28515625" style="11" customWidth="1"/>
    <col min="8" max="8" width="16.42578125" style="34" bestFit="1" customWidth="1"/>
    <col min="9" max="9" width="13.42578125" style="34" customWidth="1"/>
    <col min="10" max="10" width="10.7109375" style="11" bestFit="1" customWidth="1"/>
    <col min="11" max="11" width="10.7109375" style="11" customWidth="1"/>
    <col min="12" max="12" width="10.85546875" style="11" customWidth="1"/>
    <col min="13" max="13" width="10.42578125" style="11" customWidth="1"/>
    <col min="14" max="16" width="14.85546875" style="11" customWidth="1"/>
    <col min="17" max="17" width="7.28515625" style="11" customWidth="1"/>
    <col min="18" max="18" width="19.42578125" style="11" bestFit="1" customWidth="1"/>
    <col min="19" max="19" width="12" style="11" customWidth="1"/>
    <col min="20" max="20" width="13.7109375" style="11" bestFit="1" customWidth="1"/>
    <col min="21" max="22" width="14.5703125" style="11" customWidth="1"/>
    <col min="23" max="23" width="14" style="11" customWidth="1"/>
    <col min="24" max="24" width="83.28515625" style="11" bestFit="1" customWidth="1"/>
    <col min="25" max="16384" width="9" style="11"/>
  </cols>
  <sheetData>
    <row r="1" spans="1:24" x14ac:dyDescent="0.25">
      <c r="A1" s="87" t="s">
        <v>21</v>
      </c>
      <c r="B1" s="88" t="s">
        <v>45</v>
      </c>
      <c r="E1" s="12"/>
      <c r="F1" s="12"/>
      <c r="G1" s="12"/>
      <c r="H1" s="13"/>
      <c r="I1" s="13"/>
    </row>
    <row r="2" spans="1:24" ht="21" x14ac:dyDescent="0.25">
      <c r="A2" s="87" t="s">
        <v>22</v>
      </c>
      <c r="B2" t="s">
        <v>23</v>
      </c>
      <c r="C2" s="14"/>
      <c r="D2" s="14"/>
      <c r="G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4" ht="21.75" thickBot="1" x14ac:dyDescent="0.3">
      <c r="A3" s="87" t="s">
        <v>24</v>
      </c>
      <c r="B3" t="s">
        <v>25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4" ht="15.75" thickBot="1" x14ac:dyDescent="0.3">
      <c r="A4" s="87" t="s">
        <v>26</v>
      </c>
      <c r="B4" t="s">
        <v>25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  <c r="W4" s="19"/>
      <c r="X4" s="19"/>
    </row>
    <row r="5" spans="1:24" ht="27.75" thickBot="1" x14ac:dyDescent="0.3">
      <c r="A5" s="56" t="s">
        <v>27</v>
      </c>
      <c r="B5" s="89" t="s">
        <v>28</v>
      </c>
      <c r="C5" s="5" t="s">
        <v>29</v>
      </c>
      <c r="D5" s="5" t="s">
        <v>30</v>
      </c>
      <c r="E5" s="7" t="s">
        <v>31</v>
      </c>
      <c r="F5" s="5" t="s">
        <v>32</v>
      </c>
      <c r="G5" s="37" t="s">
        <v>33</v>
      </c>
      <c r="H5" s="1" t="s">
        <v>34</v>
      </c>
      <c r="I5" s="10" t="s">
        <v>0</v>
      </c>
      <c r="J5" s="3" t="s">
        <v>35</v>
      </c>
      <c r="K5" s="9" t="s">
        <v>37</v>
      </c>
      <c r="L5" s="9" t="s">
        <v>36</v>
      </c>
      <c r="M5" s="9" t="s">
        <v>5</v>
      </c>
      <c r="N5" s="9" t="s">
        <v>38</v>
      </c>
      <c r="O5" s="9" t="s">
        <v>39</v>
      </c>
      <c r="P5" s="9" t="s">
        <v>40</v>
      </c>
      <c r="Q5" s="4"/>
      <c r="R5" s="3" t="s">
        <v>1</v>
      </c>
      <c r="S5" s="3" t="s">
        <v>41</v>
      </c>
      <c r="T5" s="3" t="s">
        <v>42</v>
      </c>
      <c r="U5" s="2" t="s">
        <v>3</v>
      </c>
      <c r="V5" s="3" t="s">
        <v>4</v>
      </c>
      <c r="W5" s="3" t="s">
        <v>43</v>
      </c>
      <c r="X5" s="9" t="s">
        <v>2</v>
      </c>
    </row>
    <row r="6" spans="1:24" ht="15.75" thickBot="1" x14ac:dyDescent="0.3">
      <c r="A6" s="56"/>
      <c r="B6" s="27"/>
      <c r="C6" s="55"/>
      <c r="D6" s="41"/>
      <c r="E6" s="42"/>
      <c r="F6" s="42"/>
      <c r="G6" s="4"/>
      <c r="H6" s="43"/>
      <c r="I6" s="44"/>
      <c r="J6" s="45"/>
      <c r="K6" s="40"/>
      <c r="L6" s="46">
        <v>0.1</v>
      </c>
      <c r="M6" s="46">
        <v>0.1</v>
      </c>
      <c r="N6" s="40"/>
      <c r="O6" s="40"/>
      <c r="P6" s="40"/>
      <c r="Q6" s="4"/>
      <c r="R6" s="23"/>
      <c r="S6" s="20"/>
      <c r="T6" s="24">
        <v>0.01</v>
      </c>
      <c r="U6" s="25">
        <v>0.05</v>
      </c>
      <c r="V6" s="21"/>
      <c r="W6" s="26"/>
      <c r="X6" s="22"/>
    </row>
    <row r="7" spans="1:24" x14ac:dyDescent="0.25">
      <c r="A7" s="56"/>
      <c r="B7" s="90"/>
      <c r="C7" s="53"/>
      <c r="D7" s="47"/>
      <c r="E7" s="48"/>
      <c r="F7" s="48"/>
      <c r="G7" s="48"/>
      <c r="H7" s="49">
        <v>0.18</v>
      </c>
      <c r="I7" s="50"/>
      <c r="J7" s="51">
        <v>0.01</v>
      </c>
      <c r="K7" s="52"/>
      <c r="L7" s="52">
        <v>0.05</v>
      </c>
      <c r="M7" s="52">
        <v>0.1</v>
      </c>
      <c r="N7" s="52">
        <v>0.18</v>
      </c>
      <c r="O7" s="52"/>
      <c r="P7" s="53"/>
      <c r="Q7" s="4"/>
      <c r="R7" s="29"/>
      <c r="S7" s="20"/>
      <c r="T7" s="20">
        <f>S7*1%</f>
        <v>0</v>
      </c>
      <c r="U7" s="21"/>
      <c r="V7" s="21"/>
      <c r="W7" s="21">
        <f>S7-T7</f>
        <v>0</v>
      </c>
      <c r="X7" s="39"/>
    </row>
    <row r="8" spans="1:24" s="62" customFormat="1" x14ac:dyDescent="0.25">
      <c r="A8" s="85"/>
      <c r="B8" s="79"/>
      <c r="C8" s="70"/>
      <c r="D8" s="69"/>
      <c r="E8" s="80"/>
      <c r="F8" s="80"/>
      <c r="G8" s="80"/>
      <c r="H8" s="81"/>
      <c r="I8" s="68"/>
      <c r="J8" s="82"/>
      <c r="K8" s="83"/>
      <c r="L8" s="83"/>
      <c r="M8" s="83"/>
      <c r="N8" s="83"/>
      <c r="O8" s="83"/>
      <c r="P8" s="70"/>
      <c r="Q8" s="86">
        <f>A9</f>
        <v>50421</v>
      </c>
      <c r="R8" s="71"/>
      <c r="S8" s="84"/>
      <c r="T8" s="84"/>
      <c r="U8" s="68"/>
      <c r="V8" s="68"/>
      <c r="W8" s="68"/>
      <c r="X8" s="85"/>
    </row>
    <row r="9" spans="1:24" x14ac:dyDescent="0.25">
      <c r="A9" s="56">
        <v>50421</v>
      </c>
      <c r="B9" s="31" t="s">
        <v>44</v>
      </c>
      <c r="C9" s="6">
        <v>44691</v>
      </c>
      <c r="D9" s="36">
        <v>10</v>
      </c>
      <c r="E9" s="27">
        <v>361805</v>
      </c>
      <c r="F9" s="35">
        <v>46612</v>
      </c>
      <c r="G9" s="35">
        <f>ROUND(E9-F9,0)</f>
        <v>315193</v>
      </c>
      <c r="H9" s="20">
        <f>ROUND(G9*H7,0)</f>
        <v>56735</v>
      </c>
      <c r="I9" s="21">
        <f>G9+H9</f>
        <v>371928</v>
      </c>
      <c r="J9" s="28">
        <f>G9*$J$7</f>
        <v>3151.9300000000003</v>
      </c>
      <c r="K9" s="22"/>
      <c r="L9" s="22">
        <f>G9*5%</f>
        <v>15759.650000000001</v>
      </c>
      <c r="M9" s="22">
        <v>0</v>
      </c>
      <c r="N9" s="22">
        <f>H9</f>
        <v>56735</v>
      </c>
      <c r="O9" s="22"/>
      <c r="P9" s="22">
        <f>ROUND(I9-SUM(J9:O9),0)</f>
        <v>296281</v>
      </c>
      <c r="Q9" s="4"/>
      <c r="R9" s="29" t="s">
        <v>15</v>
      </c>
      <c r="S9" s="20">
        <v>296281</v>
      </c>
      <c r="T9" s="20">
        <v>0</v>
      </c>
      <c r="U9" s="21">
        <v>0</v>
      </c>
      <c r="V9" s="21"/>
      <c r="W9" s="21">
        <v>296281</v>
      </c>
      <c r="X9" s="54" t="s">
        <v>6</v>
      </c>
    </row>
    <row r="10" spans="1:24" x14ac:dyDescent="0.25">
      <c r="A10" s="56">
        <v>50421</v>
      </c>
      <c r="B10" s="91" t="s">
        <v>8</v>
      </c>
      <c r="C10" s="6">
        <v>44747</v>
      </c>
      <c r="D10" s="36">
        <v>10</v>
      </c>
      <c r="E10" s="27">
        <v>56735</v>
      </c>
      <c r="F10" s="35"/>
      <c r="G10" s="35"/>
      <c r="H10" s="20"/>
      <c r="I10" s="21"/>
      <c r="J10" s="28"/>
      <c r="K10" s="22"/>
      <c r="L10" s="22"/>
      <c r="M10" s="22"/>
      <c r="N10" s="22"/>
      <c r="O10" s="22"/>
      <c r="P10" s="22">
        <v>56735</v>
      </c>
      <c r="Q10" s="4"/>
      <c r="R10" s="29" t="s">
        <v>16</v>
      </c>
      <c r="S10" s="20">
        <v>56735</v>
      </c>
      <c r="T10" s="20">
        <f>S10*T6</f>
        <v>567.35</v>
      </c>
      <c r="U10" s="21">
        <f>S10*U6</f>
        <v>2836.75</v>
      </c>
      <c r="V10" s="21"/>
      <c r="W10" s="26">
        <v>56735</v>
      </c>
      <c r="X10" s="38" t="s">
        <v>7</v>
      </c>
    </row>
    <row r="11" spans="1:24" x14ac:dyDescent="0.25">
      <c r="A11" s="56"/>
      <c r="B11" s="91"/>
      <c r="C11" s="6"/>
      <c r="D11" s="36"/>
      <c r="E11" s="27"/>
      <c r="F11" s="35"/>
      <c r="G11" s="35"/>
      <c r="H11" s="20"/>
      <c r="I11" s="21"/>
      <c r="J11" s="28"/>
      <c r="K11" s="22"/>
      <c r="L11" s="22"/>
      <c r="M11" s="22"/>
      <c r="N11" s="22"/>
      <c r="O11" s="22"/>
      <c r="P11" s="22"/>
      <c r="Q11" s="8"/>
      <c r="R11" s="29"/>
      <c r="S11" s="20"/>
      <c r="T11" s="20"/>
      <c r="U11" s="21"/>
      <c r="V11" s="21"/>
      <c r="W11" s="26"/>
      <c r="X11" s="30"/>
    </row>
    <row r="12" spans="1:24" s="62" customFormat="1" x14ac:dyDescent="0.25">
      <c r="A12" s="85"/>
      <c r="B12" s="65"/>
      <c r="C12" s="63"/>
      <c r="D12" s="64"/>
      <c r="E12" s="65"/>
      <c r="F12" s="66"/>
      <c r="G12" s="67">
        <f>E12-F12</f>
        <v>0</v>
      </c>
      <c r="H12" s="66">
        <v>0</v>
      </c>
      <c r="I12" s="68">
        <f>G12+H12</f>
        <v>0</v>
      </c>
      <c r="J12" s="69">
        <f>J$7*I12</f>
        <v>0</v>
      </c>
      <c r="K12" s="70"/>
      <c r="L12" s="70">
        <v>0</v>
      </c>
      <c r="M12" s="70"/>
      <c r="N12" s="70">
        <v>0</v>
      </c>
      <c r="O12" s="70"/>
      <c r="P12" s="70">
        <f>I12-SUM(J12:N12)</f>
        <v>0</v>
      </c>
      <c r="Q12" s="86">
        <f>A13</f>
        <v>50420</v>
      </c>
      <c r="R12" s="71"/>
      <c r="S12" s="66"/>
      <c r="T12" s="66"/>
      <c r="U12" s="66"/>
      <c r="V12" s="66"/>
      <c r="W12" s="72"/>
      <c r="X12" s="73"/>
    </row>
    <row r="13" spans="1:24" ht="62.25" customHeight="1" x14ac:dyDescent="0.25">
      <c r="A13" s="56">
        <v>50420</v>
      </c>
      <c r="B13" s="31" t="s">
        <v>44</v>
      </c>
      <c r="C13" s="60">
        <v>44693</v>
      </c>
      <c r="D13" s="61">
        <v>14</v>
      </c>
      <c r="E13" s="32">
        <v>363155</v>
      </c>
      <c r="F13" s="32">
        <v>46423</v>
      </c>
      <c r="G13" s="32">
        <v>316732</v>
      </c>
      <c r="H13" s="32">
        <v>57012</v>
      </c>
      <c r="I13" s="21">
        <v>373744</v>
      </c>
      <c r="J13" s="28">
        <v>3167.32</v>
      </c>
      <c r="K13" s="22"/>
      <c r="L13" s="22">
        <v>15836.6</v>
      </c>
      <c r="M13" s="22">
        <v>0</v>
      </c>
      <c r="N13" s="22">
        <v>57012</v>
      </c>
      <c r="O13" s="22"/>
      <c r="P13" s="22">
        <v>297728</v>
      </c>
      <c r="Q13" s="8"/>
      <c r="R13" s="29" t="s">
        <v>17</v>
      </c>
      <c r="S13" s="58">
        <v>297728</v>
      </c>
      <c r="T13" s="58">
        <v>0</v>
      </c>
      <c r="U13" s="58">
        <v>0</v>
      </c>
      <c r="V13" s="58"/>
      <c r="W13" s="59">
        <v>297728</v>
      </c>
      <c r="X13" s="33" t="s">
        <v>9</v>
      </c>
    </row>
    <row r="14" spans="1:24" x14ac:dyDescent="0.25">
      <c r="A14" s="56">
        <v>50420</v>
      </c>
      <c r="B14" s="31" t="s">
        <v>10</v>
      </c>
      <c r="C14" s="60">
        <v>44747</v>
      </c>
      <c r="D14" s="61">
        <v>14</v>
      </c>
      <c r="E14" s="32">
        <v>57012</v>
      </c>
      <c r="F14" s="32"/>
      <c r="G14" s="32"/>
      <c r="H14" s="32"/>
      <c r="I14" s="21"/>
      <c r="J14" s="28"/>
      <c r="K14" s="22"/>
      <c r="L14" s="22"/>
      <c r="M14" s="22"/>
      <c r="N14" s="22"/>
      <c r="O14" s="22"/>
      <c r="P14" s="22">
        <v>57012</v>
      </c>
      <c r="Q14" s="8"/>
      <c r="R14" s="29" t="s">
        <v>18</v>
      </c>
      <c r="S14" s="58">
        <v>57012</v>
      </c>
      <c r="T14" s="58">
        <v>0</v>
      </c>
      <c r="U14" s="58">
        <v>0</v>
      </c>
      <c r="V14" s="58"/>
      <c r="W14" s="59">
        <v>57012</v>
      </c>
      <c r="X14" s="33" t="s">
        <v>11</v>
      </c>
    </row>
    <row r="15" spans="1:24" x14ac:dyDescent="0.25">
      <c r="A15" s="56"/>
      <c r="B15" s="31"/>
      <c r="C15" s="60"/>
      <c r="D15" s="61"/>
      <c r="E15" s="32"/>
      <c r="F15" s="32"/>
      <c r="G15" s="32"/>
      <c r="H15" s="32"/>
      <c r="I15" s="21"/>
      <c r="J15" s="28"/>
      <c r="K15" s="22"/>
      <c r="L15" s="22"/>
      <c r="M15" s="22"/>
      <c r="N15" s="22"/>
      <c r="O15" s="22"/>
      <c r="P15" s="22"/>
      <c r="Q15" s="8"/>
      <c r="R15" s="57"/>
      <c r="S15" s="58"/>
      <c r="T15" s="58"/>
      <c r="U15" s="58"/>
      <c r="V15" s="58"/>
      <c r="W15" s="59"/>
      <c r="X15" s="33"/>
    </row>
    <row r="16" spans="1:24" s="62" customFormat="1" x14ac:dyDescent="0.25">
      <c r="A16" s="85"/>
      <c r="B16" s="65"/>
      <c r="C16" s="74"/>
      <c r="D16" s="75"/>
      <c r="E16" s="66"/>
      <c r="F16" s="66"/>
      <c r="G16" s="66"/>
      <c r="H16" s="66"/>
      <c r="I16" s="68"/>
      <c r="J16" s="69"/>
      <c r="K16" s="70"/>
      <c r="L16" s="70"/>
      <c r="M16" s="70"/>
      <c r="N16" s="70"/>
      <c r="O16" s="70"/>
      <c r="P16" s="70"/>
      <c r="Q16" s="86">
        <f>A17</f>
        <v>50204</v>
      </c>
      <c r="R16" s="76"/>
      <c r="S16" s="77"/>
      <c r="T16" s="77"/>
      <c r="U16" s="77"/>
      <c r="V16" s="77"/>
      <c r="W16" s="78"/>
      <c r="X16" s="73"/>
    </row>
    <row r="17" spans="1:24" x14ac:dyDescent="0.25">
      <c r="A17" s="92">
        <v>50204</v>
      </c>
      <c r="B17" s="31" t="s">
        <v>12</v>
      </c>
      <c r="C17" s="93">
        <v>44705</v>
      </c>
      <c r="D17" s="94">
        <v>1</v>
      </c>
      <c r="E17" s="58">
        <v>356755</v>
      </c>
      <c r="F17" s="58">
        <v>45167</v>
      </c>
      <c r="G17" s="58">
        <v>311588</v>
      </c>
      <c r="H17" s="58">
        <v>56086</v>
      </c>
      <c r="I17" s="95">
        <v>367674</v>
      </c>
      <c r="J17" s="96">
        <v>3115.88</v>
      </c>
      <c r="K17" s="97"/>
      <c r="L17" s="97">
        <v>15579.400000000001</v>
      </c>
      <c r="M17" s="97">
        <v>0</v>
      </c>
      <c r="N17" s="97">
        <v>56086</v>
      </c>
      <c r="O17" s="97"/>
      <c r="P17" s="97">
        <v>292893</v>
      </c>
      <c r="Q17" s="98"/>
      <c r="R17" s="57" t="s">
        <v>19</v>
      </c>
      <c r="S17" s="58">
        <v>292893</v>
      </c>
      <c r="T17" s="58">
        <v>0</v>
      </c>
      <c r="U17" s="58">
        <v>0</v>
      </c>
      <c r="V17" s="58"/>
      <c r="W17" s="59">
        <v>292893</v>
      </c>
      <c r="X17" s="33" t="s">
        <v>13</v>
      </c>
    </row>
    <row r="18" spans="1:24" s="56" customFormat="1" x14ac:dyDescent="0.25">
      <c r="A18" s="92">
        <v>50204</v>
      </c>
      <c r="B18" s="32" t="s">
        <v>10</v>
      </c>
      <c r="C18" s="60">
        <v>44747</v>
      </c>
      <c r="D18" s="61">
        <v>1</v>
      </c>
      <c r="E18" s="32">
        <v>56086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>
        <v>56086</v>
      </c>
      <c r="Q18" s="99"/>
      <c r="R18" s="32" t="s">
        <v>20</v>
      </c>
      <c r="S18" s="32">
        <v>56086</v>
      </c>
      <c r="T18" s="32">
        <v>0</v>
      </c>
      <c r="U18" s="32">
        <v>0</v>
      </c>
      <c r="V18" s="32"/>
      <c r="W18" s="32">
        <v>56086</v>
      </c>
      <c r="X18" s="39" t="s">
        <v>14</v>
      </c>
    </row>
    <row r="19" spans="1:24" x14ac:dyDescent="0.25">
      <c r="H19" s="11"/>
      <c r="I19" s="11"/>
    </row>
    <row r="20" spans="1:24" x14ac:dyDescent="0.25">
      <c r="H20" s="11"/>
      <c r="I20" s="11"/>
    </row>
    <row r="21" spans="1:24" x14ac:dyDescent="0.25">
      <c r="H21" s="11"/>
      <c r="I21" s="11"/>
    </row>
    <row r="22" spans="1:24" x14ac:dyDescent="0.25">
      <c r="H22" s="11"/>
      <c r="I22" s="11"/>
    </row>
    <row r="23" spans="1:24" x14ac:dyDescent="0.25">
      <c r="H23" s="11"/>
      <c r="I23" s="11"/>
    </row>
    <row r="24" spans="1:24" x14ac:dyDescent="0.25">
      <c r="H24" s="11"/>
      <c r="I24" s="11"/>
    </row>
    <row r="25" spans="1:24" x14ac:dyDescent="0.25">
      <c r="H25" s="11"/>
      <c r="I25" s="11"/>
    </row>
    <row r="26" spans="1:24" x14ac:dyDescent="0.25">
      <c r="H26" s="11"/>
      <c r="I26" s="11"/>
    </row>
    <row r="27" spans="1:24" x14ac:dyDescent="0.25">
      <c r="H27" s="11"/>
      <c r="I27" s="11"/>
    </row>
    <row r="28" spans="1:24" x14ac:dyDescent="0.25">
      <c r="H28" s="11"/>
      <c r="I28" s="11"/>
    </row>
    <row r="29" spans="1:24" x14ac:dyDescent="0.25">
      <c r="H29" s="11"/>
      <c r="I2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2025-05-27T10:43:26Z</dcterms:modified>
</cp:coreProperties>
</file>