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t\Desktop\Software _data\"/>
    </mc:Choice>
  </mc:AlternateContent>
  <xr:revisionPtr revIDLastSave="0" documentId="8_{9FBB13F6-736F-4433-A868-365828A527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K40" i="1" s="1"/>
  <c r="E11" i="1"/>
  <c r="O11" i="1" s="1"/>
  <c r="P39" i="1"/>
  <c r="P34" i="1"/>
  <c r="P29" i="1"/>
  <c r="P25" i="1"/>
  <c r="P21" i="1"/>
  <c r="P17" i="1"/>
  <c r="P12" i="1"/>
  <c r="P9" i="1"/>
  <c r="P6" i="1"/>
  <c r="H40" i="1" l="1"/>
  <c r="E41" i="1" s="1"/>
  <c r="O41" i="1" s="1"/>
  <c r="J40" i="1"/>
  <c r="L40" i="1" l="1"/>
  <c r="O40" i="1" s="1"/>
  <c r="I40" i="1"/>
  <c r="S7" i="1" l="1"/>
  <c r="G7" i="1" l="1"/>
  <c r="J7" i="1" s="1"/>
  <c r="T8" i="1" l="1"/>
  <c r="K7" i="1"/>
  <c r="S8" i="1"/>
  <c r="T9" i="1"/>
  <c r="S9" i="1"/>
  <c r="G9" i="1" l="1"/>
  <c r="I9" i="1" s="1"/>
  <c r="J9" i="1" s="1"/>
  <c r="O9" i="1" l="1"/>
  <c r="H7" i="1"/>
  <c r="V9" i="1"/>
  <c r="E8" i="1" l="1"/>
  <c r="O8" i="1" s="1"/>
  <c r="L7" i="1"/>
  <c r="I7" i="1"/>
  <c r="O7" i="1" l="1"/>
</calcChain>
</file>

<file path=xl/sharedStrings.xml><?xml version="1.0" encoding="utf-8"?>
<sst xmlns="http://schemas.openxmlformats.org/spreadsheetml/2006/main" count="70" uniqueCount="61">
  <si>
    <t>Amount</t>
  </si>
  <si>
    <t>GST SD (18%)</t>
  </si>
  <si>
    <t>PAYMENT NOTE No.</t>
  </si>
  <si>
    <t>UTR</t>
  </si>
  <si>
    <t>SD (5%)</t>
  </si>
  <si>
    <t>Advance paid</t>
  </si>
  <si>
    <t>Hold Amount for Excess Qty. against DPR</t>
  </si>
  <si>
    <t>M/s Grace Infra</t>
  </si>
  <si>
    <t xml:space="preserve">Alipur Village Drilling work </t>
  </si>
  <si>
    <t>26-06-2023 IFT/IFT23177007893/RIUP23/832/GRACE INFRA 242243.00</t>
  </si>
  <si>
    <t xml:space="preserve">Jabardastpur  Village Drilling work </t>
  </si>
  <si>
    <t>26-04-2023 26-04-2023 IFT/IFT23116013270/SPUP23/0183/GRACE INFRA 223405.00</t>
  </si>
  <si>
    <t xml:space="preserve">Shahbazpur  Village Drilling work </t>
  </si>
  <si>
    <t>29-03-2023 IFT/IFT23088047701/RIUP22/2730/GRACE INFRA 224248.00</t>
  </si>
  <si>
    <t>GST Release Note</t>
  </si>
  <si>
    <t>21-04-2023 IFT/IFT23111031162/RIUP23/035/GRACE INFRA 42941.00</t>
  </si>
  <si>
    <t xml:space="preserve">Chimau  Village Drilling work </t>
  </si>
  <si>
    <t>18-03-2023 IFT/IFT23077009787/RIUP22/2663/GRACE INFRA 220485.00</t>
  </si>
  <si>
    <t>21-04-2023 IFT/IFT23111031163/RIUP23/039/GRACE INFRA 42536.00</t>
  </si>
  <si>
    <t xml:space="preserve">Wazidpur Kawali  Village Drilling work </t>
  </si>
  <si>
    <t>15-03-2023 IFT/IFT23074020148/RIUP22/2562/GRACE INFRA 218671.00</t>
  </si>
  <si>
    <t>21-04-2023 IFT/IFT23111031164/RIUP23/038/GRACE INFRA 41873.00</t>
  </si>
  <si>
    <t xml:space="preserve">Dulhera Village Drilling work </t>
  </si>
  <si>
    <t>RIUP22/2344</t>
  </si>
  <si>
    <t>28-02-2023 IFT/IFT23059052175/RIUP22/2344/GRACE INFRA 99000.00</t>
  </si>
  <si>
    <t>01-03-2023 IFT/IFT23060096359/RIUP22/2402/GRACE INFRA ₹ 1,17,365.00</t>
  </si>
  <si>
    <t>21-04-2023 IFT/IFT23111031159/RIUP23/034/GRACE INFRA 42189.00</t>
  </si>
  <si>
    <t xml:space="preserve">Palda Village Drilling work </t>
  </si>
  <si>
    <t xml:space="preserve">Mubarikpur Village Drilling work </t>
  </si>
  <si>
    <t>RIUP22/2352</t>
  </si>
  <si>
    <t>28-02-2023 IFT/IFT23059052174/RIUP22/2352/GRACE INFRA 99000.00</t>
  </si>
  <si>
    <t>02-03-2023 IFT/IFT23061020771/RIUP22/2399/GRACE INFRA 118520.00</t>
  </si>
  <si>
    <t>21-04-2023 IFT/IFT23111031161/RIUP23/036/GRACE INFRA 41683.00</t>
  </si>
  <si>
    <t>25-08-2023 IFT/IFT23237027018/RIUP23/1467/GRACE INFRA 46387.00</t>
  </si>
  <si>
    <t>28-08-2023 IFT/IFT23240044114/RIUP23/1420/GRACE INFRA 42780.00</t>
  </si>
  <si>
    <t>225047   27-02-2023 IFT/IFT23058024050/RIUP22/2206/GRACE INFRA 225047.00</t>
  </si>
  <si>
    <t>43094   21-04-2023 IFT/IFT23111031160/RIUP23/037/GRACE INFRA 43094.00</t>
  </si>
  <si>
    <t>Saidpur Kalan Village Drilling Work</t>
  </si>
  <si>
    <t>16-05-2023 IFT/IFT23136007301/RIUP23/252/GRACE INFRA 218662.00</t>
  </si>
  <si>
    <t>28-08-2023 IFT/IFT23240044113/RIUP23/1419/GRACE INFRA 41871.00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</si>
  <si>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</si>
  <si>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</si>
  <si>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</si>
  <si>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</si>
  <si>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</si>
  <si>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</si>
  <si>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</si>
  <si>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</si>
  <si>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</si>
  <si>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</si>
  <si>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</si>
  <si>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</si>
  <si>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</si>
  <si>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</si>
  <si>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</si>
  <si>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Final_Amount</t>
  </si>
  <si>
    <t>Payment_Amount</t>
  </si>
  <si>
    <t>TDS_Payment_Amount</t>
  </si>
  <si>
    <t>Total_Amount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</si>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</sst>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name val="Comic Sans MS"/>
      <family val="4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164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64" fontId="5" fillId="2" borderId="30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3" fillId="2" borderId="23" xfId="1" applyNumberFormat="1" applyFont="1" applyFill="1" applyBorder="1" applyAlignment="1">
      <alignment horizontal="right"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164" fontId="3" fillId="3" borderId="33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19" xfId="1" applyNumberFormat="1" applyFont="1" applyFill="1" applyBorder="1" applyAlignment="1">
      <alignment vertical="center"/>
    </xf>
    <xf numFmtId="164" fontId="3" fillId="3" borderId="27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164" fontId="3" fillId="3" borderId="18" xfId="1" applyNumberFormat="1" applyFont="1" applyFill="1" applyBorder="1" applyAlignment="1">
      <alignment vertical="center"/>
    </xf>
    <xf numFmtId="164" fontId="3" fillId="3" borderId="22" xfId="1" applyNumberFormat="1" applyFont="1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24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7" fillId="0" borderId="0" xfId="0" applyFont="1"/>
    <xf numFmtId="164" fontId="9" fillId="2" borderId="0" xfId="1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15" fontId="3" fillId="3" borderId="19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4" fontId="3" fillId="3" borderId="18" xfId="1" applyNumberFormat="1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topLeftCell="A16" zoomScaleNormal="100" workbookViewId="0">
      <selection activeCell="D48" sqref="D48"/>
    </sheetView>
  </sheetViews>
  <sheetFormatPr defaultColWidth="9" defaultRowHeight="15" x14ac:dyDescent="0.25"/>
  <cols>
    <col min="1" max="1" width="9" style="13"/>
    <col min="2" max="2" width="30" style="13" customWidth="1"/>
    <col min="3" max="3" width="13.42578125" style="13" bestFit="1" customWidth="1"/>
    <col min="4" max="4" width="11.5703125" style="13" bestFit="1" customWidth="1"/>
    <col min="5" max="5" width="13.28515625" style="13" bestFit="1" customWidth="1"/>
    <col min="6" max="7" width="13.28515625" style="13" customWidth="1"/>
    <col min="8" max="8" width="14.7109375" style="51" customWidth="1"/>
    <col min="9" max="9" width="12.85546875" style="51" bestFit="1" customWidth="1"/>
    <col min="10" max="10" width="10.7109375" style="13" bestFit="1" customWidth="1"/>
    <col min="11" max="11" width="10.85546875" style="13" bestFit="1" customWidth="1"/>
    <col min="12" max="14" width="14.85546875" style="13" customWidth="1"/>
    <col min="15" max="15" width="16" style="13" customWidth="1"/>
    <col min="16" max="16" width="7.28515625" style="13" customWidth="1"/>
    <col min="17" max="17" width="21.7109375" style="13" bestFit="1" customWidth="1"/>
    <col min="18" max="18" width="12.7109375" style="13" bestFit="1" customWidth="1"/>
    <col min="19" max="19" width="14.5703125" style="13" bestFit="1" customWidth="1"/>
    <col min="20" max="21" width="14.5703125" style="13" customWidth="1"/>
    <col min="22" max="22" width="15.42578125" style="13" customWidth="1"/>
    <col min="23" max="23" width="84.140625" style="13" bestFit="1" customWidth="1"/>
    <col min="24" max="16384" width="9" style="13"/>
  </cols>
  <sheetData>
    <row r="1" spans="1:23" x14ac:dyDescent="0.25">
      <c r="A1" s="79" t="s">
        <v>40</v>
      </c>
      <c r="B1" s="80" t="s">
        <v>7</v>
      </c>
      <c r="C1" s="81"/>
      <c r="E1" s="14"/>
      <c r="F1" s="14"/>
      <c r="G1" s="14"/>
      <c r="H1" s="15"/>
      <c r="I1" s="15"/>
    </row>
    <row r="2" spans="1:23" ht="21" x14ac:dyDescent="0.25">
      <c r="A2" s="79" t="s">
        <v>41</v>
      </c>
      <c r="B2" t="s">
        <v>59</v>
      </c>
      <c r="C2" s="16"/>
      <c r="D2" s="16"/>
      <c r="G2" s="1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3" ht="21.75" thickBot="1" x14ac:dyDescent="0.3">
      <c r="A3" s="79" t="s">
        <v>42</v>
      </c>
      <c r="B3" t="s">
        <v>60</v>
      </c>
      <c r="C3" s="16"/>
      <c r="D3" s="16"/>
      <c r="G3" s="17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3" ht="15.75" thickBot="1" x14ac:dyDescent="0.3">
      <c r="A4" s="79" t="s">
        <v>43</v>
      </c>
      <c r="B4" t="s">
        <v>60</v>
      </c>
      <c r="C4" s="19"/>
      <c r="D4" s="19"/>
      <c r="E4" s="19"/>
      <c r="F4" s="18"/>
      <c r="G4" s="18"/>
      <c r="H4" s="20"/>
      <c r="I4" s="20"/>
      <c r="J4" s="18"/>
      <c r="K4" s="18"/>
      <c r="Q4" s="18"/>
      <c r="R4" s="21"/>
      <c r="S4" s="21"/>
      <c r="T4" s="21"/>
      <c r="U4" s="21"/>
      <c r="V4" s="21"/>
      <c r="W4" s="21"/>
    </row>
    <row r="5" spans="1:23" ht="54.75" customHeight="1" thickBot="1" x14ac:dyDescent="0.3">
      <c r="A5" s="84" t="s">
        <v>44</v>
      </c>
      <c r="B5" s="8" t="s">
        <v>45</v>
      </c>
      <c r="C5" s="5" t="s">
        <v>46</v>
      </c>
      <c r="D5" s="5" t="s">
        <v>47</v>
      </c>
      <c r="E5" s="8" t="s">
        <v>48</v>
      </c>
      <c r="F5" s="5" t="s">
        <v>49</v>
      </c>
      <c r="G5" s="56" t="s">
        <v>50</v>
      </c>
      <c r="H5" s="1" t="s">
        <v>51</v>
      </c>
      <c r="I5" s="12" t="s">
        <v>0</v>
      </c>
      <c r="J5" s="3" t="s">
        <v>52</v>
      </c>
      <c r="K5" s="11" t="s">
        <v>53</v>
      </c>
      <c r="L5" s="11" t="s">
        <v>1</v>
      </c>
      <c r="M5" s="11" t="s">
        <v>54</v>
      </c>
      <c r="N5" s="11" t="s">
        <v>6</v>
      </c>
      <c r="O5" s="11" t="s">
        <v>55</v>
      </c>
      <c r="P5" s="4"/>
      <c r="Q5" s="3" t="s">
        <v>2</v>
      </c>
      <c r="R5" s="3" t="s">
        <v>56</v>
      </c>
      <c r="S5" s="3" t="s">
        <v>57</v>
      </c>
      <c r="T5" s="2" t="s">
        <v>4</v>
      </c>
      <c r="U5" s="3" t="s">
        <v>5</v>
      </c>
      <c r="V5" s="3" t="s">
        <v>58</v>
      </c>
      <c r="W5" s="11" t="s">
        <v>3</v>
      </c>
    </row>
    <row r="6" spans="1:23" x14ac:dyDescent="0.25">
      <c r="A6" s="85"/>
      <c r="B6" s="23"/>
      <c r="C6" s="22"/>
      <c r="D6" s="22"/>
      <c r="E6" s="23"/>
      <c r="F6" s="52"/>
      <c r="G6" s="52"/>
      <c r="H6" s="30">
        <v>0.18</v>
      </c>
      <c r="I6" s="25"/>
      <c r="J6" s="26">
        <v>0.01</v>
      </c>
      <c r="K6" s="27">
        <v>0.05</v>
      </c>
      <c r="L6" s="27">
        <v>0.18</v>
      </c>
      <c r="M6" s="27"/>
      <c r="N6" s="27"/>
      <c r="O6" s="28"/>
      <c r="P6" s="4">
        <f>A7</f>
        <v>57959</v>
      </c>
      <c r="Q6" s="29"/>
      <c r="R6" s="24"/>
      <c r="S6" s="30">
        <v>0.01</v>
      </c>
      <c r="T6" s="31">
        <v>0.05</v>
      </c>
      <c r="U6" s="25"/>
      <c r="V6" s="32"/>
      <c r="W6" s="28"/>
    </row>
    <row r="7" spans="1:23" ht="44.45" customHeight="1" x14ac:dyDescent="0.25">
      <c r="A7" s="85">
        <v>57959</v>
      </c>
      <c r="B7" s="82" t="s">
        <v>8</v>
      </c>
      <c r="C7" s="6">
        <v>45093</v>
      </c>
      <c r="D7" s="55">
        <v>3</v>
      </c>
      <c r="E7" s="33">
        <v>257705.5</v>
      </c>
      <c r="F7" s="53">
        <v>0</v>
      </c>
      <c r="G7" s="53">
        <f>ROUND(E7-F7,0)</f>
        <v>257706</v>
      </c>
      <c r="H7" s="24">
        <f>ROUND(G7*H6,0)</f>
        <v>46387</v>
      </c>
      <c r="I7" s="25">
        <f>G7+H7</f>
        <v>304093</v>
      </c>
      <c r="J7" s="34">
        <f>ROUND(G7*$J$6,)</f>
        <v>2577</v>
      </c>
      <c r="K7" s="28">
        <f>ROUND(G7*$K$6,)</f>
        <v>12885</v>
      </c>
      <c r="L7" s="28">
        <f>H7</f>
        <v>46387</v>
      </c>
      <c r="M7" s="28"/>
      <c r="N7" s="28">
        <v>0</v>
      </c>
      <c r="O7" s="28">
        <f>ROUND(I7-SUM(J7:N7),0)</f>
        <v>242244</v>
      </c>
      <c r="P7" s="4"/>
      <c r="Q7" s="35"/>
      <c r="R7" s="24"/>
      <c r="S7" s="24">
        <f>R7*S6</f>
        <v>0</v>
      </c>
      <c r="T7" s="25">
        <v>0</v>
      </c>
      <c r="U7" s="25">
        <v>0</v>
      </c>
      <c r="V7" s="32">
        <v>242243</v>
      </c>
      <c r="W7" s="36" t="s">
        <v>9</v>
      </c>
    </row>
    <row r="8" spans="1:23" ht="44.45" customHeight="1" x14ac:dyDescent="0.25">
      <c r="A8" s="85">
        <v>57959</v>
      </c>
      <c r="B8" s="38" t="s">
        <v>14</v>
      </c>
      <c r="C8" s="6">
        <v>45142</v>
      </c>
      <c r="D8" s="55">
        <v>3</v>
      </c>
      <c r="E8" s="33">
        <f>H7</f>
        <v>46387</v>
      </c>
      <c r="F8" s="53"/>
      <c r="G8" s="53"/>
      <c r="H8" s="24"/>
      <c r="I8" s="25"/>
      <c r="J8" s="34"/>
      <c r="K8" s="28"/>
      <c r="L8" s="28"/>
      <c r="M8" s="28"/>
      <c r="N8" s="28"/>
      <c r="O8" s="28">
        <f>E8</f>
        <v>46387</v>
      </c>
      <c r="P8" s="4"/>
      <c r="Q8" s="35"/>
      <c r="R8" s="24"/>
      <c r="S8" s="24">
        <f>ROUND(R8*S6,0)</f>
        <v>0</v>
      </c>
      <c r="T8" s="25">
        <f>R8*T6</f>
        <v>0</v>
      </c>
      <c r="U8" s="25">
        <v>0</v>
      </c>
      <c r="V8" s="32">
        <v>46387</v>
      </c>
      <c r="W8" s="76" t="s">
        <v>33</v>
      </c>
    </row>
    <row r="9" spans="1:23" s="57" customFormat="1" ht="44.45" customHeight="1" x14ac:dyDescent="0.25">
      <c r="A9" s="86"/>
      <c r="B9" s="88"/>
      <c r="C9" s="87"/>
      <c r="D9" s="58"/>
      <c r="E9" s="59"/>
      <c r="F9" s="60"/>
      <c r="G9" s="61">
        <f>E9-F9</f>
        <v>0</v>
      </c>
      <c r="H9" s="62">
        <v>0</v>
      </c>
      <c r="I9" s="63">
        <f>G9+H9</f>
        <v>0</v>
      </c>
      <c r="J9" s="64">
        <f>J6*I9</f>
        <v>0</v>
      </c>
      <c r="K9" s="65"/>
      <c r="L9" s="65"/>
      <c r="M9" s="66"/>
      <c r="N9" s="66"/>
      <c r="O9" s="66">
        <f>I9-SUM(J9:L9)</f>
        <v>0</v>
      </c>
      <c r="P9" s="4">
        <f>A10</f>
        <v>55978</v>
      </c>
      <c r="Q9" s="67"/>
      <c r="R9" s="62"/>
      <c r="S9" s="62">
        <f>R9*S6</f>
        <v>0</v>
      </c>
      <c r="T9" s="63">
        <f>R9*T6</f>
        <v>0</v>
      </c>
      <c r="U9" s="63"/>
      <c r="V9" s="68">
        <f>ROUND(R9-S9-T9-U9,0)</f>
        <v>0</v>
      </c>
      <c r="W9" s="69"/>
    </row>
    <row r="10" spans="1:23" ht="44.45" customHeight="1" x14ac:dyDescent="0.25">
      <c r="A10" s="85">
        <v>55978</v>
      </c>
      <c r="B10" s="82" t="s">
        <v>10</v>
      </c>
      <c r="C10" s="54">
        <v>45022</v>
      </c>
      <c r="D10" s="9">
        <v>1</v>
      </c>
      <c r="E10" s="38">
        <v>268684.5</v>
      </c>
      <c r="F10" s="39">
        <v>31019</v>
      </c>
      <c r="G10" s="53">
        <v>237666</v>
      </c>
      <c r="H10" s="39">
        <v>42780</v>
      </c>
      <c r="I10" s="25">
        <v>280446</v>
      </c>
      <c r="J10" s="34">
        <v>2377</v>
      </c>
      <c r="K10" s="28">
        <v>11883</v>
      </c>
      <c r="L10" s="28">
        <v>42780</v>
      </c>
      <c r="M10" s="28"/>
      <c r="N10" s="28">
        <v>0</v>
      </c>
      <c r="O10" s="28">
        <v>223406</v>
      </c>
      <c r="P10" s="10"/>
      <c r="Q10" s="35"/>
      <c r="R10" s="24"/>
      <c r="S10" s="24">
        <v>0</v>
      </c>
      <c r="T10" s="25">
        <v>0</v>
      </c>
      <c r="U10" s="25">
        <v>0</v>
      </c>
      <c r="V10" s="32">
        <v>223406</v>
      </c>
      <c r="W10" s="36" t="s">
        <v>11</v>
      </c>
    </row>
    <row r="11" spans="1:23" x14ac:dyDescent="0.25">
      <c r="A11" s="85">
        <v>55978</v>
      </c>
      <c r="B11" s="38" t="s">
        <v>14</v>
      </c>
      <c r="C11" s="6">
        <v>45142</v>
      </c>
      <c r="D11" s="55">
        <v>3</v>
      </c>
      <c r="E11" s="33">
        <f>H10</f>
        <v>42780</v>
      </c>
      <c r="F11" s="53"/>
      <c r="G11" s="53"/>
      <c r="H11" s="24"/>
      <c r="I11" s="25"/>
      <c r="J11" s="34"/>
      <c r="K11" s="28"/>
      <c r="L11" s="28"/>
      <c r="M11" s="28"/>
      <c r="N11" s="28"/>
      <c r="O11" s="28">
        <f>E11</f>
        <v>42780</v>
      </c>
      <c r="P11" s="10"/>
      <c r="Q11" s="35"/>
      <c r="R11" s="39"/>
      <c r="S11" s="39"/>
      <c r="T11" s="39"/>
      <c r="U11" s="39"/>
      <c r="V11" s="42">
        <v>42780</v>
      </c>
      <c r="W11" s="77" t="s">
        <v>34</v>
      </c>
    </row>
    <row r="12" spans="1:23" s="57" customFormat="1" x14ac:dyDescent="0.25">
      <c r="A12" s="86"/>
      <c r="B12" s="71"/>
      <c r="C12" s="70"/>
      <c r="D12" s="70"/>
      <c r="E12" s="71"/>
      <c r="F12" s="60"/>
      <c r="G12" s="71"/>
      <c r="H12" s="60"/>
      <c r="I12" s="72"/>
      <c r="J12" s="73"/>
      <c r="K12" s="65"/>
      <c r="L12" s="65"/>
      <c r="M12" s="65"/>
      <c r="N12" s="65"/>
      <c r="O12" s="65"/>
      <c r="P12" s="4">
        <f>A13</f>
        <v>55548</v>
      </c>
      <c r="Q12" s="67"/>
      <c r="R12" s="60"/>
      <c r="S12" s="60"/>
      <c r="T12" s="60"/>
      <c r="U12" s="60"/>
      <c r="V12" s="74"/>
      <c r="W12" s="75"/>
    </row>
    <row r="13" spans="1:23" x14ac:dyDescent="0.25">
      <c r="A13" s="85">
        <v>55548</v>
      </c>
      <c r="B13" s="38" t="s">
        <v>12</v>
      </c>
      <c r="C13" s="54">
        <v>45007</v>
      </c>
      <c r="D13" s="37">
        <v>6</v>
      </c>
      <c r="E13" s="38">
        <v>268231.5</v>
      </c>
      <c r="F13" s="39">
        <v>29670</v>
      </c>
      <c r="G13" s="38">
        <v>238562</v>
      </c>
      <c r="H13" s="39">
        <v>42941</v>
      </c>
      <c r="I13" s="40">
        <v>281503</v>
      </c>
      <c r="J13" s="22">
        <v>2386</v>
      </c>
      <c r="K13" s="41">
        <v>11928</v>
      </c>
      <c r="L13" s="41">
        <v>42941</v>
      </c>
      <c r="M13" s="41"/>
      <c r="N13" s="41">
        <v>0</v>
      </c>
      <c r="O13" s="41">
        <v>224248</v>
      </c>
      <c r="P13" s="10"/>
      <c r="Q13" s="35"/>
      <c r="R13" s="39"/>
      <c r="S13" s="39">
        <v>0</v>
      </c>
      <c r="T13" s="39">
        <v>0</v>
      </c>
      <c r="U13" s="39">
        <v>0</v>
      </c>
      <c r="V13" s="42">
        <v>224248</v>
      </c>
      <c r="W13" s="43" t="s">
        <v>13</v>
      </c>
    </row>
    <row r="14" spans="1:23" x14ac:dyDescent="0.25">
      <c r="A14" s="85">
        <v>55548</v>
      </c>
      <c r="B14" s="38" t="s">
        <v>14</v>
      </c>
      <c r="C14" s="54">
        <v>45033</v>
      </c>
      <c r="D14" s="37">
        <v>6</v>
      </c>
      <c r="E14" s="38">
        <v>42941</v>
      </c>
      <c r="F14" s="39"/>
      <c r="G14" s="38"/>
      <c r="H14" s="39"/>
      <c r="I14" s="40"/>
      <c r="J14" s="22"/>
      <c r="K14" s="41"/>
      <c r="L14" s="41"/>
      <c r="M14" s="41"/>
      <c r="N14" s="41"/>
      <c r="O14" s="41">
        <v>42941</v>
      </c>
      <c r="P14" s="10"/>
      <c r="Q14" s="35"/>
      <c r="R14" s="39"/>
      <c r="S14" s="39">
        <v>0</v>
      </c>
      <c r="T14" s="39">
        <v>0</v>
      </c>
      <c r="U14" s="39">
        <v>0</v>
      </c>
      <c r="V14" s="42">
        <v>42941</v>
      </c>
      <c r="W14" s="43" t="s">
        <v>15</v>
      </c>
    </row>
    <row r="15" spans="1:23" x14ac:dyDescent="0.25">
      <c r="A15" s="85"/>
      <c r="B15" s="38"/>
      <c r="C15" s="54"/>
      <c r="D15" s="37"/>
      <c r="E15" s="38"/>
      <c r="F15" s="39"/>
      <c r="G15" s="38"/>
      <c r="H15" s="39"/>
      <c r="I15" s="40"/>
      <c r="J15" s="22"/>
      <c r="K15" s="41"/>
      <c r="L15" s="41"/>
      <c r="M15" s="41"/>
      <c r="N15" s="41"/>
      <c r="O15" s="41"/>
      <c r="P15" s="10"/>
      <c r="Q15" s="35"/>
      <c r="R15" s="39"/>
      <c r="S15" s="39"/>
      <c r="T15" s="39"/>
      <c r="U15" s="39"/>
      <c r="V15" s="42"/>
      <c r="W15" s="43"/>
    </row>
    <row r="16" spans="1:23" x14ac:dyDescent="0.25">
      <c r="A16" s="85"/>
      <c r="B16" s="38"/>
      <c r="C16" s="37"/>
      <c r="D16" s="37"/>
      <c r="E16" s="38"/>
      <c r="F16" s="39"/>
      <c r="G16" s="38"/>
      <c r="H16" s="39"/>
      <c r="I16" s="40"/>
      <c r="J16" s="22"/>
      <c r="K16" s="41"/>
      <c r="L16" s="41"/>
      <c r="M16" s="41"/>
      <c r="N16" s="41"/>
      <c r="O16" s="41"/>
      <c r="P16" s="10"/>
      <c r="Q16" s="35"/>
      <c r="R16" s="39"/>
      <c r="S16" s="39"/>
      <c r="T16" s="39"/>
      <c r="U16" s="39"/>
      <c r="V16" s="42"/>
      <c r="W16" s="43"/>
    </row>
    <row r="17" spans="1:23" s="57" customFormat="1" x14ac:dyDescent="0.25">
      <c r="A17" s="86"/>
      <c r="B17" s="71"/>
      <c r="C17" s="70"/>
      <c r="D17" s="70"/>
      <c r="E17" s="71"/>
      <c r="F17" s="60"/>
      <c r="G17" s="71"/>
      <c r="H17" s="60"/>
      <c r="I17" s="72"/>
      <c r="J17" s="73"/>
      <c r="K17" s="65"/>
      <c r="L17" s="65"/>
      <c r="M17" s="65"/>
      <c r="N17" s="65"/>
      <c r="O17" s="65"/>
      <c r="P17" s="4">
        <f>A18</f>
        <v>55366</v>
      </c>
      <c r="Q17" s="67"/>
      <c r="R17" s="60"/>
      <c r="S17" s="60"/>
      <c r="T17" s="60"/>
      <c r="U17" s="60"/>
      <c r="V17" s="74"/>
      <c r="W17" s="75"/>
    </row>
    <row r="18" spans="1:23" x14ac:dyDescent="0.25">
      <c r="A18" s="85">
        <v>55366</v>
      </c>
      <c r="B18" s="38" t="s">
        <v>16</v>
      </c>
      <c r="C18" s="54">
        <v>44991</v>
      </c>
      <c r="D18" s="37">
        <v>4</v>
      </c>
      <c r="E18" s="38">
        <v>271375</v>
      </c>
      <c r="F18" s="39">
        <v>35065</v>
      </c>
      <c r="G18" s="38">
        <v>236310</v>
      </c>
      <c r="H18" s="39">
        <v>42536</v>
      </c>
      <c r="I18" s="40">
        <v>278846</v>
      </c>
      <c r="J18" s="22">
        <v>2363</v>
      </c>
      <c r="K18" s="41">
        <v>11816</v>
      </c>
      <c r="L18" s="41">
        <v>42536</v>
      </c>
      <c r="M18" s="41"/>
      <c r="N18" s="41">
        <v>1646</v>
      </c>
      <c r="O18" s="41">
        <v>220485</v>
      </c>
      <c r="P18" s="10"/>
      <c r="Q18" s="35"/>
      <c r="R18" s="39"/>
      <c r="S18" s="39">
        <v>0</v>
      </c>
      <c r="T18" s="39">
        <v>0</v>
      </c>
      <c r="U18" s="39">
        <v>0</v>
      </c>
      <c r="V18" s="42">
        <v>220485</v>
      </c>
      <c r="W18" s="43" t="s">
        <v>17</v>
      </c>
    </row>
    <row r="19" spans="1:23" x14ac:dyDescent="0.25">
      <c r="A19" s="85">
        <v>55366</v>
      </c>
      <c r="B19" s="38" t="s">
        <v>14</v>
      </c>
      <c r="C19" s="54">
        <v>45037</v>
      </c>
      <c r="D19" s="37">
        <v>4</v>
      </c>
      <c r="E19" s="38">
        <v>42536</v>
      </c>
      <c r="F19" s="39"/>
      <c r="G19" s="38"/>
      <c r="H19" s="39"/>
      <c r="I19" s="40"/>
      <c r="J19" s="22"/>
      <c r="K19" s="41"/>
      <c r="L19" s="41"/>
      <c r="M19" s="41"/>
      <c r="N19" s="41"/>
      <c r="O19" s="41">
        <v>42536</v>
      </c>
      <c r="P19" s="10"/>
      <c r="Q19" s="35"/>
      <c r="R19" s="39"/>
      <c r="S19" s="39">
        <v>0</v>
      </c>
      <c r="T19" s="39">
        <v>0</v>
      </c>
      <c r="U19" s="39">
        <v>0</v>
      </c>
      <c r="V19" s="42">
        <v>42536</v>
      </c>
      <c r="W19" s="43" t="s">
        <v>18</v>
      </c>
    </row>
    <row r="20" spans="1:23" x14ac:dyDescent="0.25">
      <c r="A20" s="85"/>
      <c r="B20" s="38"/>
      <c r="C20" s="37"/>
      <c r="D20" s="37"/>
      <c r="E20" s="38"/>
      <c r="F20" s="39"/>
      <c r="G20" s="38"/>
      <c r="H20" s="39"/>
      <c r="I20" s="40"/>
      <c r="J20" s="22"/>
      <c r="K20" s="41"/>
      <c r="L20" s="41"/>
      <c r="M20" s="41"/>
      <c r="N20" s="41"/>
      <c r="O20" s="41"/>
      <c r="P20" s="10"/>
      <c r="Q20" s="35"/>
      <c r="R20" s="39"/>
      <c r="S20" s="39"/>
      <c r="T20" s="39"/>
      <c r="U20" s="39"/>
      <c r="V20" s="42"/>
      <c r="W20" s="43"/>
    </row>
    <row r="21" spans="1:23" s="57" customFormat="1" x14ac:dyDescent="0.25">
      <c r="A21" s="86"/>
      <c r="B21" s="71"/>
      <c r="C21" s="70"/>
      <c r="D21" s="70"/>
      <c r="E21" s="71"/>
      <c r="F21" s="60"/>
      <c r="G21" s="71"/>
      <c r="H21" s="60"/>
      <c r="I21" s="72"/>
      <c r="J21" s="73"/>
      <c r="K21" s="65"/>
      <c r="L21" s="65"/>
      <c r="M21" s="65"/>
      <c r="N21" s="65"/>
      <c r="O21" s="65"/>
      <c r="P21" s="4">
        <f>A22</f>
        <v>55093</v>
      </c>
      <c r="Q21" s="67"/>
      <c r="R21" s="60"/>
      <c r="S21" s="60"/>
      <c r="T21" s="60"/>
      <c r="U21" s="60"/>
      <c r="V21" s="74"/>
      <c r="W21" s="75"/>
    </row>
    <row r="22" spans="1:23" x14ac:dyDescent="0.25">
      <c r="A22" s="85">
        <v>55093</v>
      </c>
      <c r="B22" s="38" t="s">
        <v>19</v>
      </c>
      <c r="C22" s="54">
        <v>44991</v>
      </c>
      <c r="D22" s="37">
        <v>5</v>
      </c>
      <c r="E22" s="38">
        <v>263198</v>
      </c>
      <c r="F22" s="39">
        <v>30570</v>
      </c>
      <c r="G22" s="38">
        <v>232628</v>
      </c>
      <c r="H22" s="39">
        <v>41873</v>
      </c>
      <c r="I22" s="40">
        <v>274501</v>
      </c>
      <c r="J22" s="22">
        <v>2326</v>
      </c>
      <c r="K22" s="41">
        <v>11631</v>
      </c>
      <c r="L22" s="41">
        <v>41873</v>
      </c>
      <c r="M22" s="41"/>
      <c r="N22" s="41">
        <v>0</v>
      </c>
      <c r="O22" s="41">
        <v>218671</v>
      </c>
      <c r="P22" s="10"/>
      <c r="Q22" s="35"/>
      <c r="R22" s="39"/>
      <c r="S22" s="39">
        <v>0</v>
      </c>
      <c r="T22" s="39">
        <v>0</v>
      </c>
      <c r="U22" s="39">
        <v>0</v>
      </c>
      <c r="V22" s="42">
        <v>218671</v>
      </c>
      <c r="W22" s="43" t="s">
        <v>20</v>
      </c>
    </row>
    <row r="23" spans="1:23" x14ac:dyDescent="0.25">
      <c r="A23" s="85">
        <v>55093</v>
      </c>
      <c r="B23" s="38" t="s">
        <v>14</v>
      </c>
      <c r="C23" s="54">
        <v>45033</v>
      </c>
      <c r="D23" s="37">
        <v>5</v>
      </c>
      <c r="E23" s="38">
        <v>41873</v>
      </c>
      <c r="F23" s="39"/>
      <c r="G23" s="38"/>
      <c r="H23" s="39"/>
      <c r="I23" s="40"/>
      <c r="J23" s="22"/>
      <c r="K23" s="41"/>
      <c r="L23" s="41"/>
      <c r="M23" s="41"/>
      <c r="N23" s="41"/>
      <c r="O23" s="41">
        <v>41873</v>
      </c>
      <c r="P23" s="10"/>
      <c r="Q23" s="35"/>
      <c r="R23" s="39"/>
      <c r="S23" s="39">
        <v>0</v>
      </c>
      <c r="T23" s="39">
        <v>0</v>
      </c>
      <c r="U23" s="39">
        <v>0</v>
      </c>
      <c r="V23" s="42">
        <v>41873</v>
      </c>
      <c r="W23" s="43" t="s">
        <v>21</v>
      </c>
    </row>
    <row r="24" spans="1:23" x14ac:dyDescent="0.25">
      <c r="A24" s="85"/>
      <c r="B24" s="38"/>
      <c r="C24" s="37"/>
      <c r="D24" s="37"/>
      <c r="E24" s="38"/>
      <c r="F24" s="39"/>
      <c r="G24" s="38"/>
      <c r="H24" s="39"/>
      <c r="I24" s="40"/>
      <c r="J24" s="22"/>
      <c r="K24" s="41"/>
      <c r="L24" s="41"/>
      <c r="M24" s="41"/>
      <c r="N24" s="41"/>
      <c r="O24" s="41"/>
      <c r="P24" s="10"/>
      <c r="Q24" s="35"/>
      <c r="R24" s="39"/>
      <c r="S24" s="39"/>
      <c r="T24" s="39"/>
      <c r="U24" s="39"/>
      <c r="V24" s="42"/>
      <c r="W24" s="43"/>
    </row>
    <row r="25" spans="1:23" s="57" customFormat="1" x14ac:dyDescent="0.25">
      <c r="A25" s="86"/>
      <c r="B25" s="71"/>
      <c r="C25" s="70"/>
      <c r="D25" s="70"/>
      <c r="E25" s="71"/>
      <c r="F25" s="60"/>
      <c r="G25" s="71"/>
      <c r="H25" s="60"/>
      <c r="I25" s="72"/>
      <c r="J25" s="73"/>
      <c r="K25" s="65"/>
      <c r="L25" s="65"/>
      <c r="M25" s="65"/>
      <c r="N25" s="65"/>
      <c r="O25" s="65"/>
      <c r="P25" s="4">
        <f>A26</f>
        <v>54783</v>
      </c>
      <c r="Q25" s="67"/>
      <c r="R25" s="60"/>
      <c r="S25" s="60"/>
      <c r="T25" s="60"/>
      <c r="U25" s="60"/>
      <c r="V25" s="74"/>
      <c r="W25" s="75"/>
    </row>
    <row r="26" spans="1:23" x14ac:dyDescent="0.25">
      <c r="A26" s="85">
        <v>54783</v>
      </c>
      <c r="B26" s="38" t="s">
        <v>22</v>
      </c>
      <c r="C26" s="54">
        <v>44965</v>
      </c>
      <c r="D26" s="37">
        <v>1</v>
      </c>
      <c r="E26" s="38">
        <v>272598</v>
      </c>
      <c r="F26" s="39">
        <v>38212</v>
      </c>
      <c r="G26" s="38">
        <v>234386</v>
      </c>
      <c r="H26" s="39">
        <v>42189</v>
      </c>
      <c r="I26" s="40">
        <v>276575</v>
      </c>
      <c r="J26" s="22">
        <v>2344</v>
      </c>
      <c r="K26" s="41">
        <v>11719</v>
      </c>
      <c r="L26" s="41">
        <v>42189</v>
      </c>
      <c r="M26" s="41"/>
      <c r="N26" s="41">
        <v>3958</v>
      </c>
      <c r="O26" s="41">
        <v>216365</v>
      </c>
      <c r="P26" s="10"/>
      <c r="Q26" s="35" t="s">
        <v>23</v>
      </c>
      <c r="R26" s="39">
        <v>100000</v>
      </c>
      <c r="S26" s="39">
        <v>1000</v>
      </c>
      <c r="T26" s="39">
        <v>0</v>
      </c>
      <c r="U26" s="39">
        <v>0</v>
      </c>
      <c r="V26" s="42">
        <v>99000</v>
      </c>
      <c r="W26" s="43" t="s">
        <v>24</v>
      </c>
    </row>
    <row r="27" spans="1:23" x14ac:dyDescent="0.25">
      <c r="A27" s="85">
        <v>54783</v>
      </c>
      <c r="B27" s="38" t="s">
        <v>14</v>
      </c>
      <c r="C27" s="54">
        <v>45033</v>
      </c>
      <c r="D27" s="37">
        <v>1</v>
      </c>
      <c r="E27" s="38">
        <v>42189</v>
      </c>
      <c r="F27" s="39"/>
      <c r="G27" s="38"/>
      <c r="H27" s="39"/>
      <c r="I27" s="40"/>
      <c r="J27" s="22"/>
      <c r="K27" s="41"/>
      <c r="L27" s="41"/>
      <c r="M27" s="41"/>
      <c r="N27" s="41"/>
      <c r="O27" s="41">
        <v>42189</v>
      </c>
      <c r="P27" s="10"/>
      <c r="Q27" s="35"/>
      <c r="R27" s="39"/>
      <c r="S27" s="39">
        <v>0</v>
      </c>
      <c r="T27" s="39">
        <v>0</v>
      </c>
      <c r="U27" s="39">
        <v>0</v>
      </c>
      <c r="V27" s="42">
        <v>117365</v>
      </c>
      <c r="W27" s="43" t="s">
        <v>25</v>
      </c>
    </row>
    <row r="28" spans="1:23" x14ac:dyDescent="0.25">
      <c r="A28" s="85">
        <v>54783</v>
      </c>
      <c r="B28" s="38"/>
      <c r="C28" s="54"/>
      <c r="D28" s="37"/>
      <c r="E28" s="38"/>
      <c r="F28" s="39"/>
      <c r="G28" s="38">
        <v>0</v>
      </c>
      <c r="H28" s="39">
        <v>0</v>
      </c>
      <c r="I28" s="40">
        <v>0</v>
      </c>
      <c r="J28" s="22">
        <v>0</v>
      </c>
      <c r="K28" s="41"/>
      <c r="L28" s="41"/>
      <c r="M28" s="41"/>
      <c r="N28" s="41"/>
      <c r="O28" s="41">
        <v>0</v>
      </c>
      <c r="P28" s="10"/>
      <c r="Q28" s="35"/>
      <c r="R28" s="39"/>
      <c r="S28" s="39">
        <v>0</v>
      </c>
      <c r="T28" s="39">
        <v>0</v>
      </c>
      <c r="U28" s="39"/>
      <c r="V28" s="42">
        <v>42189</v>
      </c>
      <c r="W28" s="43" t="s">
        <v>26</v>
      </c>
    </row>
    <row r="29" spans="1:23" s="57" customFormat="1" x14ac:dyDescent="0.25">
      <c r="A29" s="86"/>
      <c r="B29" s="71"/>
      <c r="C29" s="70"/>
      <c r="D29" s="70"/>
      <c r="E29" s="71"/>
      <c r="F29" s="60"/>
      <c r="G29" s="71"/>
      <c r="H29" s="60"/>
      <c r="I29" s="72"/>
      <c r="J29" s="73"/>
      <c r="K29" s="65"/>
      <c r="L29" s="65"/>
      <c r="M29" s="65"/>
      <c r="N29" s="65"/>
      <c r="O29" s="65"/>
      <c r="P29" s="4">
        <f>A30</f>
        <v>54615</v>
      </c>
      <c r="Q29" s="67"/>
      <c r="R29" s="60"/>
      <c r="S29" s="60"/>
      <c r="T29" s="60"/>
      <c r="U29" s="60"/>
      <c r="V29" s="74"/>
      <c r="W29" s="75"/>
    </row>
    <row r="30" spans="1:23" x14ac:dyDescent="0.25">
      <c r="A30" s="85">
        <v>54615</v>
      </c>
      <c r="B30" s="38" t="s">
        <v>27</v>
      </c>
      <c r="C30" s="54">
        <v>44965</v>
      </c>
      <c r="D30" s="37">
        <v>2</v>
      </c>
      <c r="E30" s="38">
        <v>266834.5</v>
      </c>
      <c r="F30" s="39">
        <v>27423</v>
      </c>
      <c r="G30" s="38">
        <v>239411.5</v>
      </c>
      <c r="H30" s="39">
        <v>43094.07</v>
      </c>
      <c r="I30" s="40">
        <v>282505.57</v>
      </c>
      <c r="J30" s="22">
        <v>2394.1150000000002</v>
      </c>
      <c r="K30" s="41">
        <v>11970.575000000001</v>
      </c>
      <c r="L30" s="41">
        <v>0</v>
      </c>
      <c r="M30" s="41"/>
      <c r="N30" s="41">
        <v>43094.07</v>
      </c>
      <c r="O30" s="41">
        <v>225046.81</v>
      </c>
      <c r="P30" s="10"/>
      <c r="Q30" s="35"/>
      <c r="R30" s="39">
        <v>0</v>
      </c>
      <c r="S30" s="39">
        <v>0</v>
      </c>
      <c r="T30" s="39">
        <v>0</v>
      </c>
      <c r="U30" s="39">
        <v>0</v>
      </c>
      <c r="V30" s="42">
        <v>225047</v>
      </c>
      <c r="W30" s="43" t="s">
        <v>35</v>
      </c>
    </row>
    <row r="31" spans="1:23" x14ac:dyDescent="0.25">
      <c r="A31" s="85">
        <v>54615</v>
      </c>
      <c r="B31" s="38" t="s">
        <v>14</v>
      </c>
      <c r="C31" s="54">
        <v>45033</v>
      </c>
      <c r="D31" s="37">
        <v>2</v>
      </c>
      <c r="E31" s="38">
        <v>43094</v>
      </c>
      <c r="F31" s="39"/>
      <c r="G31" s="38"/>
      <c r="H31" s="39"/>
      <c r="I31" s="40"/>
      <c r="J31" s="22"/>
      <c r="K31" s="41"/>
      <c r="L31" s="41"/>
      <c r="M31" s="41"/>
      <c r="N31" s="41"/>
      <c r="O31" s="41">
        <v>43094</v>
      </c>
      <c r="P31" s="10"/>
      <c r="Q31" s="35"/>
      <c r="R31" s="39">
        <v>0</v>
      </c>
      <c r="S31" s="39">
        <v>0</v>
      </c>
      <c r="T31" s="39">
        <v>0</v>
      </c>
      <c r="U31" s="39">
        <v>0</v>
      </c>
      <c r="V31" s="42">
        <v>43094</v>
      </c>
      <c r="W31" s="43" t="s">
        <v>36</v>
      </c>
    </row>
    <row r="32" spans="1:23" x14ac:dyDescent="0.25">
      <c r="A32" s="85"/>
      <c r="B32" s="38"/>
      <c r="C32" s="54"/>
      <c r="D32" s="37"/>
      <c r="E32" s="38"/>
      <c r="F32" s="39"/>
      <c r="G32" s="38"/>
      <c r="H32" s="39"/>
      <c r="I32" s="40"/>
      <c r="J32" s="22"/>
      <c r="K32" s="41"/>
      <c r="L32" s="41"/>
      <c r="M32" s="41"/>
      <c r="N32" s="41"/>
      <c r="O32" s="41"/>
      <c r="P32" s="10"/>
      <c r="Q32" s="35"/>
      <c r="R32" s="39"/>
      <c r="S32" s="39"/>
      <c r="T32" s="39"/>
      <c r="U32" s="39"/>
      <c r="V32" s="42"/>
      <c r="W32" s="43"/>
    </row>
    <row r="33" spans="1:23" x14ac:dyDescent="0.25">
      <c r="A33" s="85"/>
      <c r="B33" s="38"/>
      <c r="C33" s="54"/>
      <c r="D33" s="37"/>
      <c r="E33" s="38"/>
      <c r="F33" s="39"/>
      <c r="G33" s="38"/>
      <c r="H33" s="39"/>
      <c r="I33" s="40"/>
      <c r="J33" s="22"/>
      <c r="K33" s="41"/>
      <c r="L33" s="41"/>
      <c r="M33" s="41"/>
      <c r="N33" s="41"/>
      <c r="O33" s="41"/>
      <c r="P33" s="10"/>
      <c r="Q33" s="35"/>
      <c r="R33" s="39"/>
      <c r="S33" s="39"/>
      <c r="T33" s="39"/>
      <c r="U33" s="39"/>
      <c r="V33" s="42"/>
      <c r="W33" s="43"/>
    </row>
    <row r="34" spans="1:23" s="57" customFormat="1" x14ac:dyDescent="0.25">
      <c r="A34" s="86"/>
      <c r="B34" s="71"/>
      <c r="C34" s="89"/>
      <c r="D34" s="70"/>
      <c r="E34" s="71"/>
      <c r="F34" s="60"/>
      <c r="G34" s="71"/>
      <c r="H34" s="60"/>
      <c r="I34" s="72"/>
      <c r="J34" s="73"/>
      <c r="K34" s="65"/>
      <c r="L34" s="65"/>
      <c r="M34" s="65"/>
      <c r="N34" s="65"/>
      <c r="O34" s="65"/>
      <c r="P34" s="4">
        <f>A35</f>
        <v>54614</v>
      </c>
      <c r="Q34" s="67"/>
      <c r="R34" s="60"/>
      <c r="S34" s="60"/>
      <c r="T34" s="60"/>
      <c r="U34" s="60"/>
      <c r="V34" s="74"/>
      <c r="W34" s="75"/>
    </row>
    <row r="35" spans="1:23" x14ac:dyDescent="0.25">
      <c r="A35" s="85">
        <v>54614</v>
      </c>
      <c r="B35" s="38" t="s">
        <v>28</v>
      </c>
      <c r="C35" s="54">
        <v>44965</v>
      </c>
      <c r="D35" s="37">
        <v>3</v>
      </c>
      <c r="E35" s="38">
        <v>266186</v>
      </c>
      <c r="F35" s="39">
        <v>34615</v>
      </c>
      <c r="G35" s="38">
        <v>231571</v>
      </c>
      <c r="H35" s="39">
        <v>41683</v>
      </c>
      <c r="I35" s="40">
        <v>273254</v>
      </c>
      <c r="J35" s="22">
        <v>2316</v>
      </c>
      <c r="K35" s="41">
        <v>11579</v>
      </c>
      <c r="L35" s="41">
        <v>41683</v>
      </c>
      <c r="M35" s="41"/>
      <c r="N35" s="41">
        <v>156</v>
      </c>
      <c r="O35" s="41">
        <v>217520</v>
      </c>
      <c r="P35" s="10"/>
      <c r="Q35" s="35" t="s">
        <v>29</v>
      </c>
      <c r="R35" s="39">
        <v>100000</v>
      </c>
      <c r="S35" s="39">
        <v>1000</v>
      </c>
      <c r="T35" s="39">
        <v>0</v>
      </c>
      <c r="U35" s="39">
        <v>0</v>
      </c>
      <c r="V35" s="42">
        <v>99000</v>
      </c>
      <c r="W35" s="43" t="s">
        <v>30</v>
      </c>
    </row>
    <row r="36" spans="1:23" x14ac:dyDescent="0.25">
      <c r="A36" s="85">
        <v>54614</v>
      </c>
      <c r="B36" s="38" t="s">
        <v>14</v>
      </c>
      <c r="C36" s="54">
        <v>45033</v>
      </c>
      <c r="D36" s="37">
        <v>3</v>
      </c>
      <c r="E36" s="38">
        <v>41683</v>
      </c>
      <c r="F36" s="39"/>
      <c r="G36" s="38"/>
      <c r="H36" s="39"/>
      <c r="I36" s="40"/>
      <c r="J36" s="22"/>
      <c r="K36" s="41"/>
      <c r="L36" s="41"/>
      <c r="M36" s="41"/>
      <c r="N36" s="41"/>
      <c r="O36" s="41">
        <v>41683</v>
      </c>
      <c r="P36" s="10"/>
      <c r="Q36" s="35"/>
      <c r="R36" s="39"/>
      <c r="S36" s="39">
        <v>0</v>
      </c>
      <c r="T36" s="39">
        <v>0</v>
      </c>
      <c r="U36" s="39">
        <v>0</v>
      </c>
      <c r="V36" s="42">
        <v>118520</v>
      </c>
      <c r="W36" s="43" t="s">
        <v>31</v>
      </c>
    </row>
    <row r="37" spans="1:23" x14ac:dyDescent="0.25">
      <c r="A37" s="85">
        <v>54614</v>
      </c>
      <c r="B37" s="38"/>
      <c r="C37" s="54"/>
      <c r="D37" s="37"/>
      <c r="E37" s="38"/>
      <c r="F37" s="39"/>
      <c r="G37" s="38">
        <v>0</v>
      </c>
      <c r="H37" s="39">
        <v>0</v>
      </c>
      <c r="I37" s="40">
        <v>0</v>
      </c>
      <c r="J37" s="22">
        <v>0</v>
      </c>
      <c r="K37" s="41"/>
      <c r="L37" s="41"/>
      <c r="M37" s="41"/>
      <c r="N37" s="41"/>
      <c r="O37" s="41">
        <v>0</v>
      </c>
      <c r="P37" s="10"/>
      <c r="Q37" s="35"/>
      <c r="R37" s="39"/>
      <c r="S37" s="39">
        <v>0</v>
      </c>
      <c r="T37" s="39">
        <v>0</v>
      </c>
      <c r="U37" s="39"/>
      <c r="V37" s="42">
        <v>41683</v>
      </c>
      <c r="W37" s="43" t="s">
        <v>32</v>
      </c>
    </row>
    <row r="38" spans="1:23" x14ac:dyDescent="0.25">
      <c r="A38" s="85"/>
      <c r="B38" s="38"/>
      <c r="C38" s="54"/>
      <c r="D38" s="37"/>
      <c r="E38" s="38"/>
      <c r="F38" s="39"/>
      <c r="G38" s="38"/>
      <c r="H38" s="39"/>
      <c r="I38" s="40"/>
      <c r="J38" s="22"/>
      <c r="K38" s="41"/>
      <c r="L38" s="41"/>
      <c r="M38" s="41"/>
      <c r="N38" s="41"/>
      <c r="O38" s="41"/>
      <c r="P38" s="10"/>
      <c r="Q38" s="35"/>
      <c r="R38" s="39"/>
      <c r="S38" s="39"/>
      <c r="T38" s="39"/>
      <c r="U38" s="39"/>
      <c r="V38" s="42"/>
      <c r="W38" s="43"/>
    </row>
    <row r="39" spans="1:23" s="57" customFormat="1" x14ac:dyDescent="0.25">
      <c r="A39" s="86"/>
      <c r="B39" s="71"/>
      <c r="C39" s="89"/>
      <c r="D39" s="70"/>
      <c r="E39" s="71"/>
      <c r="F39" s="60"/>
      <c r="G39" s="60"/>
      <c r="H39" s="60"/>
      <c r="I39" s="72"/>
      <c r="J39" s="73"/>
      <c r="K39" s="65"/>
      <c r="L39" s="65"/>
      <c r="M39" s="65"/>
      <c r="N39" s="65"/>
      <c r="O39" s="65"/>
      <c r="P39" s="4">
        <f>A40</f>
        <v>56279</v>
      </c>
      <c r="Q39" s="67"/>
      <c r="R39" s="60"/>
      <c r="S39" s="60"/>
      <c r="T39" s="60"/>
      <c r="U39" s="60"/>
      <c r="V39" s="74"/>
      <c r="W39" s="75"/>
    </row>
    <row r="40" spans="1:23" x14ac:dyDescent="0.25">
      <c r="A40" s="85">
        <v>56279</v>
      </c>
      <c r="B40" s="38" t="s">
        <v>37</v>
      </c>
      <c r="C40" s="54">
        <v>45059</v>
      </c>
      <c r="D40" s="37">
        <v>2</v>
      </c>
      <c r="E40" s="33">
        <v>264087.5</v>
      </c>
      <c r="F40" s="53">
        <v>31469</v>
      </c>
      <c r="G40" s="53">
        <f>ROUND(E40-F40,0)</f>
        <v>232619</v>
      </c>
      <c r="H40" s="24">
        <f>ROUND(G40*H6,0)</f>
        <v>41871</v>
      </c>
      <c r="I40" s="25">
        <f>G40+H40</f>
        <v>274490</v>
      </c>
      <c r="J40" s="34">
        <f>ROUND(G40*$J$6,)</f>
        <v>2326</v>
      </c>
      <c r="K40" s="28">
        <f>ROUND(G40*$K$6,)</f>
        <v>11631</v>
      </c>
      <c r="L40" s="28">
        <f>H40</f>
        <v>41871</v>
      </c>
      <c r="M40" s="28"/>
      <c r="N40" s="28">
        <v>0</v>
      </c>
      <c r="O40" s="28">
        <f>ROUND(I40-SUM(J40:N40),0)</f>
        <v>218662</v>
      </c>
      <c r="P40" s="10"/>
      <c r="Q40" s="35"/>
      <c r="R40" s="39"/>
      <c r="S40" s="39"/>
      <c r="T40" s="39"/>
      <c r="U40" s="39"/>
      <c r="V40" s="42">
        <v>218662</v>
      </c>
      <c r="W40" s="43" t="s">
        <v>38</v>
      </c>
    </row>
    <row r="41" spans="1:23" x14ac:dyDescent="0.25">
      <c r="A41" s="85">
        <v>56279</v>
      </c>
      <c r="B41" s="38" t="s">
        <v>14</v>
      </c>
      <c r="C41" s="90">
        <v>45142</v>
      </c>
      <c r="D41" s="55">
        <v>3</v>
      </c>
      <c r="E41" s="33">
        <f>H40</f>
        <v>41871</v>
      </c>
      <c r="F41" s="53"/>
      <c r="G41" s="53"/>
      <c r="H41" s="24"/>
      <c r="I41" s="25"/>
      <c r="J41" s="34"/>
      <c r="K41" s="28"/>
      <c r="L41" s="28"/>
      <c r="M41" s="28"/>
      <c r="N41" s="28"/>
      <c r="O41" s="28">
        <f>E41</f>
        <v>41871</v>
      </c>
      <c r="P41" s="10"/>
      <c r="Q41" s="35"/>
      <c r="R41" s="39"/>
      <c r="S41" s="39"/>
      <c r="T41" s="39"/>
      <c r="U41" s="39"/>
      <c r="V41" s="42">
        <v>41871</v>
      </c>
      <c r="W41" s="43" t="s">
        <v>39</v>
      </c>
    </row>
    <row r="42" spans="1:23" x14ac:dyDescent="0.25">
      <c r="A42" s="85"/>
      <c r="B42" s="38"/>
      <c r="C42" s="54"/>
      <c r="D42" s="37"/>
      <c r="E42" s="38"/>
      <c r="F42" s="39"/>
      <c r="G42" s="38"/>
      <c r="H42" s="39"/>
      <c r="I42" s="40"/>
      <c r="J42" s="22"/>
      <c r="K42" s="41"/>
      <c r="L42" s="41"/>
      <c r="M42" s="41"/>
      <c r="N42" s="41"/>
      <c r="O42" s="41"/>
      <c r="P42" s="10"/>
      <c r="Q42" s="35"/>
      <c r="R42" s="39"/>
      <c r="S42" s="39"/>
      <c r="T42" s="39"/>
      <c r="U42" s="39"/>
      <c r="V42" s="42"/>
      <c r="W42" s="43"/>
    </row>
    <row r="43" spans="1:23" x14ac:dyDescent="0.25">
      <c r="A43" s="85"/>
      <c r="B43" s="38"/>
      <c r="C43" s="37"/>
      <c r="D43" s="37"/>
      <c r="E43" s="38"/>
      <c r="F43" s="39"/>
      <c r="G43" s="38"/>
      <c r="H43" s="39"/>
      <c r="I43" s="40"/>
      <c r="J43" s="22"/>
      <c r="K43" s="41"/>
      <c r="L43" s="41"/>
      <c r="M43" s="41"/>
      <c r="N43" s="41"/>
      <c r="O43" s="41"/>
      <c r="P43" s="10"/>
      <c r="Q43" s="35"/>
      <c r="R43" s="39"/>
      <c r="S43" s="39"/>
      <c r="T43" s="39"/>
      <c r="U43" s="39"/>
      <c r="V43" s="42"/>
      <c r="W43" s="43"/>
    </row>
    <row r="44" spans="1:23" ht="15.75" thickBot="1" x14ac:dyDescent="0.3">
      <c r="A44" s="85"/>
      <c r="B44" s="83"/>
      <c r="C44" s="7"/>
      <c r="D44" s="7"/>
      <c r="E44" s="44"/>
      <c r="F44" s="44"/>
      <c r="G44" s="44"/>
      <c r="H44" s="45"/>
      <c r="I44" s="46"/>
      <c r="J44" s="47"/>
      <c r="K44" s="48"/>
      <c r="L44" s="48"/>
      <c r="M44" s="48"/>
      <c r="N44" s="48"/>
      <c r="O44" s="48"/>
      <c r="P44" s="10"/>
      <c r="Q44" s="49"/>
      <c r="R44" s="45"/>
      <c r="S44" s="45"/>
      <c r="T44" s="45"/>
      <c r="U44" s="45"/>
      <c r="V44" s="50"/>
      <c r="W44" s="48"/>
    </row>
    <row r="45" spans="1:23" x14ac:dyDescent="0.25">
      <c r="H45" s="13"/>
      <c r="I45" s="13"/>
    </row>
    <row r="46" spans="1:23" x14ac:dyDescent="0.25">
      <c r="H46" s="13"/>
      <c r="I46" s="13"/>
    </row>
    <row r="47" spans="1:23" x14ac:dyDescent="0.25">
      <c r="H47" s="13"/>
      <c r="I47" s="13"/>
    </row>
    <row r="48" spans="1:23" x14ac:dyDescent="0.25">
      <c r="H48" s="13"/>
      <c r="I48" s="13"/>
    </row>
    <row r="49" spans="8:11" x14ac:dyDescent="0.25">
      <c r="H49" s="13"/>
      <c r="I49" s="13"/>
    </row>
    <row r="50" spans="8:11" x14ac:dyDescent="0.25">
      <c r="H50" s="13"/>
      <c r="I50" s="13"/>
    </row>
    <row r="54" spans="8:11" x14ac:dyDescent="0.25">
      <c r="K54" s="7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it</cp:lastModifiedBy>
  <cp:lastPrinted>2022-06-10T14:20:18Z</cp:lastPrinted>
  <dcterms:created xsi:type="dcterms:W3CDTF">2022-06-10T14:11:52Z</dcterms:created>
  <dcterms:modified xsi:type="dcterms:W3CDTF">2025-05-31T10:43:10Z</dcterms:modified>
</cp:coreProperties>
</file>