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B06ADADA-AD9F-49D8-B282-67087BF3DE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Q13" i="1" l="1"/>
  <c r="N13" i="1"/>
  <c r="K23" i="1" s="1"/>
  <c r="G8" i="1"/>
  <c r="M8" i="1" s="1"/>
  <c r="M13" i="1" l="1"/>
  <c r="H8" i="1"/>
  <c r="I8" i="1" s="1"/>
  <c r="L8" i="1"/>
  <c r="L13" i="1" s="1"/>
  <c r="J8" i="1"/>
  <c r="O8" i="1"/>
  <c r="E9" i="1" s="1"/>
  <c r="P9" i="1" s="1"/>
  <c r="K8" i="1"/>
  <c r="P8" i="1" l="1"/>
  <c r="S9" i="1" s="1"/>
  <c r="K13" i="1"/>
  <c r="K21" i="1" s="1"/>
  <c r="O13" i="1"/>
  <c r="K24" i="1"/>
  <c r="P13" i="1" l="1"/>
  <c r="Q15" i="1" s="1"/>
  <c r="K22" i="1" s="1"/>
  <c r="S12" i="1"/>
  <c r="S13" i="1" s="1"/>
</calcChain>
</file>

<file path=xl/sharedStrings.xml><?xml version="1.0" encoding="utf-8"?>
<sst xmlns="http://schemas.openxmlformats.org/spreadsheetml/2006/main" count="37" uniqueCount="36">
  <si>
    <t>Amount</t>
  </si>
  <si>
    <t>Hold Amount for quantity more than DPR</t>
  </si>
  <si>
    <t>UTR</t>
  </si>
  <si>
    <t>Advance Village Wise</t>
  </si>
  <si>
    <t>Indian Contractor</t>
  </si>
  <si>
    <t>Total Hold</t>
  </si>
  <si>
    <t>Advance / Surplus</t>
  </si>
  <si>
    <t>Extra Hold</t>
  </si>
  <si>
    <t>GST Remaining</t>
  </si>
  <si>
    <t>INDIAN CONTRACTOR</t>
  </si>
  <si>
    <t>03-10-2024 NEFT/AXISP00548185570/RIUP24/2088/INDIAN CONTRACTOR/PUNB0042810 49500.00</t>
  </si>
  <si>
    <t>21-09-2024 NEFT/AXISP00542940972/RIUP24/1892/INDIAN CONTRACTOR/PUNB0042810 49500.00</t>
  </si>
  <si>
    <t>GST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</si>
  <si>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</si>
  <si>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</si>
  <si>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</si>
  <si>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</si>
  <si>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</si>
  <si>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</si>
  <si>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</si>
  <si>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</si>
  <si>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</si>
  <si>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</si>
  <si>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</si>
  <si>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</si>
  <si>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</si>
  <si>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</si>
  <si>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</si>
  <si>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</si>
  <si>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</si>
  <si>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Subcontractor:</t>
  </si>
  <si>
    <t>State:</t>
  </si>
  <si>
    <t>District:</t>
  </si>
  <si>
    <t>Block:</t>
  </si>
  <si>
    <t>SAIHATA VILLAGE   PIPE LINE BALANCE WORK-  BLOCK - SHAMLI,</t>
  </si>
  <si>
    <t>KHERI BAIRAGI VILLAGE   PIPE LINE BALANCE WORK-  BLOCK - SHAMLI,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</si>
</sst>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sz val="9"/>
      <color rgb="FFFF0000"/>
      <name val="Comic Sans MS"/>
      <family val="4"/>
    </font>
    <font>
      <b/>
      <sz val="12"/>
      <color theme="1"/>
      <name val="Comic Sans MS"/>
      <family val="4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43" fontId="5" fillId="2" borderId="3" xfId="1" applyFont="1" applyFill="1" applyBorder="1" applyAlignment="1">
      <alignment vertical="center"/>
    </xf>
    <xf numFmtId="9" fontId="5" fillId="2" borderId="3" xfId="1" applyNumberFormat="1" applyFont="1" applyFill="1" applyBorder="1" applyAlignment="1">
      <alignment vertical="center"/>
    </xf>
    <xf numFmtId="9" fontId="5" fillId="2" borderId="3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43" fontId="5" fillId="3" borderId="4" xfId="1" applyFont="1" applyFill="1" applyBorder="1" applyAlignment="1">
      <alignment vertical="center"/>
    </xf>
    <xf numFmtId="9" fontId="5" fillId="3" borderId="4" xfId="1" applyNumberFormat="1" applyFont="1" applyFill="1" applyBorder="1" applyAlignment="1">
      <alignment vertical="center"/>
    </xf>
    <xf numFmtId="9" fontId="5" fillId="3" borderId="4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15" fontId="5" fillId="2" borderId="5" xfId="0" applyNumberFormat="1" applyFont="1" applyFill="1" applyBorder="1" applyAlignment="1">
      <alignment horizontal="center" vertical="center"/>
    </xf>
    <xf numFmtId="43" fontId="5" fillId="2" borderId="5" xfId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15" fontId="5" fillId="2" borderId="4" xfId="0" applyNumberFormat="1" applyFont="1" applyFill="1" applyBorder="1" applyAlignment="1">
      <alignment horizontal="center" vertical="center"/>
    </xf>
    <xf numFmtId="43" fontId="5" fillId="2" borderId="4" xfId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43" fontId="5" fillId="2" borderId="2" xfId="1" applyFont="1" applyFill="1" applyBorder="1" applyAlignment="1">
      <alignment vertical="center"/>
    </xf>
    <xf numFmtId="43" fontId="4" fillId="2" borderId="2" xfId="1" applyFont="1" applyFill="1" applyBorder="1" applyAlignment="1">
      <alignment vertical="center"/>
    </xf>
    <xf numFmtId="43" fontId="4" fillId="2" borderId="3" xfId="1" applyFont="1" applyFill="1" applyBorder="1" applyAlignment="1">
      <alignment vertical="center"/>
    </xf>
    <xf numFmtId="0" fontId="5" fillId="2" borderId="3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0" fontId="5" fillId="2" borderId="5" xfId="1" applyNumberFormat="1" applyFont="1" applyFill="1" applyBorder="1" applyAlignment="1">
      <alignment horizontal="center" vertical="center"/>
    </xf>
    <xf numFmtId="0" fontId="5" fillId="2" borderId="4" xfId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7" fillId="0" borderId="5" xfId="1" applyFont="1" applyFill="1" applyBorder="1" applyAlignment="1">
      <alignment vertical="center"/>
    </xf>
    <xf numFmtId="43" fontId="7" fillId="0" borderId="4" xfId="1" applyFont="1" applyFill="1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3" fontId="5" fillId="0" borderId="0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5" fillId="2" borderId="5" xfId="0" applyNumberFormat="1" applyFont="1" applyFill="1" applyBorder="1" applyAlignment="1">
      <alignment horizontal="center" vertical="center"/>
    </xf>
    <xf numFmtId="43" fontId="5" fillId="2" borderId="4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4" fillId="2" borderId="2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9" fillId="2" borderId="2" xfId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2" fillId="0" borderId="0" xfId="0" applyFont="1"/>
    <xf numFmtId="43" fontId="8" fillId="2" borderId="11" xfId="1" applyFont="1" applyFill="1" applyBorder="1" applyAlignment="1">
      <alignment horizontal="center" vertical="center"/>
    </xf>
    <xf numFmtId="43" fontId="8" fillId="2" borderId="13" xfId="1" applyFont="1" applyFill="1" applyBorder="1" applyAlignment="1">
      <alignment horizontal="center" vertical="center"/>
    </xf>
    <xf numFmtId="43" fontId="8" fillId="2" borderId="11" xfId="1" applyFont="1" applyFill="1" applyBorder="1" applyAlignment="1">
      <alignment horizontal="right"/>
    </xf>
    <xf numFmtId="43" fontId="8" fillId="2" borderId="12" xfId="1" applyFont="1" applyFill="1" applyBorder="1" applyAlignment="1">
      <alignment horizontal="right"/>
    </xf>
    <xf numFmtId="43" fontId="8" fillId="2" borderId="11" xfId="1" applyFont="1" applyFill="1" applyBorder="1" applyAlignment="1">
      <alignment horizontal="center"/>
    </xf>
    <xf numFmtId="43" fontId="8" fillId="2" borderId="12" xfId="1" applyFont="1" applyFill="1" applyBorder="1" applyAlignment="1">
      <alignment horizontal="center"/>
    </xf>
    <xf numFmtId="43" fontId="8" fillId="2" borderId="6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center" vertical="center"/>
    </xf>
    <xf numFmtId="43" fontId="8" fillId="2" borderId="7" xfId="1" applyFont="1" applyFill="1" applyBorder="1" applyAlignment="1">
      <alignment horizontal="center" vertical="center"/>
    </xf>
    <xf numFmtId="14" fontId="8" fillId="2" borderId="8" xfId="1" applyNumberFormat="1" applyFont="1" applyFill="1" applyBorder="1" applyAlignment="1">
      <alignment horizontal="center" vertical="center"/>
    </xf>
    <xf numFmtId="43" fontId="8" fillId="2" borderId="9" xfId="1" applyFont="1" applyFill="1" applyBorder="1" applyAlignment="1">
      <alignment horizontal="center" vertical="center"/>
    </xf>
    <xf numFmtId="43" fontId="8" fillId="2" borderId="10" xfId="1" applyFont="1" applyFill="1" applyBorder="1" applyAlignment="1">
      <alignment horizontal="center" vertical="center"/>
    </xf>
    <xf numFmtId="43" fontId="8" fillId="2" borderId="8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B11" sqref="B11"/>
    </sheetView>
  </sheetViews>
  <sheetFormatPr defaultColWidth="16" defaultRowHeight="15" x14ac:dyDescent="0.25"/>
  <cols>
    <col min="4" max="4" width="16" style="27"/>
    <col min="18" max="18" width="87.7109375" bestFit="1" customWidth="1"/>
    <col min="19" max="19" width="12.140625" bestFit="1" customWidth="1"/>
  </cols>
  <sheetData>
    <row r="1" spans="1:19" x14ac:dyDescent="0.25">
      <c r="A1" s="51" t="s">
        <v>30</v>
      </c>
      <c r="B1" s="40" t="s">
        <v>9</v>
      </c>
      <c r="C1" s="30"/>
      <c r="E1" s="30"/>
      <c r="F1" s="30"/>
      <c r="G1" s="30"/>
      <c r="H1" s="31"/>
      <c r="I1" s="31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21" x14ac:dyDescent="0.25">
      <c r="A2" s="51" t="s">
        <v>31</v>
      </c>
      <c r="B2" s="32" t="s">
        <v>13</v>
      </c>
      <c r="C2" s="32"/>
      <c r="D2" s="33"/>
      <c r="E2" s="30"/>
      <c r="F2" s="30"/>
      <c r="G2" s="30"/>
      <c r="H2" s="34"/>
      <c r="I2" s="35"/>
      <c r="J2" s="36"/>
      <c r="K2" s="36"/>
      <c r="L2" s="36"/>
      <c r="M2" s="36"/>
      <c r="N2" s="36"/>
      <c r="O2" s="36"/>
      <c r="P2" s="36"/>
      <c r="Q2" s="30"/>
      <c r="R2" s="30"/>
      <c r="S2" s="30"/>
    </row>
    <row r="3" spans="1:19" ht="21" x14ac:dyDescent="0.25">
      <c r="A3" s="51" t="s">
        <v>32</v>
      </c>
      <c r="B3" s="32" t="s">
        <v>14</v>
      </c>
      <c r="C3" s="32"/>
      <c r="D3" s="33"/>
      <c r="E3" s="30"/>
      <c r="F3" s="30"/>
      <c r="G3" s="30"/>
      <c r="H3" s="34"/>
      <c r="I3" s="35"/>
      <c r="J3" s="36"/>
      <c r="K3" s="36"/>
      <c r="L3" s="36"/>
      <c r="M3" s="36"/>
      <c r="N3" s="36"/>
      <c r="O3" s="36"/>
      <c r="P3" s="36"/>
      <c r="Q3" s="30"/>
      <c r="R3" s="30"/>
      <c r="S3" s="30"/>
    </row>
    <row r="4" spans="1:19" ht="15.75" thickBot="1" x14ac:dyDescent="0.3">
      <c r="A4" s="51" t="s">
        <v>33</v>
      </c>
      <c r="B4" s="36" t="s">
        <v>14</v>
      </c>
      <c r="C4" s="36"/>
      <c r="D4" s="39"/>
      <c r="E4" s="36"/>
      <c r="F4" s="36"/>
      <c r="G4" s="36"/>
      <c r="H4" s="37"/>
      <c r="I4" s="37"/>
      <c r="J4" s="36"/>
      <c r="K4" s="36"/>
      <c r="L4" s="36"/>
      <c r="M4" s="36"/>
      <c r="N4" s="36"/>
      <c r="O4" s="30"/>
      <c r="P4" s="30"/>
      <c r="Q4" s="38"/>
      <c r="R4" s="38"/>
      <c r="S4" s="30"/>
    </row>
    <row r="5" spans="1:19" ht="45" x14ac:dyDescent="0.25">
      <c r="A5" s="45" t="s">
        <v>15</v>
      </c>
      <c r="B5" s="46" t="s">
        <v>16</v>
      </c>
      <c r="C5" s="47" t="s">
        <v>17</v>
      </c>
      <c r="D5" s="48" t="s">
        <v>18</v>
      </c>
      <c r="E5" s="46" t="s">
        <v>19</v>
      </c>
      <c r="F5" s="46" t="s">
        <v>20</v>
      </c>
      <c r="G5" s="48" t="s">
        <v>21</v>
      </c>
      <c r="H5" s="49" t="s">
        <v>22</v>
      </c>
      <c r="I5" s="50" t="s">
        <v>0</v>
      </c>
      <c r="J5" s="46" t="s">
        <v>23</v>
      </c>
      <c r="K5" s="46" t="s">
        <v>24</v>
      </c>
      <c r="L5" s="46" t="s">
        <v>25</v>
      </c>
      <c r="M5" s="46" t="s">
        <v>26</v>
      </c>
      <c r="N5" s="1" t="s">
        <v>1</v>
      </c>
      <c r="O5" s="1" t="s">
        <v>27</v>
      </c>
      <c r="P5" s="1" t="s">
        <v>28</v>
      </c>
      <c r="Q5" s="46" t="s">
        <v>29</v>
      </c>
      <c r="R5" s="46" t="s">
        <v>2</v>
      </c>
      <c r="S5" s="17" t="s">
        <v>3</v>
      </c>
    </row>
    <row r="6" spans="1:19" ht="15.75" thickBot="1" x14ac:dyDescent="0.3">
      <c r="A6" s="2"/>
      <c r="B6" s="3"/>
      <c r="C6" s="3"/>
      <c r="D6" s="22"/>
      <c r="E6" s="4"/>
      <c r="F6" s="4"/>
      <c r="G6" s="5"/>
      <c r="H6" s="4">
        <v>0.18</v>
      </c>
      <c r="I6" s="4"/>
      <c r="J6" s="4">
        <v>0.01</v>
      </c>
      <c r="K6" s="3">
        <v>0.05</v>
      </c>
      <c r="L6" s="5">
        <v>0.1</v>
      </c>
      <c r="M6" s="4">
        <v>0.1</v>
      </c>
      <c r="N6" s="4"/>
      <c r="O6" s="4">
        <v>0.18</v>
      </c>
      <c r="P6" s="3"/>
      <c r="Q6" s="3"/>
      <c r="R6" s="3"/>
      <c r="S6" s="18"/>
    </row>
    <row r="7" spans="1:19" x14ac:dyDescent="0.25">
      <c r="A7" s="6"/>
      <c r="B7" s="7"/>
      <c r="C7" s="7"/>
      <c r="D7" s="23"/>
      <c r="E7" s="8"/>
      <c r="F7" s="8"/>
      <c r="G7" s="9"/>
      <c r="H7" s="8"/>
      <c r="I7" s="8"/>
      <c r="J7" s="8"/>
      <c r="K7" s="7"/>
      <c r="L7" s="9"/>
      <c r="M7" s="8"/>
      <c r="N7" s="8"/>
      <c r="O7" s="8"/>
      <c r="P7" s="7"/>
      <c r="Q7" s="7"/>
      <c r="R7" s="7"/>
      <c r="S7" s="6"/>
    </row>
    <row r="8" spans="1:19" ht="42.75" customHeight="1" x14ac:dyDescent="0.25">
      <c r="A8" s="10">
        <v>65785</v>
      </c>
      <c r="B8" s="11" t="s">
        <v>34</v>
      </c>
      <c r="C8" s="12">
        <v>45541</v>
      </c>
      <c r="D8" s="24">
        <v>19</v>
      </c>
      <c r="E8" s="13">
        <v>79554</v>
      </c>
      <c r="F8" s="13">
        <v>8807</v>
      </c>
      <c r="G8" s="13">
        <f>E8-F8</f>
        <v>70747</v>
      </c>
      <c r="H8" s="13">
        <f>ROUND(G8*$H$6,0)</f>
        <v>12734</v>
      </c>
      <c r="I8" s="13">
        <f>G8+H8</f>
        <v>83481</v>
      </c>
      <c r="J8" s="13">
        <f>ROUND(G8*$J$6,)</f>
        <v>707</v>
      </c>
      <c r="K8" s="13">
        <f>ROUND(G8*$K$6,)</f>
        <v>3537</v>
      </c>
      <c r="L8" s="13">
        <f>ROUND(G8*10%,)</f>
        <v>7075</v>
      </c>
      <c r="M8" s="13">
        <f>ROUND(G8*$M$6,)</f>
        <v>7075</v>
      </c>
      <c r="N8" s="13">
        <f>30*85</f>
        <v>2550</v>
      </c>
      <c r="O8" s="28">
        <f>G8*O6</f>
        <v>12734.46</v>
      </c>
      <c r="P8" s="13">
        <f>ROUND(I8-SUM(J8:O8),0)</f>
        <v>49803</v>
      </c>
      <c r="Q8" s="41">
        <v>49500</v>
      </c>
      <c r="R8" s="12" t="s">
        <v>11</v>
      </c>
      <c r="S8" s="12"/>
    </row>
    <row r="9" spans="1:19" x14ac:dyDescent="0.25">
      <c r="A9" s="10">
        <v>65785</v>
      </c>
      <c r="B9" s="14" t="s">
        <v>12</v>
      </c>
      <c r="C9" s="15"/>
      <c r="D9" s="25">
        <v>19</v>
      </c>
      <c r="E9" s="16">
        <f>O8</f>
        <v>12734.46</v>
      </c>
      <c r="F9" s="16"/>
      <c r="G9" s="16"/>
      <c r="H9" s="16"/>
      <c r="I9" s="16"/>
      <c r="J9" s="16"/>
      <c r="K9" s="16"/>
      <c r="L9" s="16"/>
      <c r="M9" s="16"/>
      <c r="N9" s="16"/>
      <c r="O9" s="29"/>
      <c r="P9" s="16">
        <f>E9</f>
        <v>12734.46</v>
      </c>
      <c r="Q9" s="15"/>
      <c r="R9" s="15"/>
      <c r="S9" s="42">
        <f>SUM(P8:P9)-SUM(Q8:Q9)</f>
        <v>13037.46</v>
      </c>
    </row>
    <row r="10" spans="1:19" x14ac:dyDescent="0.25">
      <c r="A10" s="6"/>
      <c r="B10" s="7"/>
      <c r="C10" s="7"/>
      <c r="D10" s="23"/>
      <c r="E10" s="8"/>
      <c r="F10" s="8"/>
      <c r="G10" s="9"/>
      <c r="H10" s="8"/>
      <c r="I10" s="8"/>
      <c r="J10" s="8"/>
      <c r="K10" s="7"/>
      <c r="L10" s="9"/>
      <c r="M10" s="8"/>
      <c r="N10" s="8"/>
      <c r="O10" s="8"/>
      <c r="P10" s="7"/>
      <c r="Q10" s="7"/>
      <c r="R10" s="7"/>
      <c r="S10" s="6"/>
    </row>
    <row r="11" spans="1:19" ht="41.25" customHeight="1" x14ac:dyDescent="0.25">
      <c r="A11" s="10">
        <v>65940</v>
      </c>
      <c r="B11" s="11" t="s">
        <v>35</v>
      </c>
      <c r="C11" s="12"/>
      <c r="D11" s="2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28"/>
      <c r="P11" s="13"/>
      <c r="Q11" s="41">
        <v>49500</v>
      </c>
      <c r="R11" s="12" t="s">
        <v>10</v>
      </c>
      <c r="S11" s="12"/>
    </row>
    <row r="12" spans="1:19" ht="29.25" customHeight="1" thickBot="1" x14ac:dyDescent="0.3">
      <c r="A12" s="10">
        <v>65940</v>
      </c>
      <c r="B12" s="14"/>
      <c r="C12" s="15"/>
      <c r="D12" s="2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29"/>
      <c r="P12" s="16"/>
      <c r="Q12" s="43"/>
      <c r="R12" s="15"/>
      <c r="S12" s="42">
        <f>SUM(P11:P12)-SUM(Q11:Q12)</f>
        <v>-49500</v>
      </c>
    </row>
    <row r="13" spans="1:19" x14ac:dyDescent="0.25">
      <c r="A13" s="19"/>
      <c r="B13" s="19"/>
      <c r="C13" s="19"/>
      <c r="D13" s="26"/>
      <c r="E13" s="19"/>
      <c r="F13" s="19"/>
      <c r="G13" s="19"/>
      <c r="H13" s="19"/>
      <c r="I13" s="19"/>
      <c r="J13" s="19"/>
      <c r="K13" s="20">
        <f>SUM(K8:K11)</f>
        <v>3537</v>
      </c>
      <c r="L13" s="20">
        <f t="shared" ref="L13:P13" si="0">SUM(L8:L11)</f>
        <v>7075</v>
      </c>
      <c r="M13" s="20">
        <f t="shared" si="0"/>
        <v>7075</v>
      </c>
      <c r="N13" s="20">
        <f t="shared" si="0"/>
        <v>2550</v>
      </c>
      <c r="O13" s="20">
        <f t="shared" si="0"/>
        <v>12734.46</v>
      </c>
      <c r="P13" s="20">
        <f t="shared" si="0"/>
        <v>62537.46</v>
      </c>
      <c r="Q13" s="20">
        <f t="shared" ref="Q13" si="1">SUM(Q8:Q11)</f>
        <v>99000</v>
      </c>
      <c r="R13" s="19"/>
      <c r="S13" s="44">
        <f>SUM(S8:S12)</f>
        <v>-36462.54</v>
      </c>
    </row>
    <row r="14" spans="1:19" x14ac:dyDescent="0.25">
      <c r="A14" s="13"/>
      <c r="B14" s="13"/>
      <c r="C14" s="13"/>
      <c r="D14" s="2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0"/>
    </row>
    <row r="15" spans="1:19" ht="15.75" thickBot="1" x14ac:dyDescent="0.3">
      <c r="A15" s="3"/>
      <c r="B15" s="3"/>
      <c r="C15" s="3"/>
      <c r="D15" s="2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21">
        <f>P13-Q13</f>
        <v>-36462.54</v>
      </c>
      <c r="R15" s="3"/>
      <c r="S15" s="2"/>
    </row>
    <row r="18" spans="9:12" ht="15.75" thickBot="1" x14ac:dyDescent="0.3"/>
    <row r="19" spans="9:12" ht="20.25" thickBot="1" x14ac:dyDescent="0.3">
      <c r="I19" s="58" t="s">
        <v>4</v>
      </c>
      <c r="J19" s="59"/>
      <c r="K19" s="59"/>
      <c r="L19" s="60"/>
    </row>
    <row r="20" spans="9:12" ht="20.25" thickBot="1" x14ac:dyDescent="0.3">
      <c r="I20" s="61">
        <v>45646</v>
      </c>
      <c r="J20" s="62"/>
      <c r="K20" s="62"/>
      <c r="L20" s="63"/>
    </row>
    <row r="21" spans="9:12" ht="20.25" thickBot="1" x14ac:dyDescent="0.45">
      <c r="I21" s="64" t="s">
        <v>5</v>
      </c>
      <c r="J21" s="62"/>
      <c r="K21" s="56">
        <f>K13+L13+M13</f>
        <v>17687</v>
      </c>
      <c r="L21" s="57"/>
    </row>
    <row r="22" spans="9:12" ht="20.25" thickBot="1" x14ac:dyDescent="0.45">
      <c r="I22" s="64" t="s">
        <v>6</v>
      </c>
      <c r="J22" s="62"/>
      <c r="K22" s="56">
        <f>Q15</f>
        <v>-36462.54</v>
      </c>
      <c r="L22" s="57"/>
    </row>
    <row r="23" spans="9:12" ht="20.25" thickBot="1" x14ac:dyDescent="0.45">
      <c r="I23" s="52" t="s">
        <v>7</v>
      </c>
      <c r="J23" s="53"/>
      <c r="K23" s="54">
        <f>N13</f>
        <v>2550</v>
      </c>
      <c r="L23" s="55"/>
    </row>
    <row r="24" spans="9:12" ht="20.25" thickBot="1" x14ac:dyDescent="0.45">
      <c r="I24" s="52" t="s">
        <v>8</v>
      </c>
      <c r="J24" s="53"/>
      <c r="K24" s="54">
        <f>O8</f>
        <v>12734.46</v>
      </c>
      <c r="L24" s="55"/>
    </row>
  </sheetData>
  <mergeCells count="10">
    <mergeCell ref="I19:L19"/>
    <mergeCell ref="I20:L20"/>
    <mergeCell ref="I21:J21"/>
    <mergeCell ref="I22:J22"/>
    <mergeCell ref="I23:J23"/>
    <mergeCell ref="I24:J24"/>
    <mergeCell ref="K23:L23"/>
    <mergeCell ref="K24:L24"/>
    <mergeCell ref="K21:L21"/>
    <mergeCell ref="K22:L2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2025-05-29T12:04:22Z</dcterms:modified>
</cp:coreProperties>
</file>