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Irfan Construction\"/>
    </mc:Choice>
  </mc:AlternateContent>
  <xr:revisionPtr revIDLastSave="0" documentId="13_ncr:1_{6A9DD3BC-C296-4670-88B1-C04FFF3E06FC}" xr6:coauthVersionLast="47" xr6:coauthVersionMax="47" xr10:uidLastSave="{00000000-0000-0000-0000-000000000000}"/>
  <bookViews>
    <workbookView xWindow="1950" yWindow="1275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J14" i="1" s="1"/>
  <c r="K14" i="1" l="1"/>
  <c r="H14" i="1"/>
  <c r="O14" i="1" s="1"/>
  <c r="M14" i="1"/>
  <c r="N14" i="1"/>
  <c r="I14" i="1" l="1"/>
  <c r="Q14" i="1" s="1"/>
  <c r="G12" i="1" l="1"/>
  <c r="J12" i="1" s="1"/>
  <c r="N12" i="1" l="1"/>
  <c r="H12" i="1"/>
  <c r="M12" i="1"/>
  <c r="K12" i="1"/>
  <c r="O12" i="1" l="1"/>
  <c r="I12" i="1"/>
  <c r="G8" i="1"/>
  <c r="N8" i="1" s="1"/>
  <c r="Q12" i="1" l="1"/>
  <c r="T12" i="1" s="1"/>
  <c r="K8" i="1"/>
  <c r="M8" i="1"/>
  <c r="H8" i="1" l="1"/>
  <c r="J8" i="1"/>
  <c r="O8" i="1" l="1"/>
  <c r="I8" i="1"/>
  <c r="Q8" i="1" l="1"/>
  <c r="T8" i="1" s="1"/>
</calcChain>
</file>

<file path=xl/sharedStrings.xml><?xml version="1.0" encoding="utf-8"?>
<sst xmlns="http://schemas.openxmlformats.org/spreadsheetml/2006/main" count="37" uniqueCount="34">
  <si>
    <t>Amount</t>
  </si>
  <si>
    <t>UTR</t>
  </si>
  <si>
    <t>GST Release Note</t>
  </si>
  <si>
    <t>OC</t>
  </si>
  <si>
    <t>10-09-2024 IFT/IFT24254062197/RIUP24/1744/IRFAN CONSTRUCTION 99000.00</t>
  </si>
  <si>
    <t>Irfan Construction</t>
  </si>
  <si>
    <t>Advance Village Wise</t>
  </si>
  <si>
    <t>25-10-2024 IFT/IFT24299058717/RIUP24/2313/IRFAN CONSTRUCTION 99000.00</t>
  </si>
  <si>
    <t>05-12-2024 IFT/IFT24340061777/RIUP24/2549/IRFAN CONSTRUCTION 82744.00</t>
  </si>
  <si>
    <t>10-01-2025 IFT/IFT25010067486/RIUP24/2890/IRFAN CONSTRUCTION 100865.00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</si>
  <si>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</si>
  <si>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</si>
  <si>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</si>
  <si>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</si>
  <si>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</si>
  <si>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</si>
  <si>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</si>
  <si>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UMARPUR LISORA - KHATAULI  Village - Bal Pipeline Work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</si>
  <si>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</si>
  <si>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</si>
  <si>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</si>
  <si>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</si>
  <si>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</si>
  <si>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</si>
  <si>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</si>
  <si>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</si>
  <si>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</si>
  <si>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</si>
  <si>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</si>
  <si>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</si>
  <si>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</si>
  <si>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Final_Amount</t>
  </si>
  <si>
    <t>Total_Amount</t>
  </si>
  <si>
    <t xml:space="preserve"> PAL - Khatauli Village - Bal Pipeline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</si>
</sst>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5" fontId="3" fillId="2" borderId="2" xfId="0" applyNumberFormat="1" applyFont="1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3" fontId="6" fillId="2" borderId="4" xfId="1" applyNumberFormat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3" fontId="0" fillId="0" borderId="0" xfId="1" applyNumberFormat="1" applyFont="1" applyFill="1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3" borderId="5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3" borderId="5" xfId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4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0"/>
  <sheetViews>
    <sheetView tabSelected="1" zoomScale="115" zoomScaleNormal="115" workbookViewId="0">
      <selection activeCell="B8" sqref="B8"/>
    </sheetView>
  </sheetViews>
  <sheetFormatPr defaultColWidth="9" defaultRowHeight="24.95" customHeight="1" x14ac:dyDescent="0.25"/>
  <cols>
    <col min="1" max="1" width="15.140625" style="22" customWidth="1"/>
    <col min="2" max="2" width="30" style="22" customWidth="1"/>
    <col min="3" max="3" width="13.42578125" style="22" bestFit="1" customWidth="1"/>
    <col min="4" max="4" width="9.85546875" style="22" bestFit="1" customWidth="1"/>
    <col min="5" max="5" width="16" style="22" bestFit="1" customWidth="1"/>
    <col min="6" max="7" width="13.28515625" style="22" customWidth="1"/>
    <col min="8" max="8" width="16.42578125" style="24" bestFit="1" customWidth="1"/>
    <col min="9" max="9" width="12.85546875" style="24" bestFit="1" customWidth="1"/>
    <col min="10" max="10" width="10.7109375" style="22" bestFit="1" customWidth="1"/>
    <col min="11" max="12" width="13.5703125" style="22" customWidth="1"/>
    <col min="13" max="13" width="14.28515625" style="22" bestFit="1" customWidth="1"/>
    <col min="14" max="14" width="12" style="22" bestFit="1" customWidth="1"/>
    <col min="15" max="15" width="14.85546875" style="22" customWidth="1"/>
    <col min="16" max="16" width="15.140625" style="22" bestFit="1" customWidth="1"/>
    <col min="17" max="17" width="14.85546875" style="22" customWidth="1"/>
    <col min="18" max="18" width="16.7109375" style="22" bestFit="1" customWidth="1"/>
    <col min="19" max="19" width="72.42578125" style="22" customWidth="1"/>
    <col min="20" max="20" width="14.140625" style="22" customWidth="1"/>
    <col min="21" max="21" width="15.7109375" style="22" customWidth="1"/>
    <col min="22" max="16384" width="9" style="22"/>
  </cols>
  <sheetData>
    <row r="1" spans="1:21" ht="24.95" customHeight="1" x14ac:dyDescent="0.25">
      <c r="A1" s="35" t="s">
        <v>10</v>
      </c>
      <c r="B1" s="36" t="s">
        <v>5</v>
      </c>
      <c r="H1" s="25"/>
      <c r="I1" s="25"/>
    </row>
    <row r="2" spans="1:21" ht="24.95" customHeight="1" x14ac:dyDescent="0.25">
      <c r="A2" s="35" t="s">
        <v>11</v>
      </c>
      <c r="B2" t="s">
        <v>14</v>
      </c>
      <c r="C2" s="26"/>
      <c r="G2" s="27"/>
      <c r="H2" s="25"/>
      <c r="I2" s="27"/>
      <c r="J2" s="28"/>
      <c r="K2" s="28"/>
      <c r="L2" s="28"/>
      <c r="M2" s="28"/>
      <c r="N2" s="28"/>
      <c r="O2" s="28"/>
      <c r="P2" s="28"/>
      <c r="Q2" s="28"/>
    </row>
    <row r="3" spans="1:21" ht="24.95" customHeight="1" x14ac:dyDescent="0.25">
      <c r="A3" s="35" t="s">
        <v>12</v>
      </c>
      <c r="B3" t="s">
        <v>15</v>
      </c>
      <c r="C3" s="26"/>
      <c r="G3" s="27"/>
      <c r="H3" s="25"/>
      <c r="I3" s="27"/>
      <c r="J3" s="28"/>
      <c r="K3" s="28"/>
      <c r="L3" s="28"/>
      <c r="M3" s="28"/>
      <c r="N3" s="28"/>
      <c r="O3" s="28"/>
      <c r="P3" s="28"/>
      <c r="Q3" s="28"/>
    </row>
    <row r="4" spans="1:21" ht="24.95" customHeight="1" thickBot="1" x14ac:dyDescent="0.3">
      <c r="A4" s="35" t="s">
        <v>13</v>
      </c>
      <c r="B4" t="s">
        <v>15</v>
      </c>
      <c r="C4" s="28"/>
      <c r="D4" s="28"/>
      <c r="E4" s="28"/>
      <c r="F4" s="28"/>
      <c r="G4" s="28"/>
      <c r="H4" s="29"/>
      <c r="I4" s="29"/>
      <c r="J4" s="28"/>
      <c r="K4" s="28"/>
      <c r="L4" s="28"/>
      <c r="M4" s="28"/>
      <c r="N4" s="28"/>
      <c r="R4" s="30"/>
      <c r="S4" s="30"/>
      <c r="T4" s="30"/>
    </row>
    <row r="5" spans="1:21" ht="24.95" customHeight="1" x14ac:dyDescent="0.25">
      <c r="A5" s="37" t="s">
        <v>16</v>
      </c>
      <c r="B5" s="6" t="s">
        <v>18</v>
      </c>
      <c r="C5" s="6" t="s">
        <v>19</v>
      </c>
      <c r="D5" s="6" t="s">
        <v>20</v>
      </c>
      <c r="E5" s="6" t="s">
        <v>21</v>
      </c>
      <c r="F5" s="6" t="s">
        <v>22</v>
      </c>
      <c r="G5" s="7" t="s">
        <v>23</v>
      </c>
      <c r="H5" s="8" t="s">
        <v>24</v>
      </c>
      <c r="I5" s="9" t="s">
        <v>0</v>
      </c>
      <c r="J5" s="7" t="s">
        <v>25</v>
      </c>
      <c r="K5" s="7" t="s">
        <v>26</v>
      </c>
      <c r="L5" s="7" t="s">
        <v>27</v>
      </c>
      <c r="M5" s="7" t="s">
        <v>28</v>
      </c>
      <c r="N5" s="7" t="s">
        <v>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1</v>
      </c>
      <c r="T5" s="7" t="s">
        <v>6</v>
      </c>
    </row>
    <row r="6" spans="1:21" ht="24.95" customHeight="1" thickBot="1" x14ac:dyDescent="0.3">
      <c r="A6" s="19"/>
      <c r="B6" s="19"/>
      <c r="C6" s="3"/>
      <c r="D6" s="3"/>
      <c r="E6" s="3"/>
      <c r="F6" s="3"/>
      <c r="G6" s="3"/>
      <c r="H6" s="20">
        <v>0.18</v>
      </c>
      <c r="I6" s="3"/>
      <c r="J6" s="20">
        <v>0.01</v>
      </c>
      <c r="K6" s="20">
        <v>0.05</v>
      </c>
      <c r="L6" s="20"/>
      <c r="M6" s="20">
        <v>0.1</v>
      </c>
      <c r="N6" s="20">
        <v>0.1</v>
      </c>
      <c r="O6" s="20">
        <v>0.18</v>
      </c>
      <c r="P6" s="20"/>
      <c r="Q6" s="3"/>
      <c r="R6" s="3"/>
      <c r="S6" s="21"/>
      <c r="T6" s="21"/>
    </row>
    <row r="7" spans="1:21" ht="24.95" customHeight="1" x14ac:dyDescent="0.25">
      <c r="A7" s="18"/>
      <c r="B7" s="18"/>
      <c r="C7" s="4"/>
      <c r="D7" s="4"/>
      <c r="E7" s="4"/>
      <c r="F7" s="4"/>
      <c r="G7" s="4"/>
      <c r="H7" s="5"/>
      <c r="I7" s="4"/>
      <c r="J7" s="5"/>
      <c r="K7" s="5"/>
      <c r="L7" s="5"/>
      <c r="M7" s="5"/>
      <c r="N7" s="5"/>
      <c r="O7" s="5"/>
      <c r="P7" s="5"/>
      <c r="Q7" s="4"/>
      <c r="R7" s="4"/>
      <c r="S7" s="18"/>
      <c r="T7" s="31"/>
    </row>
    <row r="8" spans="1:21" ht="27" customHeight="1" x14ac:dyDescent="0.25">
      <c r="A8" s="10">
        <v>66354</v>
      </c>
      <c r="B8" s="15" t="s">
        <v>33</v>
      </c>
      <c r="C8" s="1">
        <v>45575</v>
      </c>
      <c r="D8" s="16">
        <v>55</v>
      </c>
      <c r="E8" s="2">
        <v>392157</v>
      </c>
      <c r="F8" s="2">
        <v>63000</v>
      </c>
      <c r="G8" s="2">
        <f>ROUND(E8-F8,0)</f>
        <v>329157</v>
      </c>
      <c r="H8" s="2">
        <f>ROUND(G8*H6,0)</f>
        <v>59248</v>
      </c>
      <c r="I8" s="2">
        <f>G8+H8</f>
        <v>388405</v>
      </c>
      <c r="J8" s="2">
        <f>G8*$J$6</f>
        <v>3291.57</v>
      </c>
      <c r="K8" s="2">
        <f>G8*5%</f>
        <v>16457.850000000002</v>
      </c>
      <c r="L8" s="2"/>
      <c r="M8" s="2">
        <f>+G8*10%</f>
        <v>32915.700000000004</v>
      </c>
      <c r="N8" s="2">
        <f>G8*10%</f>
        <v>32915.700000000004</v>
      </c>
      <c r="O8" s="2">
        <f>H8</f>
        <v>59248</v>
      </c>
      <c r="P8" s="2">
        <v>43710</v>
      </c>
      <c r="Q8" s="2">
        <f>ROUND(I8-SUM(J8:P8),0)</f>
        <v>199866</v>
      </c>
      <c r="R8" s="2">
        <v>99000</v>
      </c>
      <c r="S8" s="11" t="s">
        <v>7</v>
      </c>
      <c r="T8" s="33">
        <f>SUM(Q8:Q10)-SUM(R8:R10)</f>
        <v>1</v>
      </c>
      <c r="U8" s="23"/>
    </row>
    <row r="9" spans="1:21" ht="24.95" customHeight="1" x14ac:dyDescent="0.25">
      <c r="A9" s="10">
        <v>66354</v>
      </c>
      <c r="B9" s="15" t="s">
        <v>2</v>
      </c>
      <c r="C9" s="1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>
        <v>100865</v>
      </c>
      <c r="S9" s="11" t="s">
        <v>9</v>
      </c>
      <c r="T9" s="33"/>
    </row>
    <row r="10" spans="1:21" ht="24.95" customHeight="1" x14ac:dyDescent="0.25">
      <c r="A10" s="10"/>
      <c r="B10" s="15"/>
      <c r="C10" s="1"/>
      <c r="D10" s="1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1"/>
      <c r="T10" s="33"/>
    </row>
    <row r="11" spans="1:21" ht="24.95" customHeight="1" x14ac:dyDescent="0.25">
      <c r="A11" s="12"/>
      <c r="B11" s="12"/>
      <c r="C11" s="13"/>
      <c r="D11" s="13"/>
      <c r="E11" s="13"/>
      <c r="F11" s="13"/>
      <c r="G11" s="13"/>
      <c r="H11" s="14"/>
      <c r="I11" s="13"/>
      <c r="J11" s="14"/>
      <c r="K11" s="14"/>
      <c r="L11" s="14"/>
      <c r="M11" s="14"/>
      <c r="N11" s="14"/>
      <c r="O11" s="14"/>
      <c r="P11" s="14"/>
      <c r="Q11" s="13"/>
      <c r="R11" s="13"/>
      <c r="S11" s="12"/>
      <c r="T11" s="34"/>
    </row>
    <row r="12" spans="1:21" ht="24.95" customHeight="1" x14ac:dyDescent="0.25">
      <c r="A12" s="10">
        <v>65767</v>
      </c>
      <c r="B12" s="17" t="s">
        <v>17</v>
      </c>
      <c r="C12" s="1">
        <v>45575</v>
      </c>
      <c r="D12" s="16">
        <v>51</v>
      </c>
      <c r="E12" s="2">
        <v>199258</v>
      </c>
      <c r="F12" s="2">
        <v>0</v>
      </c>
      <c r="G12" s="2">
        <f>ROUND(E12-F12,0)</f>
        <v>199258</v>
      </c>
      <c r="H12" s="2">
        <f>G12*18%</f>
        <v>35866.439999999995</v>
      </c>
      <c r="I12" s="2">
        <f>G12+H12</f>
        <v>235124.44</v>
      </c>
      <c r="J12" s="2">
        <f>G12*$J$6</f>
        <v>1992.5800000000002</v>
      </c>
      <c r="K12" s="2">
        <f>G12*5%</f>
        <v>9962.9000000000015</v>
      </c>
      <c r="L12" s="2"/>
      <c r="M12" s="2">
        <f>+G12*10%</f>
        <v>19925.800000000003</v>
      </c>
      <c r="N12" s="2">
        <f>G12*10%</f>
        <v>19925.800000000003</v>
      </c>
      <c r="O12" s="2">
        <f>H12</f>
        <v>35866.439999999995</v>
      </c>
      <c r="P12" s="2">
        <v>133704</v>
      </c>
      <c r="Q12" s="2">
        <f>ROUND(I12-SUM(J12:P12),0)</f>
        <v>13747</v>
      </c>
      <c r="R12" s="2">
        <v>99000</v>
      </c>
      <c r="S12" s="11" t="s">
        <v>4</v>
      </c>
      <c r="T12" s="33">
        <f>SUM(Q12:Q14)-SUM(R12:R14)</f>
        <v>1</v>
      </c>
    </row>
    <row r="13" spans="1:21" ht="24.95" customHeight="1" x14ac:dyDescent="0.25">
      <c r="A13" s="10">
        <v>65767</v>
      </c>
      <c r="B13" s="15" t="s">
        <v>2</v>
      </c>
      <c r="C13" s="1"/>
      <c r="D13" s="1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82744</v>
      </c>
      <c r="S13" s="11" t="s">
        <v>8</v>
      </c>
      <c r="T13" s="32"/>
    </row>
    <row r="14" spans="1:21" ht="24.95" customHeight="1" x14ac:dyDescent="0.25">
      <c r="A14" s="10">
        <v>65767</v>
      </c>
      <c r="B14" s="17" t="s">
        <v>17</v>
      </c>
      <c r="C14" s="1">
        <v>45575</v>
      </c>
      <c r="D14" s="16">
        <v>53</v>
      </c>
      <c r="E14" s="2">
        <v>289124</v>
      </c>
      <c r="F14" s="2">
        <v>62100</v>
      </c>
      <c r="G14" s="2">
        <f>ROUND(E14-F14,0)</f>
        <v>227024</v>
      </c>
      <c r="H14" s="2">
        <f>G14*18%</f>
        <v>40864.32</v>
      </c>
      <c r="I14" s="2">
        <f>G14+H14</f>
        <v>267888.32</v>
      </c>
      <c r="J14" s="2">
        <f>G14*$J$6</f>
        <v>2270.2400000000002</v>
      </c>
      <c r="K14" s="2">
        <f>G14*5%</f>
        <v>11351.2</v>
      </c>
      <c r="L14" s="2"/>
      <c r="M14" s="2">
        <f>+G14*10%</f>
        <v>22702.400000000001</v>
      </c>
      <c r="N14" s="2">
        <f>G14*10%</f>
        <v>22702.400000000001</v>
      </c>
      <c r="O14" s="2">
        <f>H14</f>
        <v>40864.32</v>
      </c>
      <c r="P14" s="2">
        <v>0</v>
      </c>
      <c r="Q14" s="2">
        <f>ROUND(I14-SUM(J14:P14),0)</f>
        <v>167998</v>
      </c>
      <c r="R14" s="2"/>
      <c r="S14" s="11"/>
      <c r="T14" s="11"/>
    </row>
    <row r="15" spans="1:21" ht="24.95" customHeight="1" x14ac:dyDescent="0.25">
      <c r="H15" s="22"/>
      <c r="I15" s="22"/>
    </row>
    <row r="16" spans="1:21" ht="24.95" customHeight="1" x14ac:dyDescent="0.25">
      <c r="H16" s="22"/>
      <c r="I16" s="22"/>
    </row>
    <row r="17" s="22" customFormat="1" ht="24.95" customHeight="1" x14ac:dyDescent="0.25"/>
    <row r="18" s="22" customFormat="1" ht="24.95" customHeight="1" x14ac:dyDescent="0.25"/>
    <row r="19" s="22" customFormat="1" ht="24.95" customHeight="1" x14ac:dyDescent="0.25"/>
    <row r="20" s="22" customFormat="1" ht="24.95" customHeight="1" x14ac:dyDescent="0.25"/>
  </sheetData>
  <pageMargins left="0.11811023622047245" right="0.11811023622047245" top="0.74803149606299213" bottom="0.74803149606299213" header="0.31496062992125984" footer="0.31496062992125984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2024-12-18T05:49:14Z</cp:lastPrinted>
  <dcterms:created xsi:type="dcterms:W3CDTF">2022-06-10T14:11:52Z</dcterms:created>
  <dcterms:modified xsi:type="dcterms:W3CDTF">2025-05-27T10:53:30Z</dcterms:modified>
</cp:coreProperties>
</file>