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Snehal Edited\"/>
    </mc:Choice>
  </mc:AlternateContent>
  <xr:revisionPtr revIDLastSave="0" documentId="13_ncr:1_{4E26F40D-F895-4D02-8D5F-1126D98A5168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1" l="1"/>
  <c r="G11" i="1"/>
  <c r="K11" i="1" s="1"/>
  <c r="R10" i="1"/>
  <c r="E25" i="2"/>
  <c r="E27" i="2" s="1"/>
  <c r="G9" i="1"/>
  <c r="R7" i="1"/>
  <c r="M11" i="1" l="1"/>
  <c r="N11" i="1"/>
  <c r="I11" i="1"/>
  <c r="J11" i="1"/>
  <c r="J9" i="1"/>
  <c r="K9" i="1"/>
  <c r="P9" i="1"/>
  <c r="G8" i="1"/>
  <c r="Q11" i="1" l="1"/>
  <c r="X10" i="1" s="1"/>
  <c r="I9" i="1"/>
  <c r="Q9" i="1" s="1"/>
  <c r="P8" i="1"/>
  <c r="J8" i="1"/>
  <c r="K8" i="1"/>
  <c r="I8" i="1" l="1"/>
  <c r="Q8" i="1" s="1"/>
  <c r="X7" i="1" s="1"/>
  <c r="O16" i="1" l="1"/>
  <c r="V16" i="1"/>
  <c r="K16" i="1" l="1"/>
  <c r="K23" i="1" s="1"/>
  <c r="L16" i="1" l="1"/>
  <c r="M16" i="1"/>
  <c r="N16" i="1" l="1"/>
  <c r="P16" i="1" l="1"/>
  <c r="Q16" i="1" l="1"/>
  <c r="V18" i="1" l="1"/>
  <c r="K24" i="1" s="1"/>
  <c r="X16" i="1"/>
</calcChain>
</file>

<file path=xl/sharedStrings.xml><?xml version="1.0" encoding="utf-8"?>
<sst xmlns="http://schemas.openxmlformats.org/spreadsheetml/2006/main" count="77" uniqueCount="71">
  <si>
    <t>Amount</t>
  </si>
  <si>
    <t>PAYMENT NOTE No.</t>
  </si>
  <si>
    <t>UTR</t>
  </si>
  <si>
    <t>Hold Amount For Quantity excess against DPR</t>
  </si>
  <si>
    <t>Painting Hold</t>
  </si>
  <si>
    <t xml:space="preserve">Total Hold </t>
  </si>
  <si>
    <t>Advance / Surplus</t>
  </si>
  <si>
    <t>Debit</t>
  </si>
  <si>
    <t>Nil</t>
  </si>
  <si>
    <t>Irfan</t>
  </si>
  <si>
    <t>26-04-2024 NEFT/AXISP00494041795/RIUP24/0150/IRFAN SO HAKIMUDDI/PUNB0191900 172818.00</t>
  </si>
  <si>
    <t>18th Floor, World Trade Tower</t>
  </si>
  <si>
    <t>Sector - 16, Noida ( U.P.)</t>
  </si>
  <si>
    <t>PROFORMA INVOICE</t>
  </si>
  <si>
    <t>PO Reference</t>
  </si>
  <si>
    <t>MUZAFFARNAGAR/ULTRATECH/CEMENT/27472/2024-25</t>
  </si>
  <si>
    <t>PI No.</t>
  </si>
  <si>
    <t>MUZAFFARNAGAR/24-25/09</t>
  </si>
  <si>
    <t>PO Date</t>
  </si>
  <si>
    <t>CUSTOMER</t>
  </si>
  <si>
    <t>CONSIGNEE</t>
  </si>
  <si>
    <t>LAXMI CIVI ENGINEERING SERVICES PVT LTD</t>
  </si>
  <si>
    <t>Delivery Point</t>
  </si>
  <si>
    <t>Muzaffarnagar</t>
  </si>
  <si>
    <t>GSTIN 09AAATH7073G1ZJ</t>
  </si>
  <si>
    <t>QUANTITY (MT).</t>
  </si>
  <si>
    <t>RATE PER MT.</t>
  </si>
  <si>
    <t>Rs.</t>
  </si>
  <si>
    <t>OPC 43  HDPE Bags</t>
  </si>
  <si>
    <t>(Inclusive of excise duty &amp; packing charges)</t>
  </si>
  <si>
    <t>GST@28%</t>
  </si>
  <si>
    <t>TOTAL INVOICE VALUE</t>
  </si>
  <si>
    <t>Amount In Words:</t>
  </si>
  <si>
    <t>Five lakhs Fifty-Seven Thousand Six Hundred Rupees Only</t>
  </si>
  <si>
    <t>Proforma invoice  against Advance Payment </t>
  </si>
  <si>
    <t>For Ultratech Cement Limited</t>
  </si>
  <si>
    <t>Kushal Kumar</t>
  </si>
  <si>
    <t>E&amp;OE</t>
  </si>
  <si>
    <t>GST- 09AAACL6442L1Z8</t>
  </si>
  <si>
    <t>TERMS &amp; CONDITIONS</t>
  </si>
  <si>
    <t>Regd. Office: A Wing Ahura Center 1St Floor Andhedi€ Mumbai 400093</t>
  </si>
  <si>
    <t>ZONAL OFFICE: ULTRATECH CEMENT LTD., 18TH FLOOR, WTT, Sector - 16, NOIDA ( U.P.)</t>
  </si>
  <si>
    <t xml:space="preserve"> Ultratech Cement Limited</t>
  </si>
  <si>
    <t>21-12-2024 NEFT/AXISP00587304765/RIUP24/2586/IRFAN SO HAKIMUDDI/PUNB0191900 79900.00</t>
  </si>
  <si>
    <t>Updated on 11-03-2025</t>
  </si>
  <si>
    <t>09-04-2025 NEFT/AXISP00648889481/RIUP24/3413/IRFAN SO HAKIMUDDI/PUNB0191900 53312.00</t>
  </si>
  <si>
    <t>Subcontractor:</t>
  </si>
  <si>
    <t>State:</t>
  </si>
  <si>
    <t>Uttar Pradesh</t>
  </si>
  <si>
    <t>District:</t>
  </si>
  <si>
    <t>Shamli</t>
  </si>
  <si>
    <t>Block:</t>
  </si>
  <si>
    <t xml:space="preserve">Dudhar village PH work </t>
  </si>
  <si>
    <t xml:space="preserve">DUDHAR VILLAGE BALANCE PIPE LINE  Work  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</si>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</sst>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 * #,##0.00_ ;_ * \-#,##0.00_ ;_ * &quot;-&quot;??_ ;_ @_ "/>
    <numFmt numFmtId="165" formatCode="_-* #,##0.00_-;\-* #,##0.00_-;_-* &quot;-&quot;??_-;_-@_-"/>
    <numFmt numFmtId="166" formatCode="mm/dd/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Aptos"/>
      <family val="2"/>
    </font>
    <font>
      <b/>
      <sz val="12"/>
      <color rgb="FF000000"/>
      <name val="Aptos"/>
      <family val="2"/>
    </font>
    <font>
      <u/>
      <sz val="12"/>
      <color rgb="FF000000"/>
      <name val="Aptos"/>
      <family val="2"/>
    </font>
    <font>
      <u/>
      <sz val="11"/>
      <color theme="10"/>
      <name val="Calibri"/>
      <family val="2"/>
      <scheme val="minor"/>
    </font>
    <font>
      <sz val="9"/>
      <color rgb="FF333333"/>
      <name val="Verdana"/>
      <family val="2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35">
    <xf numFmtId="0" fontId="0" fillId="0" borderId="0" xfId="0"/>
    <xf numFmtId="0" fontId="0" fillId="2" borderId="0" xfId="0" applyFill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2" fillId="2" borderId="6" xfId="1" applyNumberFormat="1" applyFont="1" applyFill="1" applyBorder="1" applyAlignment="1">
      <alignment vertical="center"/>
    </xf>
    <xf numFmtId="164" fontId="2" fillId="2" borderId="5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4" xfId="1" applyNumberFormat="1" applyFont="1" applyFill="1" applyBorder="1" applyAlignment="1">
      <alignment horizontal="center"/>
    </xf>
    <xf numFmtId="0" fontId="0" fillId="2" borderId="7" xfId="0" applyFill="1" applyBorder="1" applyAlignment="1">
      <alignment vertical="center"/>
    </xf>
    <xf numFmtId="0" fontId="3" fillId="2" borderId="7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vertical="center"/>
    </xf>
    <xf numFmtId="164" fontId="2" fillId="3" borderId="4" xfId="1" applyNumberFormat="1" applyFont="1" applyFill="1" applyBorder="1" applyAlignment="1">
      <alignment vertical="center"/>
    </xf>
    <xf numFmtId="0" fontId="3" fillId="4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164" fontId="5" fillId="2" borderId="4" xfId="1" applyNumberFormat="1" applyFont="1" applyFill="1" applyBorder="1" applyAlignment="1">
      <alignment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0" fillId="2" borderId="5" xfId="0" applyFill="1" applyBorder="1" applyAlignment="1">
      <alignment vertical="center"/>
    </xf>
    <xf numFmtId="0" fontId="2" fillId="2" borderId="5" xfId="1" applyNumberFormat="1" applyFont="1" applyFill="1" applyBorder="1" applyAlignment="1">
      <alignment horizontal="center"/>
    </xf>
    <xf numFmtId="164" fontId="3" fillId="2" borderId="5" xfId="1" applyNumberFormat="1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164" fontId="3" fillId="2" borderId="6" xfId="1" applyNumberFormat="1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 wrapText="1"/>
    </xf>
    <xf numFmtId="164" fontId="2" fillId="2" borderId="7" xfId="1" applyNumberFormat="1" applyFont="1" applyFill="1" applyBorder="1" applyAlignment="1">
      <alignment vertical="center"/>
    </xf>
    <xf numFmtId="0" fontId="2" fillId="2" borderId="7" xfId="1" applyNumberFormat="1" applyFont="1" applyFill="1" applyBorder="1" applyAlignment="1">
      <alignment horizontal="center"/>
    </xf>
    <xf numFmtId="164" fontId="3" fillId="2" borderId="7" xfId="1" applyNumberFormat="1" applyFont="1" applyFill="1" applyBorder="1" applyAlignment="1">
      <alignment vertical="center"/>
    </xf>
    <xf numFmtId="9" fontId="2" fillId="2" borderId="5" xfId="1" applyNumberFormat="1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0" fontId="9" fillId="6" borderId="0" xfId="0" applyFont="1" applyFill="1" applyAlignment="1">
      <alignment horizontal="center" vertical="center"/>
    </xf>
    <xf numFmtId="0" fontId="8" fillId="5" borderId="0" xfId="0" applyFont="1" applyFill="1"/>
    <xf numFmtId="0" fontId="9" fillId="5" borderId="11" xfId="0" applyFont="1" applyFill="1" applyBorder="1" applyAlignment="1">
      <alignment vertical="center"/>
    </xf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0" fillId="5" borderId="8" xfId="0" applyFont="1" applyFill="1" applyBorder="1" applyAlignment="1">
      <alignment vertical="center"/>
    </xf>
    <xf numFmtId="0" fontId="9" fillId="5" borderId="0" xfId="0" applyFont="1" applyFill="1" applyAlignment="1">
      <alignment vertical="center"/>
    </xf>
    <xf numFmtId="0" fontId="10" fillId="5" borderId="0" xfId="0" applyFont="1" applyFill="1" applyAlignment="1">
      <alignment vertical="center"/>
    </xf>
    <xf numFmtId="0" fontId="9" fillId="5" borderId="14" xfId="0" applyFont="1" applyFill="1" applyBorder="1" applyAlignment="1">
      <alignment vertical="center"/>
    </xf>
    <xf numFmtId="0" fontId="10" fillId="5" borderId="14" xfId="0" applyFont="1" applyFill="1" applyBorder="1" applyAlignment="1">
      <alignment vertical="center"/>
    </xf>
    <xf numFmtId="0" fontId="10" fillId="5" borderId="11" xfId="0" applyFont="1" applyFill="1" applyBorder="1" applyAlignment="1">
      <alignment vertical="center"/>
    </xf>
    <xf numFmtId="0" fontId="8" fillId="5" borderId="0" xfId="0" applyFont="1" applyFill="1" applyAlignment="1">
      <alignment horizontal="center"/>
    </xf>
    <xf numFmtId="0" fontId="9" fillId="5" borderId="15" xfId="0" applyFont="1" applyFill="1" applyBorder="1" applyAlignment="1">
      <alignment vertical="center"/>
    </xf>
    <xf numFmtId="0" fontId="9" fillId="5" borderId="16" xfId="0" applyFont="1" applyFill="1" applyBorder="1" applyAlignment="1">
      <alignment vertical="center"/>
    </xf>
    <xf numFmtId="0" fontId="9" fillId="5" borderId="16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9" fillId="5" borderId="20" xfId="0" applyFont="1" applyFill="1" applyBorder="1" applyAlignment="1">
      <alignment horizontal="center" vertical="center"/>
    </xf>
    <xf numFmtId="14" fontId="10" fillId="5" borderId="18" xfId="0" applyNumberFormat="1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vertical="center"/>
    </xf>
    <xf numFmtId="0" fontId="9" fillId="5" borderId="21" xfId="0" applyFont="1" applyFill="1" applyBorder="1" applyAlignment="1">
      <alignment vertical="center"/>
    </xf>
    <xf numFmtId="0" fontId="9" fillId="6" borderId="14" xfId="0" applyFont="1" applyFill="1" applyBorder="1" applyAlignment="1">
      <alignment vertical="center"/>
    </xf>
    <xf numFmtId="0" fontId="9" fillId="5" borderId="14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left" vertical="center"/>
    </xf>
    <xf numFmtId="0" fontId="10" fillId="5" borderId="0" xfId="0" applyFont="1" applyFill="1" applyAlignment="1">
      <alignment horizontal="left" vertical="center"/>
    </xf>
    <xf numFmtId="0" fontId="10" fillId="5" borderId="14" xfId="0" applyFont="1" applyFill="1" applyBorder="1" applyAlignment="1">
      <alignment horizontal="left" vertical="center"/>
    </xf>
    <xf numFmtId="0" fontId="9" fillId="5" borderId="22" xfId="0" applyFont="1" applyFill="1" applyBorder="1" applyAlignment="1">
      <alignment vertical="center"/>
    </xf>
    <xf numFmtId="0" fontId="9" fillId="5" borderId="12" xfId="0" applyFont="1" applyFill="1" applyBorder="1" applyAlignment="1">
      <alignment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vertical="center"/>
    </xf>
    <xf numFmtId="2" fontId="10" fillId="5" borderId="17" xfId="0" applyNumberFormat="1" applyFont="1" applyFill="1" applyBorder="1" applyAlignment="1">
      <alignment horizontal="center" vertical="center"/>
    </xf>
    <xf numFmtId="2" fontId="10" fillId="5" borderId="18" xfId="0" applyNumberFormat="1" applyFont="1" applyFill="1" applyBorder="1" applyAlignment="1">
      <alignment horizontal="center" vertical="center"/>
    </xf>
    <xf numFmtId="2" fontId="9" fillId="5" borderId="14" xfId="0" applyNumberFormat="1" applyFont="1" applyFill="1" applyBorder="1" applyAlignment="1">
      <alignment horizontal="center" vertical="center"/>
    </xf>
    <xf numFmtId="2" fontId="10" fillId="5" borderId="14" xfId="0" applyNumberFormat="1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/>
    </xf>
    <xf numFmtId="0" fontId="9" fillId="5" borderId="26" xfId="0" applyFont="1" applyFill="1" applyBorder="1" applyAlignment="1">
      <alignment vertical="center"/>
    </xf>
    <xf numFmtId="0" fontId="8" fillId="5" borderId="26" xfId="0" applyFont="1" applyFill="1" applyBorder="1"/>
    <xf numFmtId="0" fontId="8" fillId="5" borderId="26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 vertical="center"/>
    </xf>
    <xf numFmtId="0" fontId="9" fillId="5" borderId="26" xfId="0" applyFont="1" applyFill="1" applyBorder="1" applyAlignment="1">
      <alignment horizontal="center" vertical="center"/>
    </xf>
    <xf numFmtId="0" fontId="9" fillId="5" borderId="26" xfId="0" applyFont="1" applyFill="1" applyBorder="1" applyAlignment="1">
      <alignment vertical="center" wrapText="1"/>
    </xf>
    <xf numFmtId="0" fontId="10" fillId="5" borderId="26" xfId="0" applyFont="1" applyFill="1" applyBorder="1" applyAlignment="1">
      <alignment horizontal="left" vertical="center"/>
    </xf>
    <xf numFmtId="0" fontId="0" fillId="0" borderId="26" xfId="0" applyBorder="1"/>
    <xf numFmtId="0" fontId="10" fillId="5" borderId="26" xfId="0" applyFont="1" applyFill="1" applyBorder="1" applyAlignment="1">
      <alignment vertical="center"/>
    </xf>
    <xf numFmtId="0" fontId="11" fillId="5" borderId="26" xfId="0" applyFont="1" applyFill="1" applyBorder="1" applyAlignment="1">
      <alignment horizontal="center" vertical="center"/>
    </xf>
    <xf numFmtId="165" fontId="0" fillId="3" borderId="4" xfId="0" applyNumberFormat="1" applyFill="1" applyBorder="1" applyAlignment="1">
      <alignment vertical="center"/>
    </xf>
    <xf numFmtId="43" fontId="0" fillId="2" borderId="7" xfId="1" applyFont="1" applyFill="1" applyBorder="1" applyAlignment="1">
      <alignment vertical="center"/>
    </xf>
    <xf numFmtId="0" fontId="1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Font="1"/>
    <xf numFmtId="166" fontId="0" fillId="0" borderId="0" xfId="0" applyNumberFormat="1" applyFont="1"/>
    <xf numFmtId="166" fontId="2" fillId="2" borderId="5" xfId="1" applyNumberFormat="1" applyFont="1" applyFill="1" applyBorder="1" applyAlignment="1">
      <alignment vertical="center"/>
    </xf>
    <xf numFmtId="166" fontId="2" fillId="3" borderId="4" xfId="0" applyNumberFormat="1" applyFont="1" applyFill="1" applyBorder="1" applyAlignment="1">
      <alignment horizontal="center" vertical="center"/>
    </xf>
    <xf numFmtId="166" fontId="2" fillId="2" borderId="4" xfId="0" applyNumberFormat="1" applyFont="1" applyFill="1" applyBorder="1" applyAlignment="1">
      <alignment horizontal="center" vertical="center"/>
    </xf>
    <xf numFmtId="166" fontId="2" fillId="2" borderId="6" xfId="0" applyNumberFormat="1" applyFont="1" applyFill="1" applyBorder="1" applyAlignment="1">
      <alignment horizontal="center" vertical="center"/>
    </xf>
    <xf numFmtId="166" fontId="2" fillId="2" borderId="7" xfId="1" applyNumberFormat="1" applyFont="1" applyFill="1" applyBorder="1" applyAlignment="1">
      <alignment vertical="center"/>
    </xf>
    <xf numFmtId="166" fontId="2" fillId="2" borderId="4" xfId="1" applyNumberFormat="1" applyFont="1" applyFill="1" applyBorder="1" applyAlignment="1">
      <alignment vertical="center"/>
    </xf>
    <xf numFmtId="166" fontId="0" fillId="2" borderId="0" xfId="0" applyNumberFormat="1" applyFill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7" xfId="0" applyFont="1" applyFill="1" applyBorder="1" applyAlignment="1">
      <alignment horizontal="center" vertical="center" wrapText="1"/>
    </xf>
    <xf numFmtId="14" fontId="4" fillId="2" borderId="7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64" fontId="14" fillId="2" borderId="7" xfId="1" applyNumberFormat="1" applyFont="1" applyFill="1" applyBorder="1" applyAlignment="1">
      <alignment horizontal="center" vertical="center"/>
    </xf>
    <xf numFmtId="164" fontId="4" fillId="2" borderId="7" xfId="1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164" fontId="7" fillId="2" borderId="3" xfId="1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0" fontId="9" fillId="5" borderId="20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0" fontId="10" fillId="5" borderId="23" xfId="0" applyFont="1" applyFill="1" applyBorder="1" applyAlignment="1">
      <alignment horizontal="center" vertical="center"/>
    </xf>
    <xf numFmtId="0" fontId="10" fillId="5" borderId="24" xfId="0" applyFont="1" applyFill="1" applyBorder="1" applyAlignment="1">
      <alignment horizontal="center" vertical="center"/>
    </xf>
    <xf numFmtId="0" fontId="10" fillId="5" borderId="25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10" fillId="5" borderId="26" xfId="0" applyFont="1" applyFill="1" applyBorder="1" applyAlignment="1">
      <alignment horizontal="center" vertical="center"/>
    </xf>
    <xf numFmtId="0" fontId="9" fillId="5" borderId="26" xfId="0" applyFont="1" applyFill="1" applyBorder="1" applyAlignment="1">
      <alignment horizontal="center" vertical="center" wrapText="1"/>
    </xf>
    <xf numFmtId="0" fontId="9" fillId="5" borderId="21" xfId="0" applyFont="1" applyFill="1" applyBorder="1" applyAlignment="1">
      <alignment horizontal="center" vertical="center" wrapText="1"/>
    </xf>
    <xf numFmtId="0" fontId="9" fillId="5" borderId="14" xfId="0" applyFont="1" applyFill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 wrapText="1"/>
    </xf>
    <xf numFmtId="0" fontId="9" fillId="5" borderId="26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12" fillId="5" borderId="26" xfId="2" applyFill="1" applyBorder="1" applyAlignment="1">
      <alignment horizontal="center" vertical="center"/>
    </xf>
    <xf numFmtId="0" fontId="10" fillId="5" borderId="26" xfId="0" applyFont="1" applyFill="1" applyBorder="1" applyAlignment="1">
      <alignment horizontal="center" vertical="center" wrapText="1"/>
    </xf>
    <xf numFmtId="0" fontId="9" fillId="6" borderId="11" xfId="0" applyFont="1" applyFill="1" applyBorder="1" applyAlignment="1">
      <alignment horizontal="left" vertical="center"/>
    </xf>
    <xf numFmtId="0" fontId="9" fillId="6" borderId="0" xfId="0" applyFont="1" applyFill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ltratechcement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2162175</xdr:colOff>
      <xdr:row>5</xdr:row>
      <xdr:rowOff>19050</xdr:rowOff>
    </xdr:to>
    <xdr:sp macro="" textlink="">
      <xdr:nvSpPr>
        <xdr:cNvPr id="2049" name="AutoShape 1" descr="UltraTech Cement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0BC50B1-D49D-170C-8357-E49D207724B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200025"/>
          <a:ext cx="2162175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ST@28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25"/>
  <sheetViews>
    <sheetView tabSelected="1" zoomScale="85" zoomScaleNormal="85" workbookViewId="0">
      <pane ySplit="5" topLeftCell="A6" activePane="bottomLeft" state="frozen"/>
      <selection pane="bottomLeft" activeCell="B4" sqref="B4"/>
    </sheetView>
  </sheetViews>
  <sheetFormatPr defaultColWidth="9" defaultRowHeight="24.9" customHeight="1"/>
  <cols>
    <col min="1" max="1" width="9" style="1"/>
    <col min="2" max="2" width="30" style="1" customWidth="1"/>
    <col min="3" max="3" width="13.44140625" style="98" bestFit="1" customWidth="1"/>
    <col min="4" max="4" width="11.5546875" style="11" bestFit="1" customWidth="1"/>
    <col min="5" max="5" width="13.33203125" style="1" bestFit="1" customWidth="1"/>
    <col min="6" max="7" width="13.33203125" style="1" customWidth="1"/>
    <col min="8" max="8" width="14.6640625" style="5" customWidth="1"/>
    <col min="9" max="9" width="12.88671875" style="5" bestFit="1" customWidth="1"/>
    <col min="10" max="10" width="13.5546875" style="1" customWidth="1"/>
    <col min="11" max="11" width="14.6640625" style="1" customWidth="1"/>
    <col min="12" max="13" width="14.44140625" style="1" customWidth="1"/>
    <col min="14" max="14" width="14.5546875" style="1" customWidth="1"/>
    <col min="15" max="17" width="14.88671875" style="1" customWidth="1"/>
    <col min="18" max="18" width="10.5546875" style="1" bestFit="1" customWidth="1"/>
    <col min="19" max="19" width="21.6640625" style="1" bestFit="1" customWidth="1"/>
    <col min="20" max="20" width="12.6640625" style="1" bestFit="1" customWidth="1"/>
    <col min="21" max="21" width="14.5546875" style="1" bestFit="1" customWidth="1"/>
    <col min="22" max="22" width="18.88671875" style="1" bestFit="1" customWidth="1"/>
    <col min="23" max="23" width="98.6640625" style="1" bestFit="1" customWidth="1"/>
    <col min="24" max="24" width="12.44140625" style="1" bestFit="1" customWidth="1"/>
    <col min="25" max="16384" width="9" style="1"/>
  </cols>
  <sheetData>
    <row r="1" spans="1:62" s="90" customFormat="1" ht="24.9" customHeight="1">
      <c r="A1" s="88" t="s">
        <v>46</v>
      </c>
      <c r="B1" s="89" t="s">
        <v>9</v>
      </c>
      <c r="C1" s="91"/>
    </row>
    <row r="2" spans="1:62" s="90" customFormat="1" ht="24.9" customHeight="1">
      <c r="A2" s="88" t="s">
        <v>47</v>
      </c>
      <c r="B2" s="90" t="s">
        <v>48</v>
      </c>
      <c r="C2" s="91"/>
    </row>
    <row r="3" spans="1:62" s="90" customFormat="1" ht="30.6" customHeight="1">
      <c r="A3" s="88" t="s">
        <v>49</v>
      </c>
      <c r="B3" s="88" t="s">
        <v>50</v>
      </c>
      <c r="C3" s="91"/>
    </row>
    <row r="4" spans="1:62" s="90" customFormat="1" ht="24.9" customHeight="1" thickBot="1">
      <c r="A4" s="88" t="s">
        <v>51</v>
      </c>
      <c r="B4" s="88" t="s">
        <v>50</v>
      </c>
      <c r="C4" s="91"/>
    </row>
    <row r="5" spans="1:62" ht="24.9" customHeight="1">
      <c r="A5" s="99" t="s">
        <v>54</v>
      </c>
      <c r="B5" s="100" t="s">
        <v>55</v>
      </c>
      <c r="C5" s="101" t="s">
        <v>56</v>
      </c>
      <c r="D5" s="102" t="s">
        <v>57</v>
      </c>
      <c r="E5" s="100" t="s">
        <v>58</v>
      </c>
      <c r="F5" s="100" t="s">
        <v>59</v>
      </c>
      <c r="G5" s="102" t="s">
        <v>60</v>
      </c>
      <c r="H5" s="103" t="s">
        <v>61</v>
      </c>
      <c r="I5" s="104" t="s">
        <v>0</v>
      </c>
      <c r="J5" s="100" t="s">
        <v>62</v>
      </c>
      <c r="K5" s="100" t="s">
        <v>63</v>
      </c>
      <c r="L5" s="14" t="s">
        <v>4</v>
      </c>
      <c r="M5" s="100" t="s">
        <v>64</v>
      </c>
      <c r="N5" s="100" t="s">
        <v>65</v>
      </c>
      <c r="O5" s="14" t="s">
        <v>3</v>
      </c>
      <c r="P5" s="100" t="s">
        <v>66</v>
      </c>
      <c r="Q5" s="100" t="s">
        <v>67</v>
      </c>
      <c r="R5" s="14"/>
      <c r="S5" s="14" t="s">
        <v>1</v>
      </c>
      <c r="T5" s="100" t="s">
        <v>68</v>
      </c>
      <c r="U5" s="100" t="s">
        <v>69</v>
      </c>
      <c r="V5" s="100" t="s">
        <v>70</v>
      </c>
      <c r="W5" s="100" t="s">
        <v>2</v>
      </c>
      <c r="X5" s="13"/>
    </row>
    <row r="6" spans="1:62" ht="24.9" customHeight="1" thickBot="1">
      <c r="A6" s="22"/>
      <c r="B6" s="4"/>
      <c r="C6" s="92"/>
      <c r="D6" s="23"/>
      <c r="E6" s="4"/>
      <c r="F6" s="4"/>
      <c r="G6" s="4"/>
      <c r="H6" s="4"/>
      <c r="I6" s="4"/>
      <c r="J6" s="33">
        <v>0.01</v>
      </c>
      <c r="K6" s="33">
        <v>0.05</v>
      </c>
      <c r="L6" s="33">
        <v>0.05</v>
      </c>
      <c r="M6" s="33">
        <v>0.1</v>
      </c>
      <c r="N6" s="33">
        <v>0.1</v>
      </c>
      <c r="O6" s="4"/>
      <c r="P6" s="4"/>
      <c r="Q6" s="4"/>
      <c r="R6" s="34"/>
      <c r="S6" s="4"/>
      <c r="T6" s="4"/>
      <c r="U6" s="33">
        <v>0.01</v>
      </c>
      <c r="V6" s="4"/>
      <c r="W6" s="4"/>
      <c r="X6" s="22"/>
    </row>
    <row r="7" spans="1:62" s="6" customFormat="1" ht="24.9" customHeight="1">
      <c r="A7" s="15">
        <v>63322</v>
      </c>
      <c r="B7" s="20"/>
      <c r="C7" s="93"/>
      <c r="D7" s="21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7">
        <f>A7</f>
        <v>63322</v>
      </c>
      <c r="S7" s="16"/>
      <c r="T7" s="16"/>
      <c r="U7" s="16"/>
      <c r="V7" s="16"/>
      <c r="W7" s="15"/>
      <c r="X7" s="85">
        <f>SUM(Q8:Q9,0)-SUM(V8:V9,0)</f>
        <v>0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</row>
    <row r="8" spans="1:62" ht="24.9" customHeight="1">
      <c r="A8" s="15">
        <v>63322</v>
      </c>
      <c r="B8" s="7" t="s">
        <v>52</v>
      </c>
      <c r="C8" s="94">
        <v>45392</v>
      </c>
      <c r="D8" s="10">
        <v>1</v>
      </c>
      <c r="E8" s="2">
        <v>222000</v>
      </c>
      <c r="F8" s="2">
        <v>38150</v>
      </c>
      <c r="G8" s="2">
        <f t="shared" ref="G8" si="0">E8-F8</f>
        <v>183850</v>
      </c>
      <c r="H8" s="2"/>
      <c r="I8" s="2">
        <f t="shared" ref="I8" si="1">G8+H8</f>
        <v>183850</v>
      </c>
      <c r="J8" s="2">
        <f t="shared" ref="J8" si="2">G8*1%</f>
        <v>1838.5</v>
      </c>
      <c r="K8" s="2">
        <f t="shared" ref="K8" si="3">G8*5%</f>
        <v>9192.5</v>
      </c>
      <c r="L8" s="2"/>
      <c r="M8" s="2"/>
      <c r="N8" s="2"/>
      <c r="O8" s="19"/>
      <c r="P8" s="19">
        <f>H8</f>
        <v>0</v>
      </c>
      <c r="Q8" s="2">
        <f t="shared" ref="Q8" si="4">ROUND(I8-SUM(J8:P8),)</f>
        <v>172819</v>
      </c>
      <c r="R8" s="9"/>
      <c r="S8" s="2"/>
      <c r="T8" s="2"/>
      <c r="U8" s="2"/>
      <c r="V8" s="2">
        <v>172819</v>
      </c>
      <c r="W8" s="18" t="s">
        <v>10</v>
      </c>
      <c r="X8" s="8"/>
    </row>
    <row r="9" spans="1:62" ht="24.9" customHeight="1">
      <c r="A9" s="15">
        <v>63322</v>
      </c>
      <c r="B9" s="7" t="s">
        <v>52</v>
      </c>
      <c r="C9" s="94">
        <v>45603</v>
      </c>
      <c r="D9" s="10">
        <v>2</v>
      </c>
      <c r="E9" s="2">
        <v>85000</v>
      </c>
      <c r="F9" s="2">
        <v>0</v>
      </c>
      <c r="G9" s="2">
        <f t="shared" ref="G9" si="5">E9-F9</f>
        <v>85000</v>
      </c>
      <c r="H9" s="2"/>
      <c r="I9" s="2">
        <f t="shared" ref="I9" si="6">G9+H9</f>
        <v>85000</v>
      </c>
      <c r="J9" s="2">
        <f t="shared" ref="J9" si="7">G9*1%</f>
        <v>850</v>
      </c>
      <c r="K9" s="2">
        <f t="shared" ref="K9" si="8">G9*5%</f>
        <v>4250</v>
      </c>
      <c r="L9" s="2"/>
      <c r="M9" s="2"/>
      <c r="N9" s="2"/>
      <c r="O9" s="19"/>
      <c r="P9" s="19">
        <f>H9</f>
        <v>0</v>
      </c>
      <c r="Q9" s="2">
        <f t="shared" ref="Q9" si="9">ROUND(I9-SUM(J9:P9),)</f>
        <v>79900</v>
      </c>
      <c r="R9" s="9"/>
      <c r="S9" s="2"/>
      <c r="T9" s="2"/>
      <c r="U9" s="2"/>
      <c r="V9" s="2">
        <v>79900</v>
      </c>
      <c r="W9" s="18" t="s">
        <v>43</v>
      </c>
      <c r="X9" s="8"/>
    </row>
    <row r="10" spans="1:62" s="6" customFormat="1" ht="24.9" customHeight="1">
      <c r="A10" s="15">
        <v>67122</v>
      </c>
      <c r="B10" s="20"/>
      <c r="C10" s="93"/>
      <c r="D10" s="21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7">
        <f>A10</f>
        <v>67122</v>
      </c>
      <c r="S10" s="16"/>
      <c r="T10" s="16"/>
      <c r="U10" s="16"/>
      <c r="V10" s="16"/>
      <c r="W10" s="15"/>
      <c r="X10" s="85">
        <f>SUM(Q11:Q15,0)-SUM(V11:V15,0)</f>
        <v>-1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</row>
    <row r="11" spans="1:62" ht="24.9" customHeight="1">
      <c r="A11" s="15">
        <v>67122</v>
      </c>
      <c r="B11" s="7" t="s">
        <v>53</v>
      </c>
      <c r="C11" s="94">
        <v>45392</v>
      </c>
      <c r="D11" s="10">
        <v>1</v>
      </c>
      <c r="E11" s="2">
        <v>72042</v>
      </c>
      <c r="F11" s="2">
        <v>0</v>
      </c>
      <c r="G11" s="2">
        <f t="shared" ref="G11" si="10">E11-F11</f>
        <v>72042</v>
      </c>
      <c r="H11" s="2"/>
      <c r="I11" s="2">
        <f t="shared" ref="I11" si="11">G11+H11</f>
        <v>72042</v>
      </c>
      <c r="J11" s="2">
        <f t="shared" ref="J11" si="12">G11*1%</f>
        <v>720.42</v>
      </c>
      <c r="K11" s="2">
        <f t="shared" ref="K11" si="13">G11*5%</f>
        <v>3602.1000000000004</v>
      </c>
      <c r="L11" s="2"/>
      <c r="M11" s="2">
        <f>G11*10%</f>
        <v>7204.2000000000007</v>
      </c>
      <c r="N11" s="2">
        <f>G11*10%</f>
        <v>7204.2000000000007</v>
      </c>
      <c r="O11" s="19"/>
      <c r="P11" s="19">
        <f>H11</f>
        <v>0</v>
      </c>
      <c r="Q11" s="2">
        <f t="shared" ref="Q11" si="14">ROUND(I11-SUM(J11:P11),)</f>
        <v>53311</v>
      </c>
      <c r="R11" s="9"/>
      <c r="S11" s="2"/>
      <c r="T11" s="2"/>
      <c r="U11" s="2"/>
      <c r="V11" s="2">
        <v>53312</v>
      </c>
      <c r="W11" s="87" t="s">
        <v>45</v>
      </c>
      <c r="X11" s="8"/>
    </row>
    <row r="12" spans="1:62" ht="24.9" customHeight="1">
      <c r="A12" s="15">
        <v>67122</v>
      </c>
      <c r="B12" s="7"/>
      <c r="C12" s="94"/>
      <c r="D12" s="10"/>
      <c r="E12" s="2"/>
      <c r="F12" s="2"/>
      <c r="G12" s="2"/>
      <c r="H12" s="2"/>
      <c r="I12" s="2"/>
      <c r="J12" s="2"/>
      <c r="K12" s="2"/>
      <c r="L12" s="2"/>
      <c r="M12" s="2"/>
      <c r="N12" s="2"/>
      <c r="O12" s="19"/>
      <c r="P12" s="19"/>
      <c r="Q12" s="2"/>
      <c r="R12" s="9"/>
      <c r="S12" s="2"/>
      <c r="T12" s="2"/>
      <c r="U12" s="2"/>
      <c r="V12" s="2"/>
      <c r="W12" s="18"/>
      <c r="X12" s="8"/>
    </row>
    <row r="13" spans="1:62" ht="24.9" customHeight="1">
      <c r="A13" s="15">
        <v>67122</v>
      </c>
      <c r="B13" s="7"/>
      <c r="C13" s="94"/>
      <c r="D13" s="10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9"/>
      <c r="S13" s="2"/>
      <c r="T13" s="2"/>
      <c r="U13" s="2"/>
      <c r="V13" s="2"/>
      <c r="W13" s="18"/>
      <c r="X13" s="8"/>
    </row>
    <row r="14" spans="1:62" ht="24.9" customHeight="1">
      <c r="A14" s="15">
        <v>67122</v>
      </c>
      <c r="B14" s="7"/>
      <c r="C14" s="94"/>
      <c r="D14" s="10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9"/>
      <c r="S14" s="2"/>
      <c r="T14" s="2"/>
      <c r="U14" s="2"/>
      <c r="V14" s="2"/>
      <c r="W14" s="18"/>
      <c r="X14" s="8"/>
    </row>
    <row r="15" spans="1:62" ht="24.9" customHeight="1" thickBot="1">
      <c r="A15" s="15">
        <v>67122</v>
      </c>
      <c r="B15" s="26"/>
      <c r="C15" s="95"/>
      <c r="D15" s="27"/>
      <c r="E15" s="3"/>
      <c r="F15" s="3"/>
      <c r="G15" s="3"/>
      <c r="H15" s="3"/>
      <c r="I15" s="3"/>
      <c r="J15" s="3"/>
      <c r="K15" s="28"/>
      <c r="L15" s="28"/>
      <c r="M15" s="28"/>
      <c r="N15" s="28"/>
      <c r="O15" s="28"/>
      <c r="P15" s="28"/>
      <c r="Q15" s="3"/>
      <c r="R15" s="29"/>
      <c r="S15" s="3"/>
      <c r="T15" s="3"/>
      <c r="U15" s="3"/>
      <c r="V15" s="3"/>
      <c r="W15" s="3"/>
      <c r="X15" s="25"/>
    </row>
    <row r="16" spans="1:62" ht="24.9" customHeight="1">
      <c r="A16" s="13"/>
      <c r="B16" s="30"/>
      <c r="C16" s="96"/>
      <c r="D16" s="31"/>
      <c r="E16" s="30"/>
      <c r="F16" s="30"/>
      <c r="G16" s="30"/>
      <c r="H16" s="30"/>
      <c r="I16" s="30"/>
      <c r="J16" s="30"/>
      <c r="K16" s="32">
        <f t="shared" ref="K16:Q16" si="15">SUM(K7:K15)</f>
        <v>17044.599999999999</v>
      </c>
      <c r="L16" s="32">
        <f t="shared" si="15"/>
        <v>0</v>
      </c>
      <c r="M16" s="32">
        <f t="shared" si="15"/>
        <v>7204.2000000000007</v>
      </c>
      <c r="N16" s="32">
        <f t="shared" si="15"/>
        <v>7204.2000000000007</v>
      </c>
      <c r="O16" s="32">
        <f t="shared" si="15"/>
        <v>0</v>
      </c>
      <c r="P16" s="32">
        <f t="shared" si="15"/>
        <v>0</v>
      </c>
      <c r="Q16" s="32">
        <f t="shared" si="15"/>
        <v>306030</v>
      </c>
      <c r="R16" s="30"/>
      <c r="S16" s="30"/>
      <c r="T16" s="30"/>
      <c r="U16" s="30"/>
      <c r="V16" s="32">
        <f>SUM(V7:V15)</f>
        <v>306031</v>
      </c>
      <c r="W16" s="30"/>
      <c r="X16" s="86">
        <f>SUM(X7:X15)</f>
        <v>-1</v>
      </c>
    </row>
    <row r="17" spans="1:24" ht="24.9" customHeight="1">
      <c r="A17" s="8"/>
      <c r="B17" s="2"/>
      <c r="C17" s="97"/>
      <c r="D17" s="1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8"/>
    </row>
    <row r="18" spans="1:24" ht="24.9" customHeight="1" thickBot="1">
      <c r="A18" s="22"/>
      <c r="B18" s="4"/>
      <c r="C18" s="92"/>
      <c r="D18" s="23"/>
      <c r="E18" s="4"/>
      <c r="F18" s="4"/>
      <c r="G18" s="4"/>
      <c r="H18" s="4"/>
      <c r="I18" s="4"/>
      <c r="J18" s="24"/>
      <c r="K18" s="24"/>
      <c r="L18" s="24"/>
      <c r="M18" s="24"/>
      <c r="N18" s="24"/>
      <c r="O18" s="24"/>
      <c r="P18" s="4"/>
      <c r="Q18" s="4"/>
      <c r="R18" s="4"/>
      <c r="S18" s="4"/>
      <c r="T18" s="4"/>
      <c r="U18" s="4"/>
      <c r="V18" s="24">
        <f>Q16-V16</f>
        <v>-1</v>
      </c>
      <c r="W18" s="4"/>
      <c r="X18" s="22"/>
    </row>
    <row r="21" spans="1:24" ht="24.9" customHeight="1">
      <c r="I21" s="105" t="s">
        <v>9</v>
      </c>
      <c r="J21" s="109"/>
      <c r="K21" s="109"/>
      <c r="L21" s="106"/>
    </row>
    <row r="22" spans="1:24" ht="24.9" customHeight="1">
      <c r="I22" s="105" t="s">
        <v>44</v>
      </c>
      <c r="J22" s="109"/>
      <c r="K22" s="109"/>
      <c r="L22" s="106"/>
    </row>
    <row r="23" spans="1:24" ht="24.9" customHeight="1">
      <c r="I23" s="105" t="s">
        <v>5</v>
      </c>
      <c r="J23" s="106"/>
      <c r="K23" s="107">
        <f>K16</f>
        <v>17044.599999999999</v>
      </c>
      <c r="L23" s="108"/>
    </row>
    <row r="24" spans="1:24" ht="24.9" customHeight="1">
      <c r="I24" s="105" t="s">
        <v>6</v>
      </c>
      <c r="J24" s="106"/>
      <c r="K24" s="107">
        <f>V18</f>
        <v>-1</v>
      </c>
      <c r="L24" s="108"/>
    </row>
    <row r="25" spans="1:24" ht="24.9" customHeight="1">
      <c r="I25" s="105" t="s">
        <v>7</v>
      </c>
      <c r="J25" s="106"/>
      <c r="K25" s="107" t="s">
        <v>8</v>
      </c>
      <c r="L25" s="108"/>
    </row>
  </sheetData>
  <mergeCells count="8">
    <mergeCell ref="I25:J25"/>
    <mergeCell ref="K25:L25"/>
    <mergeCell ref="I21:L21"/>
    <mergeCell ref="I23:J23"/>
    <mergeCell ref="K23:L23"/>
    <mergeCell ref="I24:J24"/>
    <mergeCell ref="K24:L24"/>
    <mergeCell ref="I22:L22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46"/>
  <sheetViews>
    <sheetView topLeftCell="A18" workbookViewId="0">
      <selection sqref="A1:E46"/>
    </sheetView>
  </sheetViews>
  <sheetFormatPr defaultRowHeight="14.4"/>
  <cols>
    <col min="1" max="1" width="31" customWidth="1"/>
    <col min="3" max="3" width="6.88671875" customWidth="1"/>
    <col min="4" max="4" width="32.6640625" customWidth="1"/>
    <col min="5" max="5" width="62" customWidth="1"/>
  </cols>
  <sheetData>
    <row r="1" spans="1:5" ht="15">
      <c r="A1" s="110" t="s">
        <v>42</v>
      </c>
      <c r="B1" s="111"/>
      <c r="C1" s="111"/>
      <c r="D1" s="111"/>
      <c r="E1" s="112"/>
    </row>
    <row r="2" spans="1:5" ht="15">
      <c r="A2" s="119" t="s">
        <v>11</v>
      </c>
      <c r="B2" s="120"/>
      <c r="C2" s="120"/>
      <c r="D2" s="120"/>
      <c r="E2" s="121"/>
    </row>
    <row r="3" spans="1:5" ht="15.6" thickBot="1">
      <c r="A3" s="119" t="s">
        <v>12</v>
      </c>
      <c r="B3" s="120"/>
      <c r="C3" s="120"/>
      <c r="D3" s="120"/>
      <c r="E3" s="121"/>
    </row>
    <row r="4" spans="1:5" ht="16.2" thickBot="1">
      <c r="A4" s="116" t="s">
        <v>13</v>
      </c>
      <c r="B4" s="117"/>
      <c r="C4" s="117"/>
      <c r="D4" s="117"/>
      <c r="E4" s="118"/>
    </row>
    <row r="5" spans="1:5" ht="15.6">
      <c r="A5" s="40"/>
      <c r="B5" s="42"/>
      <c r="C5" s="39"/>
      <c r="D5" s="39"/>
      <c r="E5" s="44"/>
    </row>
    <row r="6" spans="1:5" ht="15.6">
      <c r="A6" s="45"/>
      <c r="B6" s="36"/>
      <c r="C6" s="46"/>
      <c r="D6" s="46"/>
      <c r="E6" s="44"/>
    </row>
    <row r="7" spans="1:5" ht="15.6">
      <c r="A7" s="47"/>
      <c r="B7" s="48"/>
      <c r="C7" s="49"/>
      <c r="D7" s="74" t="s">
        <v>14</v>
      </c>
      <c r="E7" s="50" t="s">
        <v>15</v>
      </c>
    </row>
    <row r="8" spans="1:5" ht="15.6">
      <c r="A8" s="75"/>
      <c r="B8" s="76"/>
      <c r="C8" s="77"/>
      <c r="D8" s="78" t="s">
        <v>16</v>
      </c>
      <c r="E8" s="51" t="s">
        <v>17</v>
      </c>
    </row>
    <row r="9" spans="1:5" ht="15.6">
      <c r="A9" s="75"/>
      <c r="B9" s="75"/>
      <c r="C9" s="79"/>
      <c r="D9" s="78" t="s">
        <v>18</v>
      </c>
      <c r="E9" s="55">
        <v>45624</v>
      </c>
    </row>
    <row r="10" spans="1:5" ht="15.6">
      <c r="A10" s="75"/>
      <c r="B10" s="76"/>
      <c r="C10" s="79"/>
      <c r="D10" s="79"/>
      <c r="E10" s="56"/>
    </row>
    <row r="11" spans="1:5" ht="15.6">
      <c r="A11" s="78" t="s">
        <v>19</v>
      </c>
      <c r="B11" s="76"/>
      <c r="C11" s="79"/>
      <c r="D11" s="79"/>
      <c r="E11" s="57" t="s">
        <v>20</v>
      </c>
    </row>
    <row r="12" spans="1:5" ht="47.25" customHeight="1">
      <c r="A12" s="123" t="s">
        <v>21</v>
      </c>
      <c r="B12" s="80"/>
      <c r="C12" s="80"/>
      <c r="D12" s="80"/>
      <c r="E12" s="124" t="s">
        <v>21</v>
      </c>
    </row>
    <row r="13" spans="1:5" ht="15.6">
      <c r="A13" s="123"/>
      <c r="B13" s="76"/>
      <c r="C13" s="79"/>
      <c r="D13" s="78" t="s">
        <v>22</v>
      </c>
      <c r="E13" s="125"/>
    </row>
    <row r="14" spans="1:5" ht="15.6">
      <c r="A14" s="123"/>
      <c r="B14" s="76"/>
      <c r="C14" s="79"/>
      <c r="D14" s="127" t="s">
        <v>23</v>
      </c>
      <c r="E14" s="125"/>
    </row>
    <row r="15" spans="1:5" ht="15.6">
      <c r="A15" s="123"/>
      <c r="B15" s="76"/>
      <c r="C15" s="79"/>
      <c r="D15" s="127"/>
      <c r="E15" s="125"/>
    </row>
    <row r="16" spans="1:5" ht="15.6">
      <c r="A16" s="123"/>
      <c r="B16" s="76"/>
      <c r="C16" s="79"/>
      <c r="D16" s="127"/>
      <c r="E16" s="126"/>
    </row>
    <row r="17" spans="1:5" ht="15.6">
      <c r="A17" s="81"/>
      <c r="B17" s="76"/>
      <c r="C17" s="79"/>
      <c r="D17" s="79"/>
      <c r="E17" s="51"/>
    </row>
    <row r="18" spans="1:5" ht="15.6">
      <c r="A18" s="81" t="s">
        <v>24</v>
      </c>
      <c r="B18" s="76"/>
      <c r="C18" s="79"/>
      <c r="D18" s="79"/>
      <c r="E18" s="51"/>
    </row>
    <row r="19" spans="1:5" ht="15.6">
      <c r="A19" s="82"/>
      <c r="B19" s="82"/>
      <c r="C19" s="83"/>
      <c r="D19" s="78" t="s">
        <v>26</v>
      </c>
      <c r="E19" s="51" t="s">
        <v>0</v>
      </c>
    </row>
    <row r="20" spans="1:5" ht="15.6">
      <c r="A20" s="122" t="s">
        <v>25</v>
      </c>
      <c r="B20" s="122"/>
      <c r="C20" s="78">
        <v>82</v>
      </c>
      <c r="D20" s="78" t="s">
        <v>27</v>
      </c>
      <c r="E20" s="58" t="s">
        <v>27</v>
      </c>
    </row>
    <row r="21" spans="1:5" ht="15.6">
      <c r="A21" s="122" t="s">
        <v>28</v>
      </c>
      <c r="B21" s="122"/>
      <c r="C21" s="78">
        <v>1640</v>
      </c>
      <c r="D21" s="78">
        <v>5762.7120000000004</v>
      </c>
      <c r="E21" s="70">
        <v>472542.375</v>
      </c>
    </row>
    <row r="22" spans="1:5" ht="15.6">
      <c r="A22" s="78"/>
      <c r="B22" s="76"/>
      <c r="C22" s="78"/>
      <c r="D22" s="78"/>
      <c r="E22" s="71"/>
    </row>
    <row r="23" spans="1:5" ht="15">
      <c r="A23" s="127" t="s">
        <v>29</v>
      </c>
      <c r="B23" s="127"/>
      <c r="C23" s="127"/>
      <c r="D23" s="127"/>
      <c r="E23" s="72"/>
    </row>
    <row r="24" spans="1:5" ht="15.6">
      <c r="A24" s="75"/>
      <c r="B24" s="76"/>
      <c r="C24" s="79"/>
      <c r="D24" s="79"/>
      <c r="E24" s="72"/>
    </row>
    <row r="25" spans="1:5" ht="15.6">
      <c r="A25" s="131" t="s">
        <v>30</v>
      </c>
      <c r="B25" s="131"/>
      <c r="C25" s="131"/>
      <c r="D25" s="131"/>
      <c r="E25" s="73">
        <f>E21*18%</f>
        <v>85057.627500000002</v>
      </c>
    </row>
    <row r="26" spans="1:5" ht="15.6">
      <c r="A26" s="84"/>
      <c r="B26" s="76"/>
      <c r="C26" s="79"/>
      <c r="D26" s="78"/>
      <c r="E26" s="73"/>
    </row>
    <row r="27" spans="1:5" ht="15.6">
      <c r="A27" s="78" t="s">
        <v>31</v>
      </c>
      <c r="B27" s="75"/>
      <c r="C27" s="79"/>
      <c r="D27" s="78"/>
      <c r="E27" s="70">
        <f>E25+E21</f>
        <v>557600.00249999994</v>
      </c>
    </row>
    <row r="28" spans="1:5" ht="15">
      <c r="A28" s="75"/>
      <c r="B28" s="75"/>
      <c r="C28" s="79"/>
      <c r="D28" s="79"/>
      <c r="E28" s="59"/>
    </row>
    <row r="29" spans="1:5" ht="34.5" customHeight="1">
      <c r="A29" s="78" t="s">
        <v>32</v>
      </c>
      <c r="B29" s="132" t="s">
        <v>33</v>
      </c>
      <c r="C29" s="132"/>
      <c r="D29" s="132"/>
      <c r="E29" s="59"/>
    </row>
    <row r="30" spans="1:5" ht="15">
      <c r="A30" s="75"/>
      <c r="B30" s="75"/>
      <c r="C30" s="79"/>
      <c r="D30" s="79"/>
      <c r="E30" s="59"/>
    </row>
    <row r="31" spans="1:5" ht="15">
      <c r="A31" s="75"/>
      <c r="B31" s="75"/>
      <c r="C31" s="79"/>
      <c r="D31" s="79"/>
      <c r="E31" s="43"/>
    </row>
    <row r="32" spans="1:5" ht="15">
      <c r="A32" s="75"/>
      <c r="B32" s="75"/>
      <c r="C32" s="79"/>
      <c r="D32" s="79"/>
      <c r="E32" s="60"/>
    </row>
    <row r="33" spans="1:5" ht="15">
      <c r="A33" s="133" t="s">
        <v>34</v>
      </c>
      <c r="B33" s="134"/>
      <c r="C33" s="35"/>
      <c r="D33" s="35"/>
      <c r="E33" s="61"/>
    </row>
    <row r="34" spans="1:5" ht="15.6">
      <c r="A34" s="45"/>
      <c r="B34" s="36"/>
      <c r="C34" s="46"/>
      <c r="D34" s="46"/>
      <c r="E34" s="43"/>
    </row>
    <row r="35" spans="1:5" ht="15">
      <c r="A35" s="52"/>
      <c r="B35" s="53"/>
      <c r="C35" s="54"/>
      <c r="D35" s="54"/>
      <c r="E35" s="59"/>
    </row>
    <row r="36" spans="1:5" ht="15">
      <c r="A36" s="37"/>
      <c r="B36" s="41"/>
      <c r="C36" s="41"/>
      <c r="D36" s="38"/>
      <c r="E36" s="62" t="s">
        <v>35</v>
      </c>
    </row>
    <row r="37" spans="1:5" ht="15.6">
      <c r="A37" s="37"/>
      <c r="B37" s="36"/>
      <c r="C37" s="46"/>
      <c r="D37" s="46"/>
      <c r="E37" s="62"/>
    </row>
    <row r="38" spans="1:5" ht="15.6">
      <c r="A38" s="37"/>
      <c r="B38" s="36"/>
      <c r="C38" s="46"/>
      <c r="D38" s="46"/>
      <c r="E38" s="62" t="s">
        <v>36</v>
      </c>
    </row>
    <row r="39" spans="1:5" ht="15">
      <c r="A39" s="52" t="s">
        <v>37</v>
      </c>
      <c r="B39" s="53"/>
      <c r="C39" s="54"/>
      <c r="D39" s="53"/>
      <c r="E39" s="56"/>
    </row>
    <row r="40" spans="1:5" ht="15.6">
      <c r="A40" s="63" t="s">
        <v>38</v>
      </c>
      <c r="B40" s="64"/>
      <c r="C40" s="39"/>
      <c r="D40" s="39"/>
      <c r="E40" s="65"/>
    </row>
    <row r="41" spans="1:5" ht="15">
      <c r="A41" s="52"/>
      <c r="B41" s="53"/>
      <c r="C41" s="54"/>
      <c r="D41" s="54"/>
      <c r="E41" s="59"/>
    </row>
    <row r="42" spans="1:5" ht="15">
      <c r="A42" s="128" t="s">
        <v>39</v>
      </c>
      <c r="B42" s="129"/>
      <c r="C42" s="129"/>
      <c r="D42" s="129"/>
      <c r="E42" s="130"/>
    </row>
    <row r="43" spans="1:5" ht="15">
      <c r="A43" s="52"/>
      <c r="B43" s="53"/>
      <c r="C43" s="54"/>
      <c r="D43" s="54"/>
      <c r="E43" s="59"/>
    </row>
    <row r="44" spans="1:5" ht="15">
      <c r="A44" s="128" t="s">
        <v>40</v>
      </c>
      <c r="B44" s="129"/>
      <c r="C44" s="129"/>
      <c r="D44" s="129"/>
      <c r="E44" s="130"/>
    </row>
    <row r="45" spans="1:5" ht="15">
      <c r="A45" s="113" t="s">
        <v>41</v>
      </c>
      <c r="B45" s="114"/>
      <c r="C45" s="114"/>
      <c r="D45" s="114"/>
      <c r="E45" s="115"/>
    </row>
    <row r="46" spans="1:5" ht="15.6" thickBot="1">
      <c r="A46" s="66"/>
      <c r="B46" s="67"/>
      <c r="C46" s="68"/>
      <c r="D46" s="68"/>
      <c r="E46" s="69"/>
    </row>
  </sheetData>
  <mergeCells count="16">
    <mergeCell ref="A1:E1"/>
    <mergeCell ref="A45:E45"/>
    <mergeCell ref="A4:E4"/>
    <mergeCell ref="A2:E2"/>
    <mergeCell ref="A3:E3"/>
    <mergeCell ref="A21:B21"/>
    <mergeCell ref="A20:B20"/>
    <mergeCell ref="A12:A16"/>
    <mergeCell ref="E12:E16"/>
    <mergeCell ref="D14:D16"/>
    <mergeCell ref="A44:E44"/>
    <mergeCell ref="A42:E42"/>
    <mergeCell ref="A23:D23"/>
    <mergeCell ref="A25:D25"/>
    <mergeCell ref="B29:D29"/>
    <mergeCell ref="A33:B33"/>
  </mergeCells>
  <hyperlinks>
    <hyperlink ref="A25" r:id="rId1" display="mailto:GST@28%25" xr:uid="{00000000-0004-0000-0100-000000000000}"/>
  </hyperlinks>
  <pageMargins left="0.31496062992125984" right="0.31496062992125984" top="0.74803149606299213" bottom="0.74803149606299213" header="0.31496062992125984" footer="0.31496062992125984"/>
  <pageSetup paperSize="9" scale="6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2024-11-28T09:57:36Z</cp:lastPrinted>
  <dcterms:created xsi:type="dcterms:W3CDTF">2022-06-10T14:11:52Z</dcterms:created>
  <dcterms:modified xsi:type="dcterms:W3CDTF">2025-05-28T11:28:30Z</dcterms:modified>
</cp:coreProperties>
</file>