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A23E165B-5848-4227-8FF5-AA4D0E1D3BC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M13" i="1"/>
  <c r="G8" i="1"/>
  <c r="I8" i="1" s="1"/>
  <c r="E25" i="2"/>
  <c r="E27" i="2" s="1"/>
  <c r="O7" i="1"/>
  <c r="H8" i="1" l="1"/>
  <c r="L8" i="1"/>
  <c r="L13" i="1" s="1"/>
  <c r="K8" i="1"/>
  <c r="S13" i="1"/>
  <c r="N8" i="1" l="1"/>
  <c r="K13" i="1"/>
  <c r="I13" i="1"/>
  <c r="I20" i="1" s="1"/>
  <c r="N13" i="1" l="1"/>
  <c r="S15" i="1"/>
  <c r="I21" i="1" s="1"/>
</calcChain>
</file>

<file path=xl/sharedStrings.xml><?xml version="1.0" encoding="utf-8"?>
<sst xmlns="http://schemas.openxmlformats.org/spreadsheetml/2006/main" count="70" uniqueCount="63">
  <si>
    <t>Invoice Details</t>
  </si>
  <si>
    <t>Invoice Date</t>
  </si>
  <si>
    <t>Invoice No</t>
  </si>
  <si>
    <t>Basic Amt</t>
  </si>
  <si>
    <t>Amount</t>
  </si>
  <si>
    <t>Final Amount</t>
  </si>
  <si>
    <t>PAYMENT NOTE No.</t>
  </si>
  <si>
    <t>Total Amount Paid</t>
  </si>
  <si>
    <t>UTR</t>
  </si>
  <si>
    <t>SD (5%)</t>
  </si>
  <si>
    <t>TDS Amount @ 1% on BASIC AMOUNT</t>
  </si>
  <si>
    <t xml:space="preserve">Debit </t>
  </si>
  <si>
    <t>On Commissioning</t>
  </si>
  <si>
    <t>Hydro Testing</t>
  </si>
  <si>
    <t>Hold Amount For Quantity excess against DPR</t>
  </si>
  <si>
    <t>TDS (1%)</t>
  </si>
  <si>
    <t>Painting Hold</t>
  </si>
  <si>
    <t xml:space="preserve">Total Hold </t>
  </si>
  <si>
    <t>Advance / Surplus</t>
  </si>
  <si>
    <t>Debit</t>
  </si>
  <si>
    <t>Nil</t>
  </si>
  <si>
    <t>18th Floor, World Trade Tower</t>
  </si>
  <si>
    <t>Sector - 16, Noida ( U.P.)</t>
  </si>
  <si>
    <t>PROFORMA INVOICE</t>
  </si>
  <si>
    <t>PO Reference</t>
  </si>
  <si>
    <t>MUZAFFARNAGAR/ULTRATECH/CEMENT/27472/2024-25</t>
  </si>
  <si>
    <t>PI No.</t>
  </si>
  <si>
    <t>MUZAFFARNAGAR/24-25/09</t>
  </si>
  <si>
    <t>PO Date</t>
  </si>
  <si>
    <t>CUSTOMER</t>
  </si>
  <si>
    <t>CONSIGNEE</t>
  </si>
  <si>
    <t>LAXMI CIVI ENGINEERING SERVICES PVT LTD</t>
  </si>
  <si>
    <t>Delivery Point</t>
  </si>
  <si>
    <t>Muzaffarnagar</t>
  </si>
  <si>
    <t>GSTIN 09AAATH7073G1ZJ</t>
  </si>
  <si>
    <t>QUANTITY (MT).</t>
  </si>
  <si>
    <t>RATE PER MT.</t>
  </si>
  <si>
    <t>Rs.</t>
  </si>
  <si>
    <t>OPC 43  HDPE Bags</t>
  </si>
  <si>
    <t>(Inclusive of excise duty &amp; packing charges)</t>
  </si>
  <si>
    <t>GST@28%</t>
  </si>
  <si>
    <t>TOTAL INVOICE VALUE</t>
  </si>
  <si>
    <t>Amount In Words:</t>
  </si>
  <si>
    <t>Five lakhs Fifty-Seven Thousand Six Hundred Rupees Only</t>
  </si>
  <si>
    <t>Proforma invoice  against Advance Payment </t>
  </si>
  <si>
    <t>For Ultratech Cement Limited</t>
  </si>
  <si>
    <t>Kushal Kumar</t>
  </si>
  <si>
    <t>E&amp;OE</t>
  </si>
  <si>
    <t>GST- 09AAACL6442L1Z8</t>
  </si>
  <si>
    <t>TERMS &amp; CONDITIONS</t>
  </si>
  <si>
    <t>Regd. Office: A Wing Ahura Center 1St Floor Andhedi€ Mumbai 400093</t>
  </si>
  <si>
    <t>ZONAL OFFICE: ULTRATECH CEMENT LTD., 18TH FLOOR, WTT, Sector - 16, NOIDA ( U.P.)</t>
  </si>
  <si>
    <t xml:space="preserve"> Ultratech Cement Limited</t>
  </si>
  <si>
    <t xml:space="preserve">Islam </t>
  </si>
  <si>
    <t>29-01-2025 NEFT/AXISP00604547876/RIUP24/2852/ISLAM/PUNB0166010 60000.00</t>
  </si>
  <si>
    <t>Updated on 30-01-2025</t>
  </si>
  <si>
    <t>Subcontractor:</t>
  </si>
  <si>
    <t>State:</t>
  </si>
  <si>
    <t>Uttar Pradesh</t>
  </si>
  <si>
    <t>District:</t>
  </si>
  <si>
    <t>Block:</t>
  </si>
  <si>
    <t xml:space="preserve">ODRI FATEHPUR VILLAGE BALANCE- PIPE LINE  WORK  </t>
  </si>
  <si>
    <t>PMC_No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</si>
</sst>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ptos"/>
      <family val="2"/>
    </font>
    <font>
      <b/>
      <sz val="12"/>
      <color rgb="FF000000"/>
      <name val="Aptos"/>
      <family val="2"/>
    </font>
    <font>
      <u/>
      <sz val="12"/>
      <color rgb="FF000000"/>
      <name val="Aptos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1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1" applyNumberFormat="1" applyFont="1" applyFill="1" applyBorder="1" applyAlignment="1">
      <alignment horizont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43" fontId="5" fillId="2" borderId="8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3" fontId="7" fillId="2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vertical="center"/>
    </xf>
    <xf numFmtId="0" fontId="3" fillId="2" borderId="6" xfId="1" applyNumberFormat="1" applyFont="1" applyFill="1" applyBorder="1" applyAlignment="1">
      <alignment horizontal="center"/>
    </xf>
    <xf numFmtId="43" fontId="5" fillId="2" borderId="6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43" fontId="5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/>
    </xf>
    <xf numFmtId="43" fontId="5" fillId="2" borderId="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0" fillId="5" borderId="0" xfId="0" applyFont="1" applyFill="1"/>
    <xf numFmtId="0" fontId="11" fillId="5" borderId="12" xfId="0" applyFont="1" applyFill="1" applyBorder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9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2" fillId="5" borderId="15" xfId="0" applyFont="1" applyFill="1" applyBorder="1" applyAlignment="1">
      <alignment vertical="center"/>
    </xf>
    <xf numFmtId="0" fontId="12" fillId="5" borderId="12" xfId="0" applyFont="1" applyFill="1" applyBorder="1" applyAlignment="1">
      <alignment vertical="center"/>
    </xf>
    <xf numFmtId="0" fontId="10" fillId="5" borderId="0" xfId="0" applyFont="1" applyFill="1" applyAlignment="1">
      <alignment horizontal="center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1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vertical="center"/>
    </xf>
    <xf numFmtId="0" fontId="11" fillId="5" borderId="21" xfId="0" applyFont="1" applyFill="1" applyBorder="1" applyAlignment="1">
      <alignment vertical="center"/>
    </xf>
    <xf numFmtId="0" fontId="11" fillId="5" borderId="21" xfId="0" applyFont="1" applyFill="1" applyBorder="1" applyAlignment="1">
      <alignment horizontal="center" vertical="center"/>
    </xf>
    <xf numFmtId="14" fontId="12" fillId="5" borderId="19" xfId="0" applyNumberFormat="1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0" fontId="11" fillId="6" borderId="15" xfId="0" applyFont="1" applyFill="1" applyBorder="1" applyAlignment="1">
      <alignment vertical="center"/>
    </xf>
    <xf numFmtId="0" fontId="11" fillId="5" borderId="15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1" fillId="5" borderId="2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vertical="center"/>
    </xf>
    <xf numFmtId="2" fontId="12" fillId="5" borderId="18" xfId="0" applyNumberFormat="1" applyFont="1" applyFill="1" applyBorder="1" applyAlignment="1">
      <alignment horizontal="center" vertical="center"/>
    </xf>
    <xf numFmtId="2" fontId="12" fillId="5" borderId="19" xfId="0" applyNumberFormat="1" applyFont="1" applyFill="1" applyBorder="1" applyAlignment="1">
      <alignment horizontal="center" vertical="center"/>
    </xf>
    <xf numFmtId="2" fontId="11" fillId="5" borderId="15" xfId="0" applyNumberFormat="1" applyFont="1" applyFill="1" applyBorder="1" applyAlignment="1">
      <alignment horizontal="center" vertical="center"/>
    </xf>
    <xf numFmtId="2" fontId="12" fillId="5" borderId="15" xfId="0" applyNumberFormat="1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vertical="center"/>
    </xf>
    <xf numFmtId="0" fontId="10" fillId="5" borderId="27" xfId="0" applyFont="1" applyFill="1" applyBorder="1"/>
    <xf numFmtId="0" fontId="10" fillId="5" borderId="27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vertical="center" wrapText="1"/>
    </xf>
    <xf numFmtId="0" fontId="12" fillId="5" borderId="27" xfId="0" applyFont="1" applyFill="1" applyBorder="1" applyAlignment="1">
      <alignment horizontal="left" vertical="center"/>
    </xf>
    <xf numFmtId="0" fontId="0" fillId="0" borderId="27" xfId="0" applyBorder="1"/>
    <xf numFmtId="0" fontId="12" fillId="5" borderId="27" xfId="0" applyFont="1" applyFill="1" applyBorder="1" applyAlignment="1">
      <alignment vertical="center"/>
    </xf>
    <xf numFmtId="0" fontId="13" fillId="5" borderId="2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43" fontId="9" fillId="2" borderId="2" xfId="1" applyNumberFormat="1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4" fillId="5" borderId="27" xfId="2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ltratechcem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2162175</xdr:colOff>
      <xdr:row>5</xdr:row>
      <xdr:rowOff>19050</xdr:rowOff>
    </xdr:to>
    <xdr:sp macro="" textlink="">
      <xdr:nvSpPr>
        <xdr:cNvPr id="2049" name="AutoShape 1" descr="UltraTech Cemen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BC50B1-D49D-170C-8357-E49D207724B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00025"/>
          <a:ext cx="21621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ST@2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"/>
  <sheetViews>
    <sheetView tabSelected="1" zoomScale="145" zoomScaleNormal="145" workbookViewId="0">
      <pane ySplit="5" topLeftCell="A6" activePane="bottomLeft" state="frozen"/>
      <selection pane="bottomLeft" activeCell="C2" sqref="C2"/>
    </sheetView>
  </sheetViews>
  <sheetFormatPr defaultColWidth="9" defaultRowHeight="24.95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1" bestFit="1" customWidth="1"/>
    <col min="5" max="5" width="13.28515625" style="2" bestFit="1" customWidth="1"/>
    <col min="6" max="6" width="13.28515625" style="2" customWidth="1"/>
    <col min="7" max="7" width="12.85546875" style="14" bestFit="1" customWidth="1"/>
    <col min="8" max="8" width="13.5703125" style="2" customWidth="1"/>
    <col min="9" max="9" width="14.7109375" style="2" customWidth="1"/>
    <col min="10" max="11" width="14.42578125" style="2" customWidth="1"/>
    <col min="12" max="12" width="14.5703125" style="2" customWidth="1"/>
    <col min="13" max="14" width="14.85546875" style="2" customWidth="1"/>
    <col min="15" max="15" width="12.85546875" style="2" customWidth="1"/>
    <col min="16" max="16" width="14.5703125" style="2" customWidth="1"/>
    <col min="17" max="17" width="8.42578125" style="2" hidden="1" customWidth="1"/>
    <col min="18" max="18" width="14.5703125" style="2" hidden="1" customWidth="1"/>
    <col min="19" max="19" width="16.140625" style="2" customWidth="1"/>
    <col min="20" max="20" width="87.5703125" style="2" customWidth="1"/>
    <col min="21" max="16384" width="9" style="2"/>
  </cols>
  <sheetData>
    <row r="1" spans="1:58" ht="24.95" customHeight="1" x14ac:dyDescent="0.25">
      <c r="A1" s="130" t="s">
        <v>56</v>
      </c>
      <c r="B1" s="5" t="s">
        <v>53</v>
      </c>
      <c r="E1" s="3"/>
      <c r="F1" s="3"/>
      <c r="G1" s="4"/>
    </row>
    <row r="2" spans="1:58" ht="24.95" customHeight="1" x14ac:dyDescent="0.25">
      <c r="A2" s="130" t="s">
        <v>57</v>
      </c>
      <c r="B2" t="s">
        <v>58</v>
      </c>
      <c r="D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58" ht="24.95" customHeight="1" thickBot="1" x14ac:dyDescent="0.3">
      <c r="A3" s="130" t="s">
        <v>59</v>
      </c>
      <c r="B3" t="s">
        <v>33</v>
      </c>
      <c r="D3" s="5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58" ht="24.95" customHeight="1" thickBot="1" x14ac:dyDescent="0.35">
      <c r="A4" s="130" t="s">
        <v>60</v>
      </c>
      <c r="B4" t="s">
        <v>33</v>
      </c>
      <c r="C4" s="8"/>
      <c r="D4" s="22"/>
      <c r="E4" s="8"/>
      <c r="F4" s="7"/>
      <c r="G4" s="9"/>
      <c r="H4" s="7"/>
      <c r="I4" s="7"/>
      <c r="J4" s="7"/>
      <c r="K4" s="7"/>
      <c r="L4" s="7"/>
      <c r="O4" s="49">
        <v>45408</v>
      </c>
      <c r="P4" s="7"/>
      <c r="Q4" s="10"/>
      <c r="R4" s="10"/>
      <c r="S4" s="10"/>
      <c r="T4" s="10"/>
    </row>
    <row r="5" spans="1:58" ht="24.95" customHeight="1" x14ac:dyDescent="0.25">
      <c r="A5" s="24" t="s">
        <v>62</v>
      </c>
      <c r="B5" s="25" t="s">
        <v>0</v>
      </c>
      <c r="C5" s="25" t="s">
        <v>1</v>
      </c>
      <c r="D5" s="26" t="s">
        <v>2</v>
      </c>
      <c r="E5" s="25" t="s">
        <v>3</v>
      </c>
      <c r="F5" s="25" t="s">
        <v>11</v>
      </c>
      <c r="G5" s="28" t="s">
        <v>4</v>
      </c>
      <c r="H5" s="27" t="s">
        <v>15</v>
      </c>
      <c r="I5" s="27" t="s">
        <v>9</v>
      </c>
      <c r="J5" s="27" t="s">
        <v>16</v>
      </c>
      <c r="K5" s="27" t="s">
        <v>12</v>
      </c>
      <c r="L5" s="27" t="s">
        <v>13</v>
      </c>
      <c r="M5" s="27" t="s">
        <v>14</v>
      </c>
      <c r="N5" s="27" t="s">
        <v>5</v>
      </c>
      <c r="O5" s="27"/>
      <c r="P5" s="27" t="s">
        <v>6</v>
      </c>
      <c r="Q5" s="27" t="s">
        <v>4</v>
      </c>
      <c r="R5" s="27" t="s">
        <v>10</v>
      </c>
      <c r="S5" s="27" t="s">
        <v>7</v>
      </c>
      <c r="T5" s="27" t="s">
        <v>8</v>
      </c>
    </row>
    <row r="6" spans="1:58" ht="24.95" customHeight="1" thickBot="1" x14ac:dyDescent="0.35">
      <c r="A6" s="36"/>
      <c r="B6" s="13"/>
      <c r="C6" s="13"/>
      <c r="D6" s="37"/>
      <c r="E6" s="13"/>
      <c r="F6" s="13"/>
      <c r="G6" s="13"/>
      <c r="H6" s="47">
        <v>0.01</v>
      </c>
      <c r="I6" s="47">
        <v>0.05</v>
      </c>
      <c r="J6" s="47">
        <v>0.05</v>
      </c>
      <c r="K6" s="47">
        <v>0.1</v>
      </c>
      <c r="L6" s="47">
        <v>0.1</v>
      </c>
      <c r="M6" s="13"/>
      <c r="N6" s="13"/>
      <c r="O6" s="48"/>
      <c r="P6" s="13"/>
      <c r="Q6" s="13"/>
      <c r="R6" s="47">
        <v>0.01</v>
      </c>
      <c r="S6" s="13"/>
      <c r="T6" s="13"/>
    </row>
    <row r="7" spans="1:58" s="15" customFormat="1" ht="24.95" customHeight="1" x14ac:dyDescent="0.3">
      <c r="A7" s="29"/>
      <c r="B7" s="34"/>
      <c r="C7" s="16"/>
      <c r="D7" s="35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f>A7</f>
        <v>0</v>
      </c>
      <c r="P7" s="30"/>
      <c r="Q7" s="30"/>
      <c r="R7" s="30"/>
      <c r="S7" s="30"/>
      <c r="T7" s="29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24.95" customHeight="1" x14ac:dyDescent="0.3">
      <c r="A8" s="29">
        <v>67137</v>
      </c>
      <c r="B8" s="17" t="s">
        <v>61</v>
      </c>
      <c r="C8" s="1">
        <v>45643</v>
      </c>
      <c r="D8" s="20">
        <v>1</v>
      </c>
      <c r="E8" s="11">
        <v>109769</v>
      </c>
      <c r="F8" s="11">
        <v>0</v>
      </c>
      <c r="G8" s="11">
        <f>E8-F8</f>
        <v>109769</v>
      </c>
      <c r="H8" s="11">
        <f>G8*1%</f>
        <v>1097.69</v>
      </c>
      <c r="I8" s="11">
        <f>G8*5%</f>
        <v>5488.4500000000007</v>
      </c>
      <c r="J8" s="11"/>
      <c r="K8" s="11">
        <f>G8*10%</f>
        <v>10976.900000000001</v>
      </c>
      <c r="L8" s="11">
        <f>G8*10%</f>
        <v>10976.900000000001</v>
      </c>
      <c r="M8" s="33"/>
      <c r="N8" s="11">
        <f>ROUND(G8-SUM(H8:M8),)</f>
        <v>81229</v>
      </c>
      <c r="O8" s="19"/>
      <c r="P8" s="11"/>
      <c r="Q8" s="11"/>
      <c r="R8" s="11"/>
      <c r="S8" s="11">
        <v>60000</v>
      </c>
      <c r="T8" s="32" t="s">
        <v>54</v>
      </c>
    </row>
    <row r="9" spans="1:58" ht="24.95" customHeight="1" x14ac:dyDescent="0.3">
      <c r="A9" s="18"/>
      <c r="B9" s="17"/>
      <c r="C9" s="1"/>
      <c r="D9" s="20"/>
      <c r="E9" s="11"/>
      <c r="F9" s="11"/>
      <c r="G9" s="11"/>
      <c r="H9" s="11"/>
      <c r="I9" s="11"/>
      <c r="J9" s="11"/>
      <c r="K9" s="11"/>
      <c r="L9" s="11"/>
      <c r="M9" s="33"/>
      <c r="N9" s="11"/>
      <c r="O9" s="19"/>
      <c r="P9" s="11"/>
      <c r="Q9" s="11"/>
      <c r="R9" s="11"/>
      <c r="S9" s="11"/>
      <c r="T9" s="32"/>
    </row>
    <row r="10" spans="1:58" ht="24.95" customHeight="1" x14ac:dyDescent="0.3">
      <c r="A10" s="18"/>
      <c r="B10" s="17"/>
      <c r="C10" s="1"/>
      <c r="D10" s="2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9"/>
      <c r="P10" s="11"/>
      <c r="Q10" s="11"/>
      <c r="R10" s="11"/>
      <c r="S10" s="11"/>
      <c r="T10" s="32"/>
    </row>
    <row r="11" spans="1:58" ht="24.95" customHeight="1" x14ac:dyDescent="0.3">
      <c r="A11" s="18"/>
      <c r="B11" s="17"/>
      <c r="C11" s="1"/>
      <c r="D11" s="2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9"/>
      <c r="P11" s="11"/>
      <c r="Q11" s="11"/>
      <c r="R11" s="11"/>
      <c r="S11" s="11"/>
      <c r="T11" s="32"/>
    </row>
    <row r="12" spans="1:58" ht="24.95" customHeight="1" thickBot="1" x14ac:dyDescent="0.35">
      <c r="A12" s="39"/>
      <c r="B12" s="40"/>
      <c r="C12" s="40"/>
      <c r="D12" s="41"/>
      <c r="E12" s="12"/>
      <c r="F12" s="12"/>
      <c r="G12" s="12"/>
      <c r="H12" s="12"/>
      <c r="I12" s="42"/>
      <c r="J12" s="42"/>
      <c r="K12" s="42"/>
      <c r="L12" s="42"/>
      <c r="M12" s="42"/>
      <c r="N12" s="12"/>
      <c r="O12" s="43"/>
      <c r="P12" s="12"/>
      <c r="Q12" s="12"/>
      <c r="R12" s="12"/>
      <c r="S12" s="12"/>
      <c r="T12" s="12"/>
    </row>
    <row r="13" spans="1:58" ht="24.95" customHeight="1" x14ac:dyDescent="0.3">
      <c r="A13" s="24"/>
      <c r="B13" s="44"/>
      <c r="C13" s="44"/>
      <c r="D13" s="45"/>
      <c r="E13" s="44"/>
      <c r="F13" s="44"/>
      <c r="G13" s="44"/>
      <c r="H13" s="44"/>
      <c r="I13" s="46">
        <f t="shared" ref="I13:N13" si="0">SUM(I7:I12)</f>
        <v>5488.4500000000007</v>
      </c>
      <c r="J13" s="46">
        <f t="shared" si="0"/>
        <v>0</v>
      </c>
      <c r="K13" s="46">
        <f t="shared" si="0"/>
        <v>10976.900000000001</v>
      </c>
      <c r="L13" s="46">
        <f t="shared" si="0"/>
        <v>10976.900000000001</v>
      </c>
      <c r="M13" s="46">
        <f t="shared" si="0"/>
        <v>0</v>
      </c>
      <c r="N13" s="46">
        <f t="shared" si="0"/>
        <v>81229</v>
      </c>
      <c r="O13" s="44"/>
      <c r="P13" s="44"/>
      <c r="Q13" s="44"/>
      <c r="R13" s="44"/>
      <c r="S13" s="46">
        <f>SUM(S7:S12)</f>
        <v>60000</v>
      </c>
      <c r="T13" s="44"/>
    </row>
    <row r="14" spans="1:58" ht="24.95" customHeight="1" x14ac:dyDescent="0.3">
      <c r="A14" s="18"/>
      <c r="B14" s="11"/>
      <c r="C14" s="11"/>
      <c r="D14" s="2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58" ht="24.95" customHeight="1" thickBot="1" x14ac:dyDescent="0.35">
      <c r="A15" s="36"/>
      <c r="B15" s="13"/>
      <c r="C15" s="13"/>
      <c r="D15" s="37"/>
      <c r="E15" s="13"/>
      <c r="F15" s="13"/>
      <c r="G15" s="13"/>
      <c r="H15" s="38"/>
      <c r="I15" s="38"/>
      <c r="J15" s="38"/>
      <c r="K15" s="38"/>
      <c r="L15" s="38"/>
      <c r="M15" s="38"/>
      <c r="N15" s="13"/>
      <c r="O15" s="13"/>
      <c r="P15" s="13"/>
      <c r="Q15" s="13"/>
      <c r="R15" s="13"/>
      <c r="S15" s="38">
        <f>N13-S13</f>
        <v>21229</v>
      </c>
      <c r="T15" s="13"/>
    </row>
    <row r="18" spans="7:10" ht="24.95" customHeight="1" x14ac:dyDescent="0.25">
      <c r="G18" s="100" t="s">
        <v>53</v>
      </c>
      <c r="H18" s="104"/>
      <c r="I18" s="104"/>
      <c r="J18" s="101"/>
    </row>
    <row r="19" spans="7:10" ht="24.95" customHeight="1" x14ac:dyDescent="0.25">
      <c r="G19" s="100" t="s">
        <v>55</v>
      </c>
      <c r="H19" s="104"/>
      <c r="I19" s="104"/>
      <c r="J19" s="101"/>
    </row>
    <row r="20" spans="7:10" ht="24.95" customHeight="1" x14ac:dyDescent="0.25">
      <c r="G20" s="100" t="s">
        <v>17</v>
      </c>
      <c r="H20" s="101"/>
      <c r="I20" s="102">
        <f>I13</f>
        <v>5488.4500000000007</v>
      </c>
      <c r="J20" s="103"/>
    </row>
    <row r="21" spans="7:10" ht="24.95" customHeight="1" x14ac:dyDescent="0.25">
      <c r="G21" s="100" t="s">
        <v>18</v>
      </c>
      <c r="H21" s="101"/>
      <c r="I21" s="102">
        <f>S15</f>
        <v>21229</v>
      </c>
      <c r="J21" s="103"/>
    </row>
    <row r="22" spans="7:10" ht="24.95" customHeight="1" x14ac:dyDescent="0.25">
      <c r="G22" s="100" t="s">
        <v>19</v>
      </c>
      <c r="H22" s="101"/>
      <c r="I22" s="102" t="s">
        <v>20</v>
      </c>
      <c r="J22" s="103"/>
    </row>
  </sheetData>
  <mergeCells count="8">
    <mergeCell ref="G22:H22"/>
    <mergeCell ref="I22:J22"/>
    <mergeCell ref="G18:J18"/>
    <mergeCell ref="G20:H20"/>
    <mergeCell ref="I20:J20"/>
    <mergeCell ref="G21:H21"/>
    <mergeCell ref="I21:J21"/>
    <mergeCell ref="G19:J19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0834-BFFF-4DAC-816F-E6BB09C503FA}">
  <sheetPr>
    <pageSetUpPr fitToPage="1"/>
  </sheetPr>
  <dimension ref="A1:E46"/>
  <sheetViews>
    <sheetView topLeftCell="A18" workbookViewId="0">
      <selection sqref="A1:E46"/>
    </sheetView>
  </sheetViews>
  <sheetFormatPr defaultRowHeight="15" x14ac:dyDescent="0.25"/>
  <cols>
    <col min="1" max="1" width="31" customWidth="1"/>
    <col min="3" max="3" width="6.85546875" customWidth="1"/>
    <col min="4" max="4" width="32.7109375" customWidth="1"/>
    <col min="5" max="5" width="62" customWidth="1"/>
  </cols>
  <sheetData>
    <row r="1" spans="1:5" ht="15.75" x14ac:dyDescent="0.25">
      <c r="A1" s="105" t="s">
        <v>52</v>
      </c>
      <c r="B1" s="106"/>
      <c r="C1" s="106"/>
      <c r="D1" s="106"/>
      <c r="E1" s="107"/>
    </row>
    <row r="2" spans="1:5" ht="15.75" x14ac:dyDescent="0.25">
      <c r="A2" s="114" t="s">
        <v>21</v>
      </c>
      <c r="B2" s="115"/>
      <c r="C2" s="115"/>
      <c r="D2" s="115"/>
      <c r="E2" s="116"/>
    </row>
    <row r="3" spans="1:5" ht="16.5" thickBot="1" x14ac:dyDescent="0.3">
      <c r="A3" s="114" t="s">
        <v>22</v>
      </c>
      <c r="B3" s="115"/>
      <c r="C3" s="115"/>
      <c r="D3" s="115"/>
      <c r="E3" s="116"/>
    </row>
    <row r="4" spans="1:5" ht="16.5" thickBot="1" x14ac:dyDescent="0.3">
      <c r="A4" s="111" t="s">
        <v>23</v>
      </c>
      <c r="B4" s="112"/>
      <c r="C4" s="112"/>
      <c r="D4" s="112"/>
      <c r="E4" s="113"/>
    </row>
    <row r="5" spans="1:5" ht="15.75" x14ac:dyDescent="0.25">
      <c r="A5" s="55"/>
      <c r="B5" s="57"/>
      <c r="C5" s="54"/>
      <c r="D5" s="54"/>
      <c r="E5" s="59"/>
    </row>
    <row r="6" spans="1:5" ht="15.75" x14ac:dyDescent="0.25">
      <c r="A6" s="60"/>
      <c r="B6" s="51"/>
      <c r="C6" s="61"/>
      <c r="D6" s="61"/>
      <c r="E6" s="59"/>
    </row>
    <row r="7" spans="1:5" ht="15.75" x14ac:dyDescent="0.25">
      <c r="A7" s="62"/>
      <c r="B7" s="63"/>
      <c r="C7" s="64"/>
      <c r="D7" s="89" t="s">
        <v>24</v>
      </c>
      <c r="E7" s="65" t="s">
        <v>25</v>
      </c>
    </row>
    <row r="8" spans="1:5" ht="15.75" x14ac:dyDescent="0.25">
      <c r="A8" s="90"/>
      <c r="B8" s="91"/>
      <c r="C8" s="92"/>
      <c r="D8" s="93" t="s">
        <v>26</v>
      </c>
      <c r="E8" s="66" t="s">
        <v>27</v>
      </c>
    </row>
    <row r="9" spans="1:5" ht="15.75" x14ac:dyDescent="0.25">
      <c r="A9" s="90"/>
      <c r="B9" s="90"/>
      <c r="C9" s="94"/>
      <c r="D9" s="93" t="s">
        <v>28</v>
      </c>
      <c r="E9" s="70">
        <v>45624</v>
      </c>
    </row>
    <row r="10" spans="1:5" ht="15.75" x14ac:dyDescent="0.25">
      <c r="A10" s="90"/>
      <c r="B10" s="91"/>
      <c r="C10" s="94"/>
      <c r="D10" s="94"/>
      <c r="E10" s="71"/>
    </row>
    <row r="11" spans="1:5" ht="15.75" x14ac:dyDescent="0.25">
      <c r="A11" s="93" t="s">
        <v>29</v>
      </c>
      <c r="B11" s="91"/>
      <c r="C11" s="94"/>
      <c r="D11" s="94"/>
      <c r="E11" s="72" t="s">
        <v>30</v>
      </c>
    </row>
    <row r="12" spans="1:5" ht="47.25" customHeight="1" x14ac:dyDescent="0.25">
      <c r="A12" s="118" t="s">
        <v>31</v>
      </c>
      <c r="B12" s="95"/>
      <c r="C12" s="95"/>
      <c r="D12" s="95"/>
      <c r="E12" s="119" t="s">
        <v>31</v>
      </c>
    </row>
    <row r="13" spans="1:5" ht="15.75" x14ac:dyDescent="0.25">
      <c r="A13" s="118"/>
      <c r="B13" s="91"/>
      <c r="C13" s="94"/>
      <c r="D13" s="93" t="s">
        <v>32</v>
      </c>
      <c r="E13" s="120"/>
    </row>
    <row r="14" spans="1:5" ht="15.75" x14ac:dyDescent="0.25">
      <c r="A14" s="118"/>
      <c r="B14" s="91"/>
      <c r="C14" s="94"/>
      <c r="D14" s="122" t="s">
        <v>33</v>
      </c>
      <c r="E14" s="120"/>
    </row>
    <row r="15" spans="1:5" ht="15.75" x14ac:dyDescent="0.25">
      <c r="A15" s="118"/>
      <c r="B15" s="91"/>
      <c r="C15" s="94"/>
      <c r="D15" s="122"/>
      <c r="E15" s="120"/>
    </row>
    <row r="16" spans="1:5" ht="15.75" x14ac:dyDescent="0.25">
      <c r="A16" s="118"/>
      <c r="B16" s="91"/>
      <c r="C16" s="94"/>
      <c r="D16" s="122"/>
      <c r="E16" s="121"/>
    </row>
    <row r="17" spans="1:5" ht="15.75" x14ac:dyDescent="0.25">
      <c r="A17" s="96"/>
      <c r="B17" s="91"/>
      <c r="C17" s="94"/>
      <c r="D17" s="94"/>
      <c r="E17" s="66"/>
    </row>
    <row r="18" spans="1:5" ht="15.75" x14ac:dyDescent="0.25">
      <c r="A18" s="96" t="s">
        <v>34</v>
      </c>
      <c r="B18" s="91"/>
      <c r="C18" s="94"/>
      <c r="D18" s="94"/>
      <c r="E18" s="66"/>
    </row>
    <row r="19" spans="1:5" ht="15.75" x14ac:dyDescent="0.25">
      <c r="A19" s="97"/>
      <c r="B19" s="97"/>
      <c r="C19" s="98"/>
      <c r="D19" s="93" t="s">
        <v>36</v>
      </c>
      <c r="E19" s="66" t="s">
        <v>4</v>
      </c>
    </row>
    <row r="20" spans="1:5" ht="15.75" x14ac:dyDescent="0.25">
      <c r="A20" s="117" t="s">
        <v>35</v>
      </c>
      <c r="B20" s="117"/>
      <c r="C20" s="93">
        <v>82</v>
      </c>
      <c r="D20" s="93" t="s">
        <v>37</v>
      </c>
      <c r="E20" s="73" t="s">
        <v>37</v>
      </c>
    </row>
    <row r="21" spans="1:5" ht="15.75" x14ac:dyDescent="0.25">
      <c r="A21" s="117" t="s">
        <v>38</v>
      </c>
      <c r="B21" s="117"/>
      <c r="C21" s="93">
        <v>1640</v>
      </c>
      <c r="D21" s="93">
        <v>5762.7120000000004</v>
      </c>
      <c r="E21" s="85">
        <v>472542.375</v>
      </c>
    </row>
    <row r="22" spans="1:5" ht="15.75" x14ac:dyDescent="0.25">
      <c r="A22" s="93"/>
      <c r="B22" s="91"/>
      <c r="C22" s="93"/>
      <c r="D22" s="93"/>
      <c r="E22" s="86"/>
    </row>
    <row r="23" spans="1:5" ht="15.75" x14ac:dyDescent="0.25">
      <c r="A23" s="122" t="s">
        <v>39</v>
      </c>
      <c r="B23" s="122"/>
      <c r="C23" s="122"/>
      <c r="D23" s="122"/>
      <c r="E23" s="87"/>
    </row>
    <row r="24" spans="1:5" ht="15.75" x14ac:dyDescent="0.25">
      <c r="A24" s="90"/>
      <c r="B24" s="91"/>
      <c r="C24" s="94"/>
      <c r="D24" s="94"/>
      <c r="E24" s="87"/>
    </row>
    <row r="25" spans="1:5" ht="15.75" x14ac:dyDescent="0.25">
      <c r="A25" s="126" t="s">
        <v>40</v>
      </c>
      <c r="B25" s="126"/>
      <c r="C25" s="126"/>
      <c r="D25" s="126"/>
      <c r="E25" s="88">
        <f>E21*18%</f>
        <v>85057.627500000002</v>
      </c>
    </row>
    <row r="26" spans="1:5" ht="15.75" x14ac:dyDescent="0.25">
      <c r="A26" s="99"/>
      <c r="B26" s="91"/>
      <c r="C26" s="94"/>
      <c r="D26" s="93"/>
      <c r="E26" s="88"/>
    </row>
    <row r="27" spans="1:5" ht="15.75" x14ac:dyDescent="0.25">
      <c r="A27" s="93" t="s">
        <v>41</v>
      </c>
      <c r="B27" s="90"/>
      <c r="C27" s="94"/>
      <c r="D27" s="93"/>
      <c r="E27" s="85">
        <f>E25+E21</f>
        <v>557600.00249999994</v>
      </c>
    </row>
    <row r="28" spans="1:5" ht="15.75" x14ac:dyDescent="0.25">
      <c r="A28" s="90"/>
      <c r="B28" s="90"/>
      <c r="C28" s="94"/>
      <c r="D28" s="94"/>
      <c r="E28" s="74"/>
    </row>
    <row r="29" spans="1:5" ht="34.5" customHeight="1" x14ac:dyDescent="0.25">
      <c r="A29" s="93" t="s">
        <v>42</v>
      </c>
      <c r="B29" s="127" t="s">
        <v>43</v>
      </c>
      <c r="C29" s="127"/>
      <c r="D29" s="127"/>
      <c r="E29" s="74"/>
    </row>
    <row r="30" spans="1:5" ht="15.75" x14ac:dyDescent="0.25">
      <c r="A30" s="90"/>
      <c r="B30" s="90"/>
      <c r="C30" s="94"/>
      <c r="D30" s="94"/>
      <c r="E30" s="74"/>
    </row>
    <row r="31" spans="1:5" ht="15.75" x14ac:dyDescent="0.25">
      <c r="A31" s="90"/>
      <c r="B31" s="90"/>
      <c r="C31" s="94"/>
      <c r="D31" s="94"/>
      <c r="E31" s="58"/>
    </row>
    <row r="32" spans="1:5" ht="15.75" x14ac:dyDescent="0.25">
      <c r="A32" s="90"/>
      <c r="B32" s="90"/>
      <c r="C32" s="94"/>
      <c r="D32" s="94"/>
      <c r="E32" s="75"/>
    </row>
    <row r="33" spans="1:5" ht="15.75" x14ac:dyDescent="0.25">
      <c r="A33" s="128" t="s">
        <v>44</v>
      </c>
      <c r="B33" s="129"/>
      <c r="C33" s="50"/>
      <c r="D33" s="50"/>
      <c r="E33" s="76"/>
    </row>
    <row r="34" spans="1:5" ht="15.75" x14ac:dyDescent="0.25">
      <c r="A34" s="60"/>
      <c r="B34" s="51"/>
      <c r="C34" s="61"/>
      <c r="D34" s="61"/>
      <c r="E34" s="58"/>
    </row>
    <row r="35" spans="1:5" ht="15.75" x14ac:dyDescent="0.25">
      <c r="A35" s="67"/>
      <c r="B35" s="68"/>
      <c r="C35" s="69"/>
      <c r="D35" s="69"/>
      <c r="E35" s="74"/>
    </row>
    <row r="36" spans="1:5" ht="15.75" x14ac:dyDescent="0.25">
      <c r="A36" s="52"/>
      <c r="B36" s="56"/>
      <c r="C36" s="56"/>
      <c r="D36" s="53"/>
      <c r="E36" s="77" t="s">
        <v>45</v>
      </c>
    </row>
    <row r="37" spans="1:5" ht="15.75" x14ac:dyDescent="0.25">
      <c r="A37" s="52"/>
      <c r="B37" s="51"/>
      <c r="C37" s="61"/>
      <c r="D37" s="61"/>
      <c r="E37" s="77"/>
    </row>
    <row r="38" spans="1:5" ht="15.75" x14ac:dyDescent="0.25">
      <c r="A38" s="52"/>
      <c r="B38" s="51"/>
      <c r="C38" s="61"/>
      <c r="D38" s="61"/>
      <c r="E38" s="77" t="s">
        <v>46</v>
      </c>
    </row>
    <row r="39" spans="1:5" ht="15.75" x14ac:dyDescent="0.25">
      <c r="A39" s="67" t="s">
        <v>47</v>
      </c>
      <c r="B39" s="68"/>
      <c r="C39" s="69"/>
      <c r="D39" s="68"/>
      <c r="E39" s="71"/>
    </row>
    <row r="40" spans="1:5" ht="15.75" x14ac:dyDescent="0.25">
      <c r="A40" s="78" t="s">
        <v>48</v>
      </c>
      <c r="B40" s="79"/>
      <c r="C40" s="54"/>
      <c r="D40" s="54"/>
      <c r="E40" s="80"/>
    </row>
    <row r="41" spans="1:5" ht="15.75" x14ac:dyDescent="0.25">
      <c r="A41" s="67"/>
      <c r="B41" s="68"/>
      <c r="C41" s="69"/>
      <c r="D41" s="69"/>
      <c r="E41" s="74"/>
    </row>
    <row r="42" spans="1:5" ht="15.75" x14ac:dyDescent="0.25">
      <c r="A42" s="123" t="s">
        <v>49</v>
      </c>
      <c r="B42" s="124"/>
      <c r="C42" s="124"/>
      <c r="D42" s="124"/>
      <c r="E42" s="125"/>
    </row>
    <row r="43" spans="1:5" ht="15.75" x14ac:dyDescent="0.25">
      <c r="A43" s="67"/>
      <c r="B43" s="68"/>
      <c r="C43" s="69"/>
      <c r="D43" s="69"/>
      <c r="E43" s="74"/>
    </row>
    <row r="44" spans="1:5" ht="15.75" x14ac:dyDescent="0.25">
      <c r="A44" s="123" t="s">
        <v>50</v>
      </c>
      <c r="B44" s="124"/>
      <c r="C44" s="124"/>
      <c r="D44" s="124"/>
      <c r="E44" s="125"/>
    </row>
    <row r="45" spans="1:5" ht="15.75" x14ac:dyDescent="0.25">
      <c r="A45" s="108" t="s">
        <v>51</v>
      </c>
      <c r="B45" s="109"/>
      <c r="C45" s="109"/>
      <c r="D45" s="109"/>
      <c r="E45" s="110"/>
    </row>
    <row r="46" spans="1:5" ht="16.5" thickBot="1" x14ac:dyDescent="0.3">
      <c r="A46" s="81"/>
      <c r="B46" s="82"/>
      <c r="C46" s="83"/>
      <c r="D46" s="83"/>
      <c r="E46" s="84"/>
    </row>
  </sheetData>
  <mergeCells count="16">
    <mergeCell ref="A1:E1"/>
    <mergeCell ref="A45:E45"/>
    <mergeCell ref="A4:E4"/>
    <mergeCell ref="A2:E2"/>
    <mergeCell ref="A3:E3"/>
    <mergeCell ref="A21:B21"/>
    <mergeCell ref="A20:B20"/>
    <mergeCell ref="A12:A16"/>
    <mergeCell ref="E12:E16"/>
    <mergeCell ref="D14:D16"/>
    <mergeCell ref="A44:E44"/>
    <mergeCell ref="A42:E42"/>
    <mergeCell ref="A23:D23"/>
    <mergeCell ref="A25:D25"/>
    <mergeCell ref="B29:D29"/>
    <mergeCell ref="A33:B33"/>
  </mergeCells>
  <hyperlinks>
    <hyperlink ref="A25" r:id="rId1" display="mailto:GST@28%25" xr:uid="{8AC66BD2-5DCB-4863-B4DF-F5FE1AD5D26C}"/>
  </hyperlinks>
  <pageMargins left="0.31496062992125984" right="0.31496062992125984" top="0.74803149606299213" bottom="0.74803149606299213" header="0.31496062992125984" footer="0.31496062992125984"/>
  <pageSetup paperSize="9" scale="6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2024-11-28T09:57:36Z</cp:lastPrinted>
  <dcterms:created xsi:type="dcterms:W3CDTF">2022-06-10T14:11:52Z</dcterms:created>
  <dcterms:modified xsi:type="dcterms:W3CDTF">2025-05-30T05:22:41Z</dcterms:modified>
</cp:coreProperties>
</file>