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Snehal Edited\"/>
    </mc:Choice>
  </mc:AlternateContent>
  <xr:revisionPtr revIDLastSave="0" documentId="13_ncr:1_{4178C05A-E2D7-4E28-BD73-4CF55570BA1F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1" l="1"/>
  <c r="G9" i="1"/>
  <c r="M9" i="1" s="1"/>
  <c r="Q7" i="1"/>
  <c r="H9" i="1" l="1"/>
  <c r="N9" i="1" s="1"/>
  <c r="J9" i="1"/>
  <c r="K9" i="1"/>
  <c r="L9" i="1"/>
  <c r="U16" i="1"/>
  <c r="G8" i="1"/>
  <c r="I9" i="1" l="1"/>
  <c r="P9" i="1"/>
  <c r="H8" i="1"/>
  <c r="L8" i="1"/>
  <c r="J8" i="1"/>
  <c r="M8" i="1"/>
  <c r="K8" i="1"/>
  <c r="K28" i="1" s="1"/>
  <c r="I8" i="1" l="1"/>
  <c r="N8" i="1"/>
  <c r="P8" i="1" l="1"/>
  <c r="U17" i="1" l="1"/>
  <c r="P16" i="1"/>
  <c r="K29" i="1" s="1"/>
</calcChain>
</file>

<file path=xl/sharedStrings.xml><?xml version="1.0" encoding="utf-8"?>
<sst xmlns="http://schemas.openxmlformats.org/spreadsheetml/2006/main" count="52" uniqueCount="47">
  <si>
    <t>Amount</t>
  </si>
  <si>
    <t>PAYMENT NOTE No.</t>
  </si>
  <si>
    <t>UTR</t>
  </si>
  <si>
    <t>Total Paid Amount Rs. -</t>
  </si>
  <si>
    <t>Total Payable Amount Rs. -</t>
  </si>
  <si>
    <t>Hold Amount For Quantity excess against DPR</t>
  </si>
  <si>
    <t>Balance</t>
  </si>
  <si>
    <t>12-10-2023 IFT/IFT23285028831/RIUP23/2512/JISHAN CONSTRUCTIO ₹ 1,68,437.00</t>
  </si>
  <si>
    <t>RIUP23/2512</t>
  </si>
  <si>
    <t>Jishan Construction</t>
  </si>
  <si>
    <t>03-11-2023 IFT/IFT23307046391/RIUP23/3018/JISHAN CONSTRUCTIO 50060.00</t>
  </si>
  <si>
    <t>RIUP23/3018</t>
  </si>
  <si>
    <t>gst release note</t>
  </si>
  <si>
    <t>1 &amp; 2</t>
  </si>
  <si>
    <t>24-11-2023 IFT/IFT23328067588/RIUP23/3360/JISHAN CONSTRUCTIO 58161.00</t>
  </si>
  <si>
    <t>01-01-2024 IFT/IFT24001105720/RIUP23/4049/JISHAN CONSTRUCTIO 84871.00</t>
  </si>
  <si>
    <t>RUIP23/4049</t>
  </si>
  <si>
    <t>RUIP23/3360</t>
  </si>
  <si>
    <t>Updated On 01-02-2024-Sheetal</t>
  </si>
  <si>
    <t>Total Hold ( SD+OC+HT )</t>
  </si>
  <si>
    <t>Advance / Surplus</t>
  </si>
  <si>
    <t>Debit</t>
  </si>
  <si>
    <t>06-04-2024 IFT/IFT24097097239/RIUP23/5182/JISHAN CONSTRUCTIO 20644.00</t>
  </si>
  <si>
    <t xml:space="preserve">DARGAHPUR village Pipe line work AT 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</si>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</sst>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 * #,##0.00_ ;_ * \-#,##0.00_ ;_ * &quot;-&quot;??_ ;_ @_ "/>
    <numFmt numFmtId="165" formatCode="&quot;₹&quot;\ #,##0.00"/>
    <numFmt numFmtId="166" formatCode="mm/dd/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164" fontId="2" fillId="2" borderId="7" xfId="1" applyNumberFormat="1" applyFont="1" applyFill="1" applyBorder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2" fillId="2" borderId="5" xfId="1" applyNumberFormat="1" applyFont="1" applyFill="1" applyBorder="1" applyAlignment="1">
      <alignment vertical="center"/>
    </xf>
    <xf numFmtId="164" fontId="2" fillId="2" borderId="13" xfId="1" applyNumberFormat="1" applyFont="1" applyFill="1" applyBorder="1" applyAlignment="1">
      <alignment vertical="center"/>
    </xf>
    <xf numFmtId="164" fontId="2" fillId="2" borderId="20" xfId="1" applyNumberFormat="1" applyFont="1" applyFill="1" applyBorder="1" applyAlignment="1">
      <alignment vertical="center"/>
    </xf>
    <xf numFmtId="164" fontId="2" fillId="2" borderId="19" xfId="1" applyNumberFormat="1" applyFont="1" applyFill="1" applyBorder="1" applyAlignment="1">
      <alignment vertical="center"/>
    </xf>
    <xf numFmtId="164" fontId="2" fillId="2" borderId="18" xfId="1" applyNumberFormat="1" applyFont="1" applyFill="1" applyBorder="1" applyAlignment="1">
      <alignment vertical="center"/>
    </xf>
    <xf numFmtId="164" fontId="2" fillId="2" borderId="9" xfId="1" applyNumberFormat="1" applyFont="1" applyFill="1" applyBorder="1" applyAlignment="1">
      <alignment vertical="center"/>
    </xf>
    <xf numFmtId="9" fontId="2" fillId="2" borderId="9" xfId="1" applyNumberFormat="1" applyFont="1" applyFill="1" applyBorder="1" applyAlignment="1">
      <alignment vertical="center"/>
    </xf>
    <xf numFmtId="9" fontId="2" fillId="2" borderId="16" xfId="1" applyNumberFormat="1" applyFont="1" applyFill="1" applyBorder="1" applyAlignment="1">
      <alignment vertical="center"/>
    </xf>
    <xf numFmtId="164" fontId="2" fillId="2" borderId="16" xfId="1" applyNumberFormat="1" applyFont="1" applyFill="1" applyBorder="1" applyAlignment="1">
      <alignment vertical="center"/>
    </xf>
    <xf numFmtId="164" fontId="2" fillId="2" borderId="8" xfId="1" applyNumberFormat="1" applyFont="1" applyFill="1" applyBorder="1" applyAlignment="1">
      <alignment vertical="center"/>
    </xf>
    <xf numFmtId="9" fontId="2" fillId="2" borderId="4" xfId="1" applyNumberFormat="1" applyFont="1" applyFill="1" applyBorder="1" applyAlignment="1">
      <alignment vertical="center"/>
    </xf>
    <xf numFmtId="164" fontId="2" fillId="2" borderId="6" xfId="1" applyNumberFormat="1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164" fontId="2" fillId="2" borderId="12" xfId="1" applyNumberFormat="1" applyFont="1" applyFill="1" applyBorder="1" applyAlignment="1">
      <alignment vertical="center"/>
    </xf>
    <xf numFmtId="164" fontId="2" fillId="2" borderId="17" xfId="1" applyNumberFormat="1" applyFont="1" applyFill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2" fillId="2" borderId="11" xfId="0" applyFont="1" applyFill="1" applyBorder="1" applyAlignment="1">
      <alignment horizontal="center" vertical="center"/>
    </xf>
    <xf numFmtId="164" fontId="2" fillId="2" borderId="11" xfId="1" applyNumberFormat="1" applyFont="1" applyFill="1" applyBorder="1" applyAlignment="1">
      <alignment vertical="center"/>
    </xf>
    <xf numFmtId="164" fontId="3" fillId="2" borderId="0" xfId="1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164" fontId="2" fillId="3" borderId="10" xfId="1" applyNumberFormat="1" applyFont="1" applyFill="1" applyBorder="1" applyAlignment="1">
      <alignment vertical="center"/>
    </xf>
    <xf numFmtId="164" fontId="2" fillId="3" borderId="9" xfId="1" applyNumberFormat="1" applyFont="1" applyFill="1" applyBorder="1" applyAlignment="1">
      <alignment vertical="center"/>
    </xf>
    <xf numFmtId="164" fontId="2" fillId="3" borderId="19" xfId="1" applyNumberFormat="1" applyFont="1" applyFill="1" applyBorder="1" applyAlignment="1">
      <alignment vertical="center"/>
    </xf>
    <xf numFmtId="164" fontId="2" fillId="3" borderId="18" xfId="1" applyNumberFormat="1" applyFont="1" applyFill="1" applyBorder="1" applyAlignment="1">
      <alignment vertical="center"/>
    </xf>
    <xf numFmtId="164" fontId="2" fillId="3" borderId="7" xfId="1" applyNumberFormat="1" applyFont="1" applyFill="1" applyBorder="1" applyAlignment="1">
      <alignment vertical="center"/>
    </xf>
    <xf numFmtId="9" fontId="2" fillId="3" borderId="9" xfId="1" applyNumberFormat="1" applyFont="1" applyFill="1" applyBorder="1" applyAlignment="1">
      <alignment vertical="center"/>
    </xf>
    <xf numFmtId="9" fontId="2" fillId="3" borderId="16" xfId="1" applyNumberFormat="1" applyFont="1" applyFill="1" applyBorder="1" applyAlignment="1">
      <alignment vertical="center"/>
    </xf>
    <xf numFmtId="164" fontId="2" fillId="3" borderId="16" xfId="1" applyNumberFormat="1" applyFont="1" applyFill="1" applyBorder="1" applyAlignment="1">
      <alignment vertical="center"/>
    </xf>
    <xf numFmtId="164" fontId="2" fillId="3" borderId="8" xfId="1" applyNumberFormat="1" applyFont="1" applyFill="1" applyBorder="1" applyAlignment="1">
      <alignment vertical="center"/>
    </xf>
    <xf numFmtId="164" fontId="2" fillId="3" borderId="4" xfId="1" applyNumberFormat="1" applyFont="1" applyFill="1" applyBorder="1" applyAlignment="1">
      <alignment vertical="center"/>
    </xf>
    <xf numFmtId="9" fontId="2" fillId="3" borderId="4" xfId="1" applyNumberFormat="1" applyFont="1" applyFill="1" applyBorder="1" applyAlignment="1">
      <alignment vertical="center"/>
    </xf>
    <xf numFmtId="164" fontId="2" fillId="3" borderId="6" xfId="1" applyNumberFormat="1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2" fillId="4" borderId="0" xfId="0" applyFont="1" applyFill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vertical="center"/>
    </xf>
    <xf numFmtId="0" fontId="3" fillId="2" borderId="23" xfId="0" applyFont="1" applyFill="1" applyBorder="1" applyAlignment="1">
      <alignment vertical="center"/>
    </xf>
    <xf numFmtId="164" fontId="2" fillId="2" borderId="23" xfId="1" applyNumberFormat="1" applyFont="1" applyFill="1" applyBorder="1" applyAlignment="1">
      <alignment vertical="center"/>
    </xf>
    <xf numFmtId="0" fontId="4" fillId="0" borderId="0" xfId="0" applyFont="1"/>
    <xf numFmtId="165" fontId="5" fillId="2" borderId="13" xfId="0" applyNumberFormat="1" applyFont="1" applyFill="1" applyBorder="1" applyAlignment="1">
      <alignment horizontal="center" vertical="center"/>
    </xf>
    <xf numFmtId="165" fontId="5" fillId="2" borderId="24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Font="1"/>
    <xf numFmtId="166" fontId="0" fillId="0" borderId="0" xfId="0" applyNumberFormat="1" applyFont="1"/>
    <xf numFmtId="166" fontId="2" fillId="2" borderId="13" xfId="1" applyNumberFormat="1" applyFont="1" applyFill="1" applyBorder="1" applyAlignment="1">
      <alignment vertical="center"/>
    </xf>
    <xf numFmtId="166" fontId="2" fillId="3" borderId="13" xfId="1" applyNumberFormat="1" applyFont="1" applyFill="1" applyBorder="1" applyAlignment="1">
      <alignment vertical="center"/>
    </xf>
    <xf numFmtId="166" fontId="2" fillId="2" borderId="13" xfId="0" applyNumberFormat="1" applyFont="1" applyFill="1" applyBorder="1" applyAlignment="1">
      <alignment horizontal="center" vertical="center"/>
    </xf>
    <xf numFmtId="166" fontId="2" fillId="2" borderId="22" xfId="0" applyNumberFormat="1" applyFont="1" applyFill="1" applyBorder="1" applyAlignment="1">
      <alignment horizontal="center" vertical="center"/>
    </xf>
    <xf numFmtId="166" fontId="3" fillId="2" borderId="11" xfId="0" applyNumberFormat="1" applyFont="1" applyFill="1" applyBorder="1" applyAlignment="1">
      <alignment vertical="center"/>
    </xf>
    <xf numFmtId="166" fontId="2" fillId="2" borderId="11" xfId="0" applyNumberFormat="1" applyFont="1" applyFill="1" applyBorder="1" applyAlignment="1">
      <alignment horizontal="center" vertical="center"/>
    </xf>
    <xf numFmtId="166" fontId="2" fillId="2" borderId="4" xfId="1" applyNumberFormat="1" applyFont="1" applyFill="1" applyBorder="1" applyAlignment="1">
      <alignment vertical="center"/>
    </xf>
    <xf numFmtId="166" fontId="3" fillId="2" borderId="0" xfId="0" applyNumberFormat="1" applyFont="1" applyFill="1" applyAlignment="1">
      <alignment vertical="center"/>
    </xf>
    <xf numFmtId="0" fontId="3" fillId="2" borderId="27" xfId="0" applyFont="1" applyFill="1" applyBorder="1" applyAlignment="1">
      <alignment vertical="center"/>
    </xf>
    <xf numFmtId="0" fontId="3" fillId="2" borderId="27" xfId="0" applyFont="1" applyFill="1" applyBorder="1" applyAlignment="1">
      <alignment horizontal="center" vertical="center" wrapText="1"/>
    </xf>
    <xf numFmtId="14" fontId="3" fillId="2" borderId="27" xfId="0" applyNumberFormat="1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164" fontId="7" fillId="2" borderId="27" xfId="1" applyNumberFormat="1" applyFont="1" applyFill="1" applyBorder="1" applyAlignment="1">
      <alignment horizontal="center" vertical="center"/>
    </xf>
    <xf numFmtId="164" fontId="3" fillId="2" borderId="27" xfId="1" applyNumberFormat="1" applyFont="1" applyFill="1" applyBorder="1" applyAlignment="1">
      <alignment horizontal="center" vertical="center"/>
    </xf>
    <xf numFmtId="164" fontId="5" fillId="2" borderId="25" xfId="1" applyNumberFormat="1" applyFont="1" applyFill="1" applyBorder="1" applyAlignment="1">
      <alignment horizontal="center" vertical="center"/>
    </xf>
    <xf numFmtId="164" fontId="5" fillId="2" borderId="26" xfId="1" applyNumberFormat="1" applyFont="1" applyFill="1" applyBorder="1" applyAlignment="1">
      <alignment horizontal="center" vertical="center"/>
    </xf>
    <xf numFmtId="164" fontId="2" fillId="2" borderId="21" xfId="1" applyNumberFormat="1" applyFont="1" applyFill="1" applyBorder="1" applyAlignment="1">
      <alignment horizontal="left" vertical="center"/>
    </xf>
    <xf numFmtId="164" fontId="2" fillId="2" borderId="12" xfId="1" applyNumberFormat="1" applyFont="1" applyFill="1" applyBorder="1" applyAlignment="1">
      <alignment horizontal="left" vertical="center"/>
    </xf>
    <xf numFmtId="164" fontId="5" fillId="2" borderId="1" xfId="1" applyNumberFormat="1" applyFont="1" applyFill="1" applyBorder="1" applyAlignment="1">
      <alignment horizontal="center" vertical="center"/>
    </xf>
    <xf numFmtId="164" fontId="5" fillId="2" borderId="2" xfId="1" applyNumberFormat="1" applyFont="1" applyFill="1" applyBorder="1" applyAlignment="1">
      <alignment horizontal="center" vertical="center"/>
    </xf>
    <xf numFmtId="164" fontId="5" fillId="2" borderId="15" xfId="1" applyNumberFormat="1" applyFont="1" applyFill="1" applyBorder="1" applyAlignment="1">
      <alignment horizontal="center" vertical="center"/>
    </xf>
    <xf numFmtId="164" fontId="6" fillId="2" borderId="1" xfId="1" applyNumberFormat="1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 vertical="center"/>
    </xf>
    <xf numFmtId="164" fontId="6" fillId="2" borderId="15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0"/>
  <sheetViews>
    <sheetView tabSelected="1" zoomScaleNormal="100" workbookViewId="0">
      <selection activeCell="B4" sqref="B4"/>
    </sheetView>
  </sheetViews>
  <sheetFormatPr defaultColWidth="9" defaultRowHeight="14.4" x14ac:dyDescent="0.3"/>
  <cols>
    <col min="1" max="1" width="9" style="4"/>
    <col min="2" max="2" width="30" style="4" customWidth="1"/>
    <col min="3" max="3" width="15.5546875" style="62" customWidth="1"/>
    <col min="4" max="4" width="11.5546875" style="4" bestFit="1" customWidth="1"/>
    <col min="5" max="5" width="22.109375" style="4" customWidth="1"/>
    <col min="6" max="6" width="13.33203125" style="4" customWidth="1"/>
    <col min="7" max="7" width="22.44140625" style="4" customWidth="1"/>
    <col min="8" max="8" width="14.6640625" style="27" customWidth="1"/>
    <col min="9" max="9" width="15.5546875" style="27" customWidth="1"/>
    <col min="10" max="10" width="11.6640625" style="4" bestFit="1" customWidth="1"/>
    <col min="11" max="11" width="16" style="4" customWidth="1"/>
    <col min="12" max="12" width="14.109375" style="4" customWidth="1"/>
    <col min="13" max="13" width="15.5546875" style="4" customWidth="1"/>
    <col min="14" max="16" width="14.88671875" style="4" customWidth="1"/>
    <col min="17" max="17" width="7.33203125" style="4" customWidth="1"/>
    <col min="18" max="18" width="21.6640625" style="4" bestFit="1" customWidth="1"/>
    <col min="19" max="19" width="14.5546875" style="4" customWidth="1"/>
    <col min="20" max="20" width="14.5546875" style="4" bestFit="1" customWidth="1"/>
    <col min="21" max="21" width="18.88671875" style="4" bestFit="1" customWidth="1"/>
    <col min="22" max="22" width="85.33203125" style="4" bestFit="1" customWidth="1"/>
    <col min="23" max="16384" width="9" style="4"/>
  </cols>
  <sheetData>
    <row r="1" spans="1:79" s="53" customFormat="1" ht="24.9" customHeight="1" x14ac:dyDescent="0.3">
      <c r="A1" s="51" t="s">
        <v>24</v>
      </c>
      <c r="B1" s="52" t="s">
        <v>9</v>
      </c>
      <c r="C1" s="54"/>
    </row>
    <row r="2" spans="1:79" s="53" customFormat="1" ht="24.9" customHeight="1" x14ac:dyDescent="0.3">
      <c r="A2" s="51" t="s">
        <v>25</v>
      </c>
      <c r="B2" s="53" t="s">
        <v>26</v>
      </c>
      <c r="C2" s="54"/>
    </row>
    <row r="3" spans="1:79" s="53" customFormat="1" ht="30.6" customHeight="1" x14ac:dyDescent="0.3">
      <c r="A3" s="51" t="s">
        <v>27</v>
      </c>
      <c r="B3" s="51" t="s">
        <v>28</v>
      </c>
      <c r="C3" s="54"/>
    </row>
    <row r="4" spans="1:79" s="53" customFormat="1" ht="24.9" customHeight="1" thickBot="1" x14ac:dyDescent="0.35">
      <c r="A4" s="51" t="s">
        <v>29</v>
      </c>
      <c r="B4" s="51" t="s">
        <v>28</v>
      </c>
      <c r="C4" s="54"/>
    </row>
    <row r="5" spans="1:79" ht="43.95" customHeight="1" thickBot="1" x14ac:dyDescent="0.35">
      <c r="A5" s="63" t="s">
        <v>30</v>
      </c>
      <c r="B5" s="64" t="s">
        <v>31</v>
      </c>
      <c r="C5" s="65" t="s">
        <v>32</v>
      </c>
      <c r="D5" s="66" t="s">
        <v>33</v>
      </c>
      <c r="E5" s="64" t="s">
        <v>34</v>
      </c>
      <c r="F5" s="64" t="s">
        <v>35</v>
      </c>
      <c r="G5" s="66" t="s">
        <v>36</v>
      </c>
      <c r="H5" s="67" t="s">
        <v>37</v>
      </c>
      <c r="I5" s="68" t="s">
        <v>0</v>
      </c>
      <c r="J5" s="64" t="s">
        <v>38</v>
      </c>
      <c r="K5" s="64" t="s">
        <v>39</v>
      </c>
      <c r="L5" s="64" t="s">
        <v>40</v>
      </c>
      <c r="M5" s="64" t="s">
        <v>41</v>
      </c>
      <c r="N5" s="64" t="s">
        <v>42</v>
      </c>
      <c r="O5" s="3" t="s">
        <v>5</v>
      </c>
      <c r="P5" s="64" t="s">
        <v>43</v>
      </c>
      <c r="Q5" s="2"/>
      <c r="R5" s="1" t="s">
        <v>1</v>
      </c>
      <c r="S5" s="64" t="s">
        <v>44</v>
      </c>
      <c r="T5" s="64" t="s">
        <v>45</v>
      </c>
      <c r="U5" s="64" t="s">
        <v>46</v>
      </c>
      <c r="V5" s="64" t="s">
        <v>2</v>
      </c>
    </row>
    <row r="6" spans="1:79" x14ac:dyDescent="0.3">
      <c r="B6" s="7"/>
      <c r="C6" s="55"/>
      <c r="D6" s="8"/>
      <c r="E6" s="9"/>
      <c r="F6" s="10"/>
      <c r="G6" s="11"/>
      <c r="H6" s="5"/>
      <c r="I6" s="12"/>
      <c r="J6" s="13">
        <v>0.01</v>
      </c>
      <c r="K6" s="14">
        <v>0.05</v>
      </c>
      <c r="L6" s="14">
        <v>0.1</v>
      </c>
      <c r="M6" s="14">
        <v>0.1</v>
      </c>
      <c r="N6" s="15"/>
      <c r="O6" s="15"/>
      <c r="P6" s="15"/>
      <c r="Q6" s="2"/>
      <c r="R6" s="16"/>
      <c r="S6" s="6"/>
      <c r="T6" s="17">
        <v>0.01</v>
      </c>
      <c r="U6" s="18"/>
      <c r="V6" s="15"/>
    </row>
    <row r="7" spans="1:79" s="28" customFormat="1" ht="20.25" customHeight="1" x14ac:dyDescent="0.3">
      <c r="B7" s="29"/>
      <c r="C7" s="56"/>
      <c r="D7" s="30"/>
      <c r="E7" s="31"/>
      <c r="F7" s="31"/>
      <c r="G7" s="32"/>
      <c r="H7" s="33"/>
      <c r="I7" s="30"/>
      <c r="J7" s="34"/>
      <c r="K7" s="35"/>
      <c r="L7" s="35"/>
      <c r="M7" s="35"/>
      <c r="N7" s="36"/>
      <c r="O7" s="36"/>
      <c r="P7" s="36"/>
      <c r="Q7" s="42">
        <f>A8</f>
        <v>59516</v>
      </c>
      <c r="R7" s="37"/>
      <c r="S7" s="38"/>
      <c r="T7" s="39"/>
      <c r="U7" s="40"/>
      <c r="V7" s="36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</row>
    <row r="8" spans="1:79" ht="28.95" customHeight="1" x14ac:dyDescent="0.3">
      <c r="A8" s="4">
        <v>59516</v>
      </c>
      <c r="B8" s="19" t="s">
        <v>23</v>
      </c>
      <c r="C8" s="57">
        <v>45200</v>
      </c>
      <c r="D8" s="20">
        <v>1</v>
      </c>
      <c r="E8" s="21">
        <v>255466</v>
      </c>
      <c r="F8" s="10">
        <v>0</v>
      </c>
      <c r="G8" s="10">
        <f>E8-F8</f>
        <v>255466</v>
      </c>
      <c r="H8" s="5">
        <f>ROUND(G8*18%,)</f>
        <v>45984</v>
      </c>
      <c r="I8" s="12">
        <f>ROUND(G8+H8,)</f>
        <v>301450</v>
      </c>
      <c r="J8" s="12">
        <f>G8*$J$6</f>
        <v>2554.66</v>
      </c>
      <c r="K8" s="15">
        <f>G8*5%</f>
        <v>12773.300000000001</v>
      </c>
      <c r="L8" s="15">
        <f>G8*10%</f>
        <v>25546.600000000002</v>
      </c>
      <c r="M8" s="15">
        <f>G8*10%</f>
        <v>25546.600000000002</v>
      </c>
      <c r="N8" s="15">
        <f>H8</f>
        <v>45984</v>
      </c>
      <c r="O8" s="15">
        <v>20607</v>
      </c>
      <c r="P8" s="15">
        <f>ROUND(I8-SUM(J8:O8),)</f>
        <v>168438</v>
      </c>
      <c r="Q8" s="2"/>
      <c r="R8" s="22" t="s">
        <v>8</v>
      </c>
      <c r="S8" s="6">
        <v>168438</v>
      </c>
      <c r="T8" s="6"/>
      <c r="U8" s="18">
        <f>S8-T8</f>
        <v>168438</v>
      </c>
      <c r="V8" s="23" t="s">
        <v>7</v>
      </c>
    </row>
    <row r="9" spans="1:79" s="24" customFormat="1" ht="28.8" x14ac:dyDescent="0.3">
      <c r="A9" s="4">
        <v>59516</v>
      </c>
      <c r="B9" s="19" t="s">
        <v>23</v>
      </c>
      <c r="C9" s="57">
        <v>45224</v>
      </c>
      <c r="D9" s="20">
        <v>2</v>
      </c>
      <c r="E9" s="21">
        <v>67650</v>
      </c>
      <c r="F9" s="10">
        <v>0</v>
      </c>
      <c r="G9" s="10">
        <f>E9-F9</f>
        <v>67650</v>
      </c>
      <c r="H9" s="5">
        <f>ROUND(G9*18%,)</f>
        <v>12177</v>
      </c>
      <c r="I9" s="12">
        <f>ROUND(G9+H9,)</f>
        <v>79827</v>
      </c>
      <c r="J9" s="12">
        <f>G9*$J$6</f>
        <v>676.5</v>
      </c>
      <c r="K9" s="15">
        <f>G9*5%</f>
        <v>3382.5</v>
      </c>
      <c r="L9" s="15">
        <f>G9*10%</f>
        <v>6765</v>
      </c>
      <c r="M9" s="15">
        <f>G9*10%</f>
        <v>6765</v>
      </c>
      <c r="N9" s="15">
        <f>H9</f>
        <v>12177</v>
      </c>
      <c r="O9" s="15">
        <v>0</v>
      </c>
      <c r="P9" s="15">
        <f>ROUND(I9-SUM(J9:O9),)</f>
        <v>50061</v>
      </c>
      <c r="Q9" s="2"/>
      <c r="R9" s="22" t="s">
        <v>11</v>
      </c>
      <c r="S9" s="6">
        <v>50060</v>
      </c>
      <c r="T9" s="26"/>
      <c r="U9" s="26">
        <v>50060</v>
      </c>
      <c r="V9" s="23" t="s">
        <v>10</v>
      </c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</row>
    <row r="10" spans="1:79" s="41" customFormat="1" ht="18.75" customHeight="1" x14ac:dyDescent="0.3">
      <c r="A10" s="4">
        <v>59516</v>
      </c>
      <c r="B10" s="43" t="s">
        <v>12</v>
      </c>
      <c r="C10" s="58"/>
      <c r="D10" s="43" t="s">
        <v>13</v>
      </c>
      <c r="E10" s="21">
        <v>58160</v>
      </c>
      <c r="F10" s="10"/>
      <c r="G10" s="10"/>
      <c r="H10" s="5"/>
      <c r="I10" s="11"/>
      <c r="J10" s="11"/>
      <c r="K10" s="11"/>
      <c r="L10" s="11"/>
      <c r="M10" s="11"/>
      <c r="N10" s="11"/>
      <c r="O10" s="11"/>
      <c r="P10" s="11">
        <v>58160</v>
      </c>
      <c r="Q10" s="2"/>
      <c r="R10" s="21" t="s">
        <v>17</v>
      </c>
      <c r="S10" s="6"/>
      <c r="T10" s="6"/>
      <c r="U10" s="5">
        <v>58161</v>
      </c>
      <c r="V10" s="23" t="s">
        <v>14</v>
      </c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</row>
    <row r="11" spans="1:79" s="24" customFormat="1" ht="28.8" x14ac:dyDescent="0.2">
      <c r="A11" s="4">
        <v>59516</v>
      </c>
      <c r="B11" s="19" t="s">
        <v>23</v>
      </c>
      <c r="C11" s="59">
        <v>45150</v>
      </c>
      <c r="D11" s="20">
        <v>3</v>
      </c>
      <c r="E11" s="47">
        <v>152841</v>
      </c>
      <c r="F11" s="47">
        <v>38150</v>
      </c>
      <c r="G11" s="47">
        <v>114691</v>
      </c>
      <c r="H11" s="47">
        <v>20644</v>
      </c>
      <c r="I11" s="47">
        <v>135335</v>
      </c>
      <c r="J11" s="12">
        <v>1147</v>
      </c>
      <c r="K11" s="15">
        <v>5735</v>
      </c>
      <c r="L11" s="15">
        <v>11469</v>
      </c>
      <c r="M11" s="15">
        <v>11469</v>
      </c>
      <c r="N11" s="47">
        <v>20644</v>
      </c>
      <c r="O11" s="15"/>
      <c r="P11" s="15">
        <v>84871</v>
      </c>
      <c r="Q11" s="2"/>
      <c r="R11" s="22" t="s">
        <v>16</v>
      </c>
      <c r="S11" s="6"/>
      <c r="T11" s="6"/>
      <c r="U11" s="18">
        <v>84871</v>
      </c>
      <c r="V11" s="23" t="s">
        <v>15</v>
      </c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</row>
    <row r="12" spans="1:79" x14ac:dyDescent="0.3">
      <c r="A12" s="4">
        <v>59516</v>
      </c>
      <c r="B12" s="43" t="s">
        <v>12</v>
      </c>
      <c r="C12" s="60"/>
      <c r="D12" s="25">
        <v>3</v>
      </c>
      <c r="E12" s="26">
        <v>20644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>
        <v>20644</v>
      </c>
      <c r="Q12" s="2"/>
      <c r="R12" s="24"/>
      <c r="S12" s="6"/>
      <c r="T12" s="24"/>
      <c r="U12" s="18">
        <v>20644</v>
      </c>
      <c r="V12" s="45" t="s">
        <v>22</v>
      </c>
    </row>
    <row r="13" spans="1:79" x14ac:dyDescent="0.3">
      <c r="A13" s="4">
        <v>59516</v>
      </c>
      <c r="B13" s="19"/>
      <c r="C13" s="57"/>
      <c r="D13" s="20"/>
      <c r="E13" s="21"/>
      <c r="F13" s="10"/>
      <c r="G13" s="10"/>
      <c r="H13" s="5"/>
      <c r="I13" s="12"/>
      <c r="J13" s="12"/>
      <c r="K13" s="15"/>
      <c r="L13" s="15"/>
      <c r="M13" s="15"/>
      <c r="N13" s="15"/>
      <c r="O13" s="15"/>
      <c r="P13" s="15"/>
      <c r="Q13" s="2"/>
      <c r="R13" s="26"/>
      <c r="S13" s="26"/>
      <c r="T13" s="26"/>
      <c r="U13" s="18"/>
      <c r="V13" s="44"/>
    </row>
    <row r="14" spans="1:79" x14ac:dyDescent="0.3">
      <c r="B14" s="6"/>
      <c r="C14" s="61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2"/>
      <c r="R14" s="6"/>
      <c r="S14" s="6"/>
      <c r="T14" s="6"/>
      <c r="U14" s="6"/>
      <c r="V14" s="18"/>
    </row>
    <row r="15" spans="1:79" x14ac:dyDescent="0.3">
      <c r="B15" s="6"/>
      <c r="C15" s="61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2"/>
      <c r="R15" s="6"/>
      <c r="S15" s="6"/>
      <c r="T15" s="6"/>
      <c r="U15" s="6"/>
      <c r="V15" s="18"/>
    </row>
    <row r="16" spans="1:79" x14ac:dyDescent="0.3">
      <c r="B16" s="6"/>
      <c r="C16" s="61"/>
      <c r="D16" s="6"/>
      <c r="E16" s="6"/>
      <c r="F16" s="6"/>
      <c r="G16" s="6"/>
      <c r="H16" s="6"/>
      <c r="I16" s="6"/>
      <c r="J16" s="6"/>
      <c r="K16" s="6"/>
      <c r="L16" s="6"/>
      <c r="M16" s="6" t="s">
        <v>4</v>
      </c>
      <c r="N16" s="6"/>
      <c r="O16" s="6"/>
      <c r="P16" s="6">
        <f>SUM(P8:P13)</f>
        <v>382174</v>
      </c>
      <c r="Q16" s="2"/>
      <c r="R16" s="6" t="s">
        <v>3</v>
      </c>
      <c r="S16" s="6"/>
      <c r="T16" s="6"/>
      <c r="U16" s="6">
        <f>SUM(U6:U13)</f>
        <v>382174</v>
      </c>
      <c r="V16" s="18"/>
    </row>
    <row r="17" spans="2:22" x14ac:dyDescent="0.3">
      <c r="B17" s="6"/>
      <c r="C17" s="61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2"/>
      <c r="R17" s="71" t="s">
        <v>6</v>
      </c>
      <c r="S17" s="72"/>
      <c r="T17" s="6"/>
      <c r="U17" s="5">
        <f>P16-U16</f>
        <v>0</v>
      </c>
      <c r="V17" s="46"/>
    </row>
    <row r="18" spans="2:22" x14ac:dyDescent="0.3">
      <c r="B18" s="6"/>
      <c r="C18" s="61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2"/>
      <c r="R18" s="6"/>
      <c r="S18" s="6"/>
      <c r="T18" s="6"/>
      <c r="U18" s="5"/>
      <c r="V18" s="46"/>
    </row>
    <row r="19" spans="2:22" x14ac:dyDescent="0.3">
      <c r="B19" s="6"/>
      <c r="C19" s="61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2"/>
      <c r="R19" s="6"/>
      <c r="S19" s="6"/>
      <c r="T19" s="6"/>
      <c r="U19" s="5"/>
      <c r="V19" s="46"/>
    </row>
    <row r="20" spans="2:22" x14ac:dyDescent="0.3">
      <c r="B20" s="6"/>
      <c r="C20" s="61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2"/>
      <c r="R20" s="6"/>
      <c r="S20" s="6"/>
      <c r="T20" s="6"/>
      <c r="U20" s="5"/>
      <c r="V20" s="46"/>
    </row>
    <row r="21" spans="2:22" x14ac:dyDescent="0.3">
      <c r="Q21" s="2"/>
    </row>
    <row r="25" spans="2:22" ht="15" thickBot="1" x14ac:dyDescent="0.35"/>
    <row r="26" spans="2:22" ht="18.600000000000001" thickBot="1" x14ac:dyDescent="0.35">
      <c r="I26" s="76" t="s">
        <v>9</v>
      </c>
      <c r="J26" s="77"/>
      <c r="K26" s="78"/>
    </row>
    <row r="27" spans="2:22" ht="16.2" thickBot="1" x14ac:dyDescent="0.35">
      <c r="I27" s="73" t="s">
        <v>18</v>
      </c>
      <c r="J27" s="74"/>
      <c r="K27" s="75"/>
    </row>
    <row r="28" spans="2:22" ht="16.2" thickBot="1" x14ac:dyDescent="0.35">
      <c r="I28" s="69" t="s">
        <v>19</v>
      </c>
      <c r="J28" s="70"/>
      <c r="K28" s="50">
        <f>SUM(K8:K15)+SUM(L8:L15)+SUM(M8:M15)</f>
        <v>109452.00000000001</v>
      </c>
    </row>
    <row r="29" spans="2:22" ht="16.2" thickBot="1" x14ac:dyDescent="0.35">
      <c r="I29" s="69" t="s">
        <v>20</v>
      </c>
      <c r="J29" s="70"/>
      <c r="K29" s="48">
        <f>P16-U16</f>
        <v>0</v>
      </c>
    </row>
    <row r="30" spans="2:22" ht="16.2" thickBot="1" x14ac:dyDescent="0.35">
      <c r="I30" s="69" t="s">
        <v>21</v>
      </c>
      <c r="J30" s="70"/>
      <c r="K30" s="49"/>
    </row>
  </sheetData>
  <mergeCells count="6">
    <mergeCell ref="I30:J30"/>
    <mergeCell ref="R17:S17"/>
    <mergeCell ref="I27:K27"/>
    <mergeCell ref="I26:K26"/>
    <mergeCell ref="I28:J28"/>
    <mergeCell ref="I29:J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2022-06-28T06:22:04Z</cp:lastPrinted>
  <dcterms:created xsi:type="dcterms:W3CDTF">2022-06-10T14:11:52Z</dcterms:created>
  <dcterms:modified xsi:type="dcterms:W3CDTF">2025-05-29T12:21:50Z</dcterms:modified>
</cp:coreProperties>
</file>