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yment\Task\Laxmi\K &amp; K ENGINEERING\"/>
    </mc:Choice>
  </mc:AlternateContent>
  <xr:revisionPtr revIDLastSave="0" documentId="13_ncr:1_{84ACF287-ADC2-4431-8088-8C46F285E762}" xr6:coauthVersionLast="47" xr6:coauthVersionMax="47" xr10:uidLastSave="{00000000-0000-0000-0000-000000000000}"/>
  <bookViews>
    <workbookView xWindow="-108" yWindow="-108" windowWidth="23256" windowHeight="12456" xr2:uid="{3DF68892-59E3-4D9D-910B-BF25ACC188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 s="1"/>
  <c r="G12" i="1"/>
  <c r="H12" i="1" s="1"/>
  <c r="N12" i="1" s="1"/>
  <c r="E13" i="1" s="1"/>
  <c r="P13" i="1" s="1"/>
  <c r="G14" i="1"/>
  <c r="M14" i="1" s="1"/>
  <c r="G15" i="1"/>
  <c r="K15" i="1" s="1"/>
  <c r="J15" i="1"/>
  <c r="M8" i="1" l="1"/>
  <c r="J8" i="1"/>
  <c r="H8" i="1"/>
  <c r="N8" i="1" s="1"/>
  <c r="E9" i="1" s="1"/>
  <c r="P9" i="1" s="1"/>
  <c r="K8" i="1"/>
  <c r="L8" i="1"/>
  <c r="H15" i="1"/>
  <c r="L14" i="1"/>
  <c r="K14" i="1"/>
  <c r="J14" i="1"/>
  <c r="M15" i="1"/>
  <c r="H14" i="1"/>
  <c r="N14" i="1" s="1"/>
  <c r="M12" i="1"/>
  <c r="I14" i="1"/>
  <c r="L12" i="1"/>
  <c r="J12" i="1"/>
  <c r="L15" i="1"/>
  <c r="I12" i="1"/>
  <c r="K12" i="1"/>
  <c r="N15" i="1" l="1"/>
  <c r="I15" i="1"/>
  <c r="P15" i="1" s="1"/>
  <c r="I8" i="1"/>
  <c r="P8" i="1" s="1"/>
  <c r="S11" i="1" s="1"/>
  <c r="P14" i="1"/>
  <c r="P12" i="1"/>
  <c r="S14" i="1" l="1"/>
</calcChain>
</file>

<file path=xl/sharedStrings.xml><?xml version="1.0" encoding="utf-8"?>
<sst xmlns="http://schemas.openxmlformats.org/spreadsheetml/2006/main" count="38" uniqueCount="34">
  <si>
    <t>K &amp; K Engineering</t>
  </si>
  <si>
    <t>16-04-2025 NEFT/AXISP00652089049/RIUP25/0110/K AND K ENGINEERIN/UBIN0906875 19800.00</t>
  </si>
  <si>
    <t>Ghissukheda Village - Charthawal Block - Boundary wall work</t>
  </si>
  <si>
    <t>16-07-2024 NEFT/AXISP00519021684/RIUP23/3966/K AND K ENGINEERIN/UBIN0906875 25371.00</t>
  </si>
  <si>
    <t>16-07-2024 NEFT/AXISP00519021678/RIUP24/0989/K AND K ENGINEERIN/UBIN0906875 15223.00</t>
  </si>
  <si>
    <t>10-11-2023 NEFT/AXISP00443237218/RIUP23/3216/K AND K ENGINEERIN/UBIN0906875 99000.00</t>
  </si>
  <si>
    <t>03-08-2024 NEFT/AXISP00524511255/RIUP23/3390/K AND K ENGINEERIN/UBIN0906875 13942.00</t>
  </si>
  <si>
    <t>03-10-2023 NEFT/AXISP00430209782/RIUP23/2353/K AND K ENGINEERIN/UBIN0906875 72810.00</t>
  </si>
  <si>
    <t>Ghissukhera Village OHT Construction work</t>
  </si>
  <si>
    <t>Advance Village Wise</t>
  </si>
  <si>
    <t>UTR</t>
  </si>
  <si>
    <t>Testing Deposit</t>
  </si>
  <si>
    <t>On Commissioning</t>
  </si>
  <si>
    <t>Amount</t>
  </si>
  <si>
    <t>After Debit Amt</t>
  </si>
  <si>
    <t>GST Release Note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</si>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</sst>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11"/>
      <name val="Calibri"/>
      <family val="2"/>
      <scheme val="minor"/>
    </font>
    <font>
      <sz val="9"/>
      <color rgb="FFFF0000"/>
      <name val="Comic Sans MS"/>
      <family val="4"/>
    </font>
    <font>
      <sz val="9"/>
      <color rgb="FF333333"/>
      <name val="Verdana"/>
      <family val="2"/>
    </font>
    <font>
      <b/>
      <sz val="9"/>
      <color theme="4" tint="-0.249977111117893"/>
      <name val="Comic Sans MS"/>
      <family val="4"/>
    </font>
    <font>
      <sz val="16"/>
      <color theme="1"/>
      <name val="Comic Sans MS"/>
      <family val="4"/>
    </font>
    <font>
      <sz val="14"/>
      <color theme="3" tint="0.3999755851924192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 applyAlignment="1">
      <alignment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/>
    </xf>
    <xf numFmtId="43" fontId="3" fillId="2" borderId="3" xfId="1" applyFont="1" applyFill="1" applyBorder="1" applyAlignment="1">
      <alignment vertical="center"/>
    </xf>
    <xf numFmtId="43" fontId="3" fillId="2" borderId="2" xfId="1" applyFont="1" applyFill="1" applyBorder="1" applyAlignment="1">
      <alignment vertical="center"/>
    </xf>
    <xf numFmtId="43" fontId="3" fillId="2" borderId="5" xfId="1" applyFont="1" applyFill="1" applyBorder="1" applyAlignment="1">
      <alignment vertical="center"/>
    </xf>
    <xf numFmtId="43" fontId="3" fillId="2" borderId="6" xfId="1" applyFont="1" applyFill="1" applyBorder="1" applyAlignment="1">
      <alignment vertical="center"/>
    </xf>
    <xf numFmtId="43" fontId="3" fillId="2" borderId="7" xfId="1" applyFont="1" applyFill="1" applyBorder="1" applyAlignment="1">
      <alignment vertical="center"/>
    </xf>
    <xf numFmtId="43" fontId="5" fillId="0" borderId="4" xfId="0" applyNumberFormat="1" applyFont="1" applyBorder="1" applyAlignment="1">
      <alignment vertical="center"/>
    </xf>
    <xf numFmtId="43" fontId="3" fillId="2" borderId="13" xfId="1" applyFont="1" applyFill="1" applyBorder="1" applyAlignment="1">
      <alignment vertical="center"/>
    </xf>
    <xf numFmtId="43" fontId="3" fillId="2" borderId="14" xfId="1" applyFont="1" applyFill="1" applyBorder="1" applyAlignment="1">
      <alignment vertical="center"/>
    </xf>
    <xf numFmtId="43" fontId="3" fillId="2" borderId="15" xfId="1" applyFont="1" applyFill="1" applyBorder="1" applyAlignment="1">
      <alignment vertical="center"/>
    </xf>
    <xf numFmtId="14" fontId="3" fillId="2" borderId="7" xfId="1" applyNumberFormat="1" applyFont="1" applyFill="1" applyBorder="1" applyAlignment="1">
      <alignment vertical="center"/>
    </xf>
    <xf numFmtId="43" fontId="3" fillId="2" borderId="7" xfId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43" fontId="6" fillId="3" borderId="5" xfId="1" applyFont="1" applyFill="1" applyBorder="1" applyAlignment="1">
      <alignment vertical="center"/>
    </xf>
    <xf numFmtId="43" fontId="3" fillId="2" borderId="16" xfId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7" fillId="0" borderId="0" xfId="0" applyFont="1" applyAlignment="1">
      <alignment vertical="center" wrapText="1"/>
    </xf>
    <xf numFmtId="43" fontId="6" fillId="3" borderId="15" xfId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43" fontId="0" fillId="4" borderId="4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43" fontId="3" fillId="4" borderId="6" xfId="1" applyFont="1" applyFill="1" applyBorder="1" applyAlignment="1">
      <alignment vertical="center"/>
    </xf>
    <xf numFmtId="43" fontId="3" fillId="4" borderId="5" xfId="1" applyFont="1" applyFill="1" applyBorder="1" applyAlignment="1">
      <alignment vertical="center"/>
    </xf>
    <xf numFmtId="43" fontId="3" fillId="4" borderId="16" xfId="1" applyFont="1" applyFill="1" applyBorder="1" applyAlignment="1">
      <alignment vertical="center"/>
    </xf>
    <xf numFmtId="43" fontId="3" fillId="4" borderId="7" xfId="1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43" fontId="3" fillId="2" borderId="17" xfId="1" applyFont="1" applyFill="1" applyBorder="1" applyAlignment="1">
      <alignment vertical="center"/>
    </xf>
    <xf numFmtId="15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43" fontId="3" fillId="4" borderId="10" xfId="1" applyFont="1" applyFill="1" applyBorder="1" applyAlignment="1">
      <alignment vertical="center"/>
    </xf>
    <xf numFmtId="43" fontId="3" fillId="4" borderId="18" xfId="1" applyFont="1" applyFill="1" applyBorder="1" applyAlignment="1">
      <alignment vertical="center"/>
    </xf>
    <xf numFmtId="9" fontId="3" fillId="4" borderId="11" xfId="1" applyNumberFormat="1" applyFont="1" applyFill="1" applyBorder="1" applyAlignment="1">
      <alignment vertical="center"/>
    </xf>
    <xf numFmtId="9" fontId="3" fillId="4" borderId="12" xfId="1" applyNumberFormat="1" applyFont="1" applyFill="1" applyBorder="1" applyAlignment="1">
      <alignment vertical="center"/>
    </xf>
    <xf numFmtId="43" fontId="3" fillId="4" borderId="12" xfId="1" applyFont="1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9" fontId="3" fillId="2" borderId="19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10" fillId="2" borderId="0" xfId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3" fontId="3" fillId="2" borderId="0" xfId="1" applyFont="1" applyFill="1" applyBorder="1" applyAlignment="1">
      <alignment horizontal="center" vertical="center"/>
    </xf>
    <xf numFmtId="43" fontId="9" fillId="2" borderId="0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3" fontId="11" fillId="2" borderId="20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F810-429D-418B-9184-E35FEFBDED75}">
  <dimension ref="A1:AY26"/>
  <sheetViews>
    <sheetView tabSelected="1" workbookViewId="0">
      <selection activeCell="K4" sqref="K4"/>
    </sheetView>
  </sheetViews>
  <sheetFormatPr defaultColWidth="9" defaultRowHeight="30" customHeight="1" x14ac:dyDescent="0.3"/>
  <cols>
    <col min="1" max="1" width="9" style="1"/>
    <col min="2" max="2" width="30" style="1" customWidth="1"/>
    <col min="3" max="3" width="13.44140625" style="1" bestFit="1" customWidth="1"/>
    <col min="4" max="4" width="11.5546875" style="1" bestFit="1" customWidth="1"/>
    <col min="5" max="5" width="13.33203125" style="1" bestFit="1" customWidth="1"/>
    <col min="6" max="7" width="13.33203125" style="1" customWidth="1"/>
    <col min="8" max="8" width="14.6640625" style="2" customWidth="1"/>
    <col min="9" max="9" width="12.88671875" style="2" bestFit="1" customWidth="1"/>
    <col min="10" max="10" width="10.6640625" style="1" bestFit="1" customWidth="1"/>
    <col min="11" max="11" width="12" style="1" bestFit="1" customWidth="1"/>
    <col min="12" max="12" width="10.33203125" style="1" bestFit="1" customWidth="1"/>
    <col min="13" max="13" width="11.88671875" style="1" customWidth="1"/>
    <col min="14" max="16" width="14.88671875" style="1" customWidth="1"/>
    <col min="17" max="17" width="16.109375" style="1" bestFit="1" customWidth="1"/>
    <col min="18" max="18" width="92.109375" style="1" customWidth="1"/>
    <col min="19" max="19" width="12.109375" style="1" customWidth="1"/>
    <col min="20" max="16384" width="9" style="1"/>
  </cols>
  <sheetData>
    <row r="1" spans="1:51" ht="14.4" x14ac:dyDescent="0.3">
      <c r="A1" s="59" t="s">
        <v>16</v>
      </c>
      <c r="B1" s="60" t="s">
        <v>0</v>
      </c>
      <c r="E1" s="53"/>
      <c r="F1" s="53"/>
      <c r="G1" s="53"/>
    </row>
    <row r="2" spans="1:51" ht="25.2" x14ac:dyDescent="0.3">
      <c r="A2" s="59" t="s">
        <v>17</v>
      </c>
      <c r="B2" t="s">
        <v>18</v>
      </c>
      <c r="C2" s="54"/>
      <c r="D2" s="54"/>
      <c r="E2" s="55"/>
      <c r="F2" s="55"/>
      <c r="G2" s="56"/>
      <c r="I2" s="57"/>
      <c r="J2" s="58"/>
      <c r="K2" s="52"/>
      <c r="L2" s="52"/>
      <c r="M2" s="52"/>
      <c r="N2" s="52"/>
      <c r="O2" s="52"/>
      <c r="P2" s="52"/>
    </row>
    <row r="3" spans="1:51" ht="25.2" x14ac:dyDescent="0.3">
      <c r="A3" s="59" t="s">
        <v>19</v>
      </c>
      <c r="B3" t="s">
        <v>20</v>
      </c>
      <c r="C3" s="54"/>
      <c r="D3" s="54"/>
      <c r="E3" s="55"/>
      <c r="F3" s="55"/>
      <c r="G3" s="56"/>
      <c r="I3" s="57"/>
      <c r="J3" s="58"/>
      <c r="K3" s="52"/>
      <c r="L3" s="52"/>
      <c r="M3" s="52"/>
      <c r="N3" s="52"/>
      <c r="O3" s="52"/>
      <c r="P3" s="52"/>
    </row>
    <row r="4" spans="1:51" ht="15" thickBot="1" x14ac:dyDescent="0.35">
      <c r="A4" s="59" t="s">
        <v>21</v>
      </c>
      <c r="B4" t="s">
        <v>20</v>
      </c>
      <c r="C4" s="52"/>
      <c r="D4" s="52"/>
      <c r="E4" s="52"/>
      <c r="F4" s="52"/>
      <c r="G4" s="52"/>
      <c r="H4" s="3"/>
      <c r="I4" s="3"/>
      <c r="J4" s="52"/>
      <c r="K4" s="52"/>
      <c r="L4" s="52"/>
      <c r="M4" s="52"/>
      <c r="Q4" s="51"/>
      <c r="R4" s="51"/>
    </row>
    <row r="5" spans="1:51" ht="43.2" x14ac:dyDescent="0.3">
      <c r="A5" s="61" t="s">
        <v>22</v>
      </c>
      <c r="B5" s="62" t="s">
        <v>23</v>
      </c>
      <c r="C5" s="63" t="s">
        <v>24</v>
      </c>
      <c r="D5" s="64" t="s">
        <v>25</v>
      </c>
      <c r="E5" s="62" t="s">
        <v>26</v>
      </c>
      <c r="F5" s="62" t="s">
        <v>27</v>
      </c>
      <c r="G5" s="50" t="s">
        <v>14</v>
      </c>
      <c r="H5" s="64" t="s">
        <v>28</v>
      </c>
      <c r="I5" s="65" t="s">
        <v>29</v>
      </c>
      <c r="J5" s="66" t="s">
        <v>13</v>
      </c>
      <c r="K5" s="62" t="s">
        <v>30</v>
      </c>
      <c r="L5" s="50" t="s">
        <v>12</v>
      </c>
      <c r="M5" s="50" t="s">
        <v>11</v>
      </c>
      <c r="N5" s="62" t="s">
        <v>31</v>
      </c>
      <c r="O5" s="49"/>
      <c r="P5" s="62" t="s">
        <v>32</v>
      </c>
      <c r="Q5" s="62" t="s">
        <v>33</v>
      </c>
      <c r="R5" s="48" t="s">
        <v>10</v>
      </c>
      <c r="S5" s="47" t="s">
        <v>9</v>
      </c>
    </row>
    <row r="6" spans="1:51" ht="15" thickBot="1" x14ac:dyDescent="0.35">
      <c r="A6" s="46"/>
      <c r="B6" s="5"/>
      <c r="C6" s="5"/>
      <c r="D6" s="5"/>
      <c r="E6" s="5"/>
      <c r="F6" s="5"/>
      <c r="G6" s="5"/>
      <c r="H6" s="45">
        <v>0.18</v>
      </c>
      <c r="I6" s="5"/>
      <c r="J6" s="45">
        <v>0.01</v>
      </c>
      <c r="K6" s="45">
        <v>0.05</v>
      </c>
      <c r="L6" s="45">
        <v>0</v>
      </c>
      <c r="M6" s="45">
        <v>0</v>
      </c>
      <c r="N6" s="45">
        <v>0.18</v>
      </c>
      <c r="O6" s="44"/>
      <c r="P6" s="4"/>
      <c r="Q6" s="6"/>
      <c r="R6" s="4"/>
      <c r="S6" s="16"/>
    </row>
    <row r="7" spans="1:51" s="22" customFormat="1" ht="14.4" x14ac:dyDescent="0.3">
      <c r="A7" s="43"/>
      <c r="B7" s="42"/>
      <c r="C7" s="42"/>
      <c r="D7" s="42"/>
      <c r="E7" s="42"/>
      <c r="F7" s="42"/>
      <c r="G7" s="42"/>
      <c r="H7" s="41"/>
      <c r="I7" s="42"/>
      <c r="J7" s="41"/>
      <c r="K7" s="41"/>
      <c r="L7" s="41"/>
      <c r="M7" s="41"/>
      <c r="N7" s="41"/>
      <c r="O7" s="40"/>
      <c r="P7" s="38"/>
      <c r="Q7" s="39"/>
      <c r="R7" s="38"/>
      <c r="S7" s="3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26.4" x14ac:dyDescent="0.3">
      <c r="A8" s="36">
        <v>57444</v>
      </c>
      <c r="B8" s="35" t="s">
        <v>8</v>
      </c>
      <c r="C8" s="34">
        <v>45173</v>
      </c>
      <c r="D8" s="31">
        <v>2</v>
      </c>
      <c r="E8" s="13">
        <f>1365000*15%</f>
        <v>204750</v>
      </c>
      <c r="F8" s="13">
        <v>127292.23</v>
      </c>
      <c r="G8" s="13">
        <f>ROUND(E8-F8,)</f>
        <v>77458</v>
      </c>
      <c r="H8" s="13">
        <f>ROUND(G8*$H$6,0)</f>
        <v>13942</v>
      </c>
      <c r="I8" s="13">
        <f>G8+H8</f>
        <v>91400</v>
      </c>
      <c r="J8" s="13">
        <f>ROUND(G8*$J$6,)</f>
        <v>775</v>
      </c>
      <c r="K8" s="13">
        <f>ROUND(G8*$K$6,)</f>
        <v>3873</v>
      </c>
      <c r="L8" s="13">
        <f>ROUND(G8*$L$6,)</f>
        <v>0</v>
      </c>
      <c r="M8" s="13">
        <f>ROUND(G8*$M$6,)</f>
        <v>0</v>
      </c>
      <c r="N8" s="21">
        <f>H8</f>
        <v>13942</v>
      </c>
      <c r="O8" s="12"/>
      <c r="P8" s="11">
        <f>ROUND(I8-SUM(J8:O8),0)</f>
        <v>72810</v>
      </c>
      <c r="Q8" s="33">
        <v>72810</v>
      </c>
      <c r="R8" s="32" t="s">
        <v>7</v>
      </c>
      <c r="S8" s="16"/>
    </row>
    <row r="9" spans="1:51" ht="14.4" x14ac:dyDescent="0.3">
      <c r="A9" s="36">
        <v>57444</v>
      </c>
      <c r="B9" t="s">
        <v>15</v>
      </c>
      <c r="C9" s="9"/>
      <c r="D9" s="31">
        <v>2</v>
      </c>
      <c r="E9" s="9">
        <f>N8</f>
        <v>13942</v>
      </c>
      <c r="F9" s="9"/>
      <c r="G9" s="9"/>
      <c r="H9" s="9"/>
      <c r="I9" s="9"/>
      <c r="J9" s="9"/>
      <c r="K9" s="9"/>
      <c r="L9" s="9"/>
      <c r="M9" s="9"/>
      <c r="N9" s="9"/>
      <c r="O9" s="18"/>
      <c r="P9" s="17">
        <f>E9</f>
        <v>13942</v>
      </c>
      <c r="Q9" s="8">
        <v>13942</v>
      </c>
      <c r="R9" s="30" t="s">
        <v>6</v>
      </c>
      <c r="S9" s="16"/>
    </row>
    <row r="10" spans="1:51" ht="14.4" x14ac:dyDescent="0.3">
      <c r="A10" s="1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8"/>
      <c r="P10" s="7"/>
      <c r="Q10" s="8"/>
      <c r="R10" s="30"/>
      <c r="S10" s="16"/>
    </row>
    <row r="11" spans="1:51" s="22" customFormat="1" ht="14.4" x14ac:dyDescent="0.3">
      <c r="A11" s="2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7"/>
      <c r="P11" s="26"/>
      <c r="Q11" s="25"/>
      <c r="R11" s="24"/>
      <c r="S11" s="23">
        <f>SUM(P8:P10,0)-SUM(Q8:Q10,0)</f>
        <v>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26.4" x14ac:dyDescent="0.3">
      <c r="A12" s="19">
        <v>59989</v>
      </c>
      <c r="B12" s="15" t="s">
        <v>2</v>
      </c>
      <c r="C12" s="14">
        <v>45222</v>
      </c>
      <c r="D12" s="9">
        <v>6</v>
      </c>
      <c r="E12" s="9">
        <v>178500</v>
      </c>
      <c r="F12" s="9">
        <v>37550</v>
      </c>
      <c r="G12" s="13">
        <f>ROUND(E12-F12,)</f>
        <v>140950</v>
      </c>
      <c r="H12" s="13">
        <f>ROUND(G12*$H$6,0)</f>
        <v>25371</v>
      </c>
      <c r="I12" s="13">
        <f>G12+H12</f>
        <v>166321</v>
      </c>
      <c r="J12" s="13">
        <f>ROUND(G12*$J$6,)</f>
        <v>1410</v>
      </c>
      <c r="K12" s="13">
        <f>ROUND(G12*$K$6,)</f>
        <v>7048</v>
      </c>
      <c r="L12" s="13">
        <f>ROUND(G12*$L$6,)</f>
        <v>0</v>
      </c>
      <c r="M12" s="13">
        <f>ROUND(G12*$M$6,)</f>
        <v>0</v>
      </c>
      <c r="N12" s="21">
        <f>H12</f>
        <v>25371</v>
      </c>
      <c r="O12" s="12"/>
      <c r="P12" s="11">
        <f>ROUND(I12-SUM(J12:O12),0)</f>
        <v>132492</v>
      </c>
      <c r="Q12" s="8">
        <v>99000</v>
      </c>
      <c r="R12" s="20" t="s">
        <v>5</v>
      </c>
      <c r="S12" s="16"/>
    </row>
    <row r="13" spans="1:51" ht="14.4" x14ac:dyDescent="0.3">
      <c r="A13" s="19">
        <v>59989</v>
      </c>
      <c r="B13" t="s">
        <v>15</v>
      </c>
      <c r="C13" s="9"/>
      <c r="D13" s="9">
        <v>6</v>
      </c>
      <c r="E13" s="9">
        <f>N12</f>
        <v>25371</v>
      </c>
      <c r="F13" s="9"/>
      <c r="G13" s="9"/>
      <c r="H13" s="9"/>
      <c r="I13" s="9"/>
      <c r="J13" s="9"/>
      <c r="K13" s="9"/>
      <c r="L13" s="9"/>
      <c r="M13" s="9"/>
      <c r="N13" s="9"/>
      <c r="O13" s="18"/>
      <c r="P13" s="17">
        <f>E13</f>
        <v>25371</v>
      </c>
      <c r="Q13" s="8">
        <v>15223</v>
      </c>
      <c r="R13" s="7" t="s">
        <v>4</v>
      </c>
      <c r="S13" s="16"/>
    </row>
    <row r="14" spans="1:51" ht="26.4" x14ac:dyDescent="0.3">
      <c r="A14" s="19">
        <v>59989</v>
      </c>
      <c r="B14" s="15" t="s">
        <v>2</v>
      </c>
      <c r="C14" s="14">
        <v>45464</v>
      </c>
      <c r="D14" s="9">
        <v>2</v>
      </c>
      <c r="E14" s="9">
        <v>267750</v>
      </c>
      <c r="F14" s="9">
        <v>251555</v>
      </c>
      <c r="G14" s="13">
        <f>ROUND(E14-F14,)</f>
        <v>16195</v>
      </c>
      <c r="H14" s="13">
        <f>ROUND(G14*$H$6,0)</f>
        <v>2915</v>
      </c>
      <c r="I14" s="13">
        <f>G14+H14</f>
        <v>19110</v>
      </c>
      <c r="J14" s="13">
        <f>ROUND(G14*$J$6,)</f>
        <v>162</v>
      </c>
      <c r="K14" s="13">
        <f>ROUND(G14*$K$6,)</f>
        <v>810</v>
      </c>
      <c r="L14" s="13">
        <f>ROUND(G14*$L$6,)</f>
        <v>0</v>
      </c>
      <c r="M14" s="13">
        <f>ROUND(G14*$M$6,)</f>
        <v>0</v>
      </c>
      <c r="N14" s="13">
        <f>H14</f>
        <v>2915</v>
      </c>
      <c r="O14" s="12"/>
      <c r="P14" s="11">
        <f>ROUND(I14-SUM(J14:O14),0)</f>
        <v>15223</v>
      </c>
      <c r="Q14" s="8">
        <v>25371</v>
      </c>
      <c r="R14" s="7" t="s">
        <v>3</v>
      </c>
      <c r="S14" s="10">
        <f>SUM(P12:P16,0)-SUM(Q12:Q16,0)</f>
        <v>-17930</v>
      </c>
    </row>
    <row r="15" spans="1:51" ht="26.4" x14ac:dyDescent="0.3">
      <c r="A15" s="19">
        <v>59989</v>
      </c>
      <c r="B15" s="15" t="s">
        <v>2</v>
      </c>
      <c r="C15" s="14">
        <v>45652</v>
      </c>
      <c r="D15" s="9">
        <v>5</v>
      </c>
      <c r="E15" s="9">
        <v>89544</v>
      </c>
      <c r="F15" s="9">
        <v>0</v>
      </c>
      <c r="G15" s="13">
        <f>ROUND(E15-F15,)</f>
        <v>89544</v>
      </c>
      <c r="H15" s="13">
        <f>ROUND(G15*$H$6,0)</f>
        <v>16118</v>
      </c>
      <c r="I15" s="13">
        <f>G15+H15</f>
        <v>105662</v>
      </c>
      <c r="J15" s="13">
        <f>ROUND(G15*$J$6,)</f>
        <v>895</v>
      </c>
      <c r="K15" s="13">
        <f>ROUND(G15*$K$6,)</f>
        <v>4477</v>
      </c>
      <c r="L15" s="13">
        <f>ROUND(G15*$L$6,)</f>
        <v>0</v>
      </c>
      <c r="M15" s="13">
        <f>ROUND(G15*$M$6,)</f>
        <v>0</v>
      </c>
      <c r="N15" s="13">
        <f>H15</f>
        <v>16118</v>
      </c>
      <c r="O15" s="12">
        <v>115794</v>
      </c>
      <c r="P15" s="11">
        <f>ROUND(I15-SUM(J15:O15),0)</f>
        <v>-31622</v>
      </c>
      <c r="Q15" s="8">
        <v>19800</v>
      </c>
      <c r="R15" s="7" t="s">
        <v>1</v>
      </c>
      <c r="S15" s="10"/>
    </row>
    <row r="16" spans="1:51" ht="14.4" x14ac:dyDescent="0.3">
      <c r="A16" s="8"/>
      <c r="B16" s="15"/>
      <c r="C16" s="14"/>
      <c r="D16" s="9"/>
      <c r="E16" s="9"/>
      <c r="F16" s="9"/>
      <c r="G16" s="13"/>
      <c r="H16" s="13"/>
      <c r="I16" s="13"/>
      <c r="J16" s="13"/>
      <c r="K16" s="13"/>
      <c r="L16" s="13"/>
      <c r="M16" s="13"/>
      <c r="N16" s="13"/>
      <c r="O16" s="12"/>
      <c r="P16" s="11"/>
      <c r="Q16" s="8"/>
      <c r="R16" s="7"/>
      <c r="S16" s="10"/>
    </row>
    <row r="17" spans="1:17" ht="14.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4.4" x14ac:dyDescent="0.3"/>
    <row r="19" spans="1:17" ht="14.4" x14ac:dyDescent="0.3">
      <c r="H19" s="1"/>
      <c r="I19" s="1"/>
    </row>
    <row r="20" spans="1:17" ht="14.4" x14ac:dyDescent="0.3">
      <c r="H20" s="1"/>
      <c r="I20" s="1"/>
    </row>
    <row r="21" spans="1:17" ht="14.4" x14ac:dyDescent="0.3">
      <c r="H21" s="1"/>
      <c r="I21" s="1"/>
    </row>
    <row r="22" spans="1:17" ht="14.4" x14ac:dyDescent="0.3">
      <c r="H22" s="1"/>
      <c r="I22" s="1"/>
    </row>
    <row r="23" spans="1:17" ht="14.4" x14ac:dyDescent="0.3">
      <c r="H23" s="1"/>
      <c r="I23" s="1"/>
    </row>
    <row r="24" spans="1:17" ht="14.4" x14ac:dyDescent="0.3">
      <c r="H24" s="1"/>
      <c r="I24" s="1"/>
    </row>
    <row r="25" spans="1:17" ht="14.4" x14ac:dyDescent="0.3">
      <c r="H25" s="1"/>
      <c r="I25" s="1"/>
    </row>
    <row r="26" spans="1:17" ht="30" customHeight="1" x14ac:dyDescent="0.3">
      <c r="H26" s="1"/>
      <c r="I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LCEPL IT Department</dc:creator>
  <cp:lastModifiedBy>LCEPL IT Department</cp:lastModifiedBy>
  <dcterms:created xsi:type="dcterms:W3CDTF">2025-05-27T07:44:39Z</dcterms:created>
  <dcterms:modified xsi:type="dcterms:W3CDTF">2025-05-27T07:50:02Z</dcterms:modified>
</cp:coreProperties>
</file>