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E:\Desktop\Not Edited Properly - Laxmi\Not Edited Properly - Laxmi\"/>
    </mc:Choice>
  </mc:AlternateContent>
  <xr:revisionPtr revIDLastSave="0" documentId="13_ncr:1_{E652EEB4-DB32-4405-AFD5-5868BF65355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56" i="1" l="1"/>
  <c r="G46" i="1" l="1"/>
  <c r="I46" i="1" s="1"/>
  <c r="N46" i="1" s="1"/>
  <c r="W47" i="1" s="1"/>
  <c r="G38" i="1" l="1"/>
  <c r="I38" i="1" s="1"/>
  <c r="N38" i="1" s="1"/>
  <c r="W40" i="1" s="1"/>
  <c r="G42" i="1" l="1"/>
  <c r="I42" i="1" s="1"/>
  <c r="N42" i="1" s="1"/>
  <c r="W44" i="1" s="1"/>
  <c r="G61" i="1" l="1"/>
  <c r="I61" i="1" s="1"/>
  <c r="N61" i="1" s="1"/>
  <c r="W63" i="1" s="1"/>
  <c r="G50" i="1" l="1"/>
  <c r="I50" i="1" s="1"/>
  <c r="N50" i="1" s="1"/>
  <c r="W52" i="1" s="1"/>
  <c r="G58" i="1" l="1"/>
  <c r="I58" i="1" s="1"/>
  <c r="N58" i="1" s="1"/>
  <c r="W59" i="1" s="1"/>
  <c r="Q8" i="1" l="1"/>
  <c r="Q7" i="1"/>
  <c r="G9" i="1" l="1"/>
  <c r="H9" i="1" s="1"/>
  <c r="G7" i="1"/>
  <c r="J7" i="1" l="1"/>
  <c r="R9" i="1"/>
  <c r="Q9" i="1"/>
  <c r="S9" i="1"/>
  <c r="G8" i="1"/>
  <c r="J9" i="1"/>
  <c r="M8" i="1"/>
  <c r="K7" i="1"/>
  <c r="H7" i="1"/>
  <c r="M7" i="1" s="1"/>
  <c r="I8" i="1" l="1"/>
  <c r="N8" i="1" s="1"/>
  <c r="I9" i="1"/>
  <c r="N9" i="1" s="1"/>
  <c r="I7" i="1"/>
  <c r="N7" i="1" s="1"/>
  <c r="U9" i="1" l="1"/>
</calcChain>
</file>

<file path=xl/sharedStrings.xml><?xml version="1.0" encoding="utf-8"?>
<sst xmlns="http://schemas.openxmlformats.org/spreadsheetml/2006/main" count="101" uniqueCount="89">
  <si>
    <t>Amount</t>
  </si>
  <si>
    <t>PAYMENT NOTE No.</t>
  </si>
  <si>
    <t>UTR</t>
  </si>
  <si>
    <t>Advance paid</t>
  </si>
  <si>
    <t>Hold 25%</t>
  </si>
  <si>
    <t>M/s krish Enterprises</t>
  </si>
  <si>
    <t xml:space="preserve">Khedi Dudhadhari Village Drilling work </t>
  </si>
  <si>
    <t>31-12-2022 NEFT/AXISP00350264759/RIUP22/1701/KRISH ENTERPRIS 298805.00</t>
  </si>
  <si>
    <t>12-06-2023 NEFT/AXISP00397819352/RIUP23/606/KRISH ENTERPRISE 57218.00</t>
  </si>
  <si>
    <t>GST Release Note</t>
  </si>
  <si>
    <t>Amirnagar Village Drilling work</t>
  </si>
  <si>
    <t>-</t>
  </si>
  <si>
    <t>29-12-2022 NEFT/AXISP00349704431/RIUP22/1687/KRISH ENTERPRIS 3,51,970.00</t>
  </si>
  <si>
    <t>12-06-2023 NEFT/AXISP00397819351/RIUP23/605/KRISH ENTERPRISE 67399.00</t>
  </si>
  <si>
    <t>Karwara village - Drilling work</t>
  </si>
  <si>
    <t>RIUP22/2347</t>
  </si>
  <si>
    <t>28-02-2023 NEFT/AXISP00366230046/RIUP22/2347/KRISH ENTERPRIS 148500.00</t>
  </si>
  <si>
    <t>GST Release note</t>
  </si>
  <si>
    <t>31-03-2023 NEFT/AXISP00376951295/RIUP22/2792/KRISH ENTERPRIS 177826.00</t>
  </si>
  <si>
    <t xml:space="preserve">Mukundpur Village Drilling work </t>
  </si>
  <si>
    <t>29-11-2022 NEFT/AXISP00341134741/RIUP22/1372/KRISH ENTERPRIS 325022.00</t>
  </si>
  <si>
    <t>12-06-2023 NEFT/AXISP00397819355/RIUP23/610/KRISH ENTERPRISE 62238.00</t>
  </si>
  <si>
    <t xml:space="preserve">Sohajani Jatan Village Drilling  work </t>
  </si>
  <si>
    <t>15-12-2022 NEFT/AXISP00346453832/RIUP22/1517/KRISH ENTERPRIS 315882.00</t>
  </si>
  <si>
    <t>GST release note</t>
  </si>
  <si>
    <t>12-06-2023 NEFT/AXISP00397819354/RIUP23/609/KRISH ENTERPRISE 60677.00</t>
  </si>
  <si>
    <t xml:space="preserve">Haidernagar Jalalpur Village Drilling  work </t>
  </si>
  <si>
    <t>RIUP22/859A</t>
  </si>
  <si>
    <t>01-10-2022 NEFT/AXISP00324527336/RIUP22/859A/KRISH ENTERPRIS 99000.00</t>
  </si>
  <si>
    <t>29-11-2022 NEFT/AXISP00341134738/RIUP22/1369/KRISH ENTERPRIS 216086.00</t>
  </si>
  <si>
    <t>12-06-2023 NEFT/AXISP00397819353/RIUP23/608/KRISH ENTERPRISE 60382.00</t>
  </si>
  <si>
    <t xml:space="preserve">Lalukheri Village Drilling  work </t>
  </si>
  <si>
    <t>RIUP22/854</t>
  </si>
  <si>
    <t>30-09-2022 NEFT/AXISP00323985689/RIUP22/854/KRISH ENTERPRISE 99000.00</t>
  </si>
  <si>
    <t>06-12-2022 NEFT/AXISP00343699034/RIUP22/1409/KRISH ENTERPRIS 217161.00</t>
  </si>
  <si>
    <t>12-06-2023 NEFT/AXISP00397819356/RIUP23/611/KRISH ENTERPRISE 60727.00</t>
  </si>
  <si>
    <t xml:space="preserve">Bhamela Village Drilling  work </t>
  </si>
  <si>
    <t>RIUP22/1082</t>
  </si>
  <si>
    <t>21-10-2022 NEFT/AXISP00331051329/RIUP22/1082/KRISH ENTERPRIS 198000.00</t>
  </si>
  <si>
    <t>11-11-2022 NEFT/AXISP00337074543/RIUP22/1237/KRISH ENTERPRIS 124980.00</t>
  </si>
  <si>
    <t xml:space="preserve">Atali Village Drilling  work </t>
  </si>
  <si>
    <t>RIUP22/1083</t>
  </si>
  <si>
    <t>21-10-2022 NEFT/AXISP00331051330/RIUP22/1083/KRISH ENTERPRIS 198000.00</t>
  </si>
  <si>
    <t>11-11-2022 NEFT/AXISP00337074544/RIUP22/1238/KRISH ENTERPRIS 121755.00</t>
  </si>
  <si>
    <t xml:space="preserve">Nagla Pithora Village Drilling  work </t>
  </si>
  <si>
    <t>RIUP22/1084</t>
  </si>
  <si>
    <t>21-10-2022 NEFT/AXISP00331051331/RIUP22/1084/KRISH ENTERPRIS 198000.00</t>
  </si>
  <si>
    <t>11-11-2022 NEFT/AXISP00336610904/RIUP22/1234/KRISH ENTERPRIS 1,26,376.00</t>
  </si>
  <si>
    <t>Pipalhera Village Drilling work</t>
  </si>
  <si>
    <t>RIUP22/611</t>
  </si>
  <si>
    <t>25-08-2022 NEFT/AXISP00314258432/RIUP22/611/KRISH ENTERPRISE 99000.00</t>
  </si>
  <si>
    <t>03-09-2022 NEFT/AXISP00317164847/RIUP22/657/KRISH ENTERPRISE 226748.00</t>
  </si>
  <si>
    <t>Dholri Village Drilling work</t>
  </si>
  <si>
    <t>RIUP22/610</t>
  </si>
  <si>
    <t>25-08-2022 NEFT/AXISP00314258433/RIUP22/610/KRISH ENTERPRISE 99000.00</t>
  </si>
  <si>
    <t>03-09-2022 NEFT/AXISP00316995916/RIUP22/638/KRISH ENTERPRISE 212881.00</t>
  </si>
  <si>
    <t>Ladwa Village Drilling work</t>
  </si>
  <si>
    <t>RIUP22/534</t>
  </si>
  <si>
    <t>18-08-2022 NEFT/AXISP00312840928/RIUP22/534/KRISH ENTERPRISE 99,000.00</t>
  </si>
  <si>
    <t>03-09-2022 NEFT/AXISP00316995914/RIUP22/636/KRISH ENTERPRISE 228102.00</t>
  </si>
  <si>
    <t>Gujjarheri Village Drilling work</t>
  </si>
  <si>
    <t>03-09-2022 NEFT/AXISP00316995915/RIUP22/637/KRISH ENTERPRISE 214901.00</t>
  </si>
  <si>
    <t xml:space="preserve">Mandi Village Drilling work </t>
  </si>
  <si>
    <t>06-07-2022 NEFT/AXISP00301708624/RIUP22/305/KRISH ENTERPRISE 99000.00</t>
  </si>
  <si>
    <t>25-08-2022 NEFT/AXISP00314258431/RIUP22/607/KRISH ENTERPRISE 225121.00</t>
  </si>
  <si>
    <t>GST Relese note</t>
  </si>
  <si>
    <t>GST RELEASE NOTE</t>
  </si>
  <si>
    <t>Subcontractor:</t>
  </si>
  <si>
    <t>State:</t>
  </si>
  <si>
    <t>Uttar Pradesh</t>
  </si>
  <si>
    <t>District:</t>
  </si>
  <si>
    <t>Muzaffarnagar</t>
  </si>
  <si>
    <t>Block:</t>
  </si>
  <si>
    <t>PMC_No</t>
  </si>
  <si>
    <t>Invoice_Details</t>
  </si>
  <si>
    <t>Invoice_Date</t>
  </si>
  <si>
    <t>Invoice_No</t>
  </si>
  <si>
    <t>Basic_Amount</t>
  </si>
  <si>
    <t>Debit_Amount</t>
  </si>
  <si>
    <t>After_Debit_Amount</t>
  </si>
  <si>
    <t>GST_Amount</t>
  </si>
  <si>
    <t>TDS_Amount</t>
  </si>
  <si>
    <t>SD_Amount</t>
  </si>
  <si>
    <t>GST_SD_Amount</t>
  </si>
  <si>
    <t>Final_Amount</t>
  </si>
  <si>
    <t>Payment_Amount</t>
  </si>
  <si>
    <t>TDS_Payment_Amount</t>
  </si>
  <si>
    <t>Hold Amount For Material</t>
  </si>
  <si>
    <t>Total_Amount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</si>
</sst>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(* #,##0.00_);_(* \(#,##0.0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3" tint="0.39997558519241921"/>
      <name val="Comic Sans MS"/>
      <family val="4"/>
    </font>
    <font>
      <sz val="9"/>
      <color theme="1"/>
      <name val="Comic Sans MS"/>
      <family val="4"/>
    </font>
    <font>
      <b/>
      <sz val="9"/>
      <color theme="1"/>
      <name val="Comic Sans MS"/>
      <family val="4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58">
    <xf numFmtId="0" fontId="0" fillId="0" borderId="0" xfId="0"/>
    <xf numFmtId="0" fontId="4" fillId="2" borderId="1" xfId="0" applyFont="1" applyFill="1" applyBorder="1" applyAlignment="1">
      <alignment horizontal="center" vertical="center" wrapText="1"/>
    </xf>
    <xf numFmtId="15" fontId="3" fillId="2" borderId="11" xfId="0" applyNumberFormat="1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 wrapText="1"/>
    </xf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43" fontId="0" fillId="2" borderId="0" xfId="1" applyNumberFormat="1" applyFont="1" applyFill="1" applyBorder="1" applyAlignment="1">
      <alignment vertical="center"/>
    </xf>
    <xf numFmtId="43" fontId="2" fillId="2" borderId="0" xfId="1" applyNumberFormat="1" applyFont="1" applyFill="1" applyBorder="1" applyAlignment="1">
      <alignment vertical="center"/>
    </xf>
    <xf numFmtId="43" fontId="3" fillId="2" borderId="0" xfId="1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vertical="center"/>
    </xf>
    <xf numFmtId="43" fontId="3" fillId="2" borderId="11" xfId="1" applyNumberFormat="1" applyFont="1" applyFill="1" applyBorder="1" applyAlignment="1">
      <alignment vertical="center"/>
    </xf>
    <xf numFmtId="43" fontId="3" fillId="2" borderId="9" xfId="1" applyNumberFormat="1" applyFont="1" applyFill="1" applyBorder="1" applyAlignment="1">
      <alignment vertical="center"/>
    </xf>
    <xf numFmtId="43" fontId="3" fillId="2" borderId="2" xfId="1" applyNumberFormat="1" applyFont="1" applyFill="1" applyBorder="1" applyAlignment="1">
      <alignment vertical="center"/>
    </xf>
    <xf numFmtId="43" fontId="3" fillId="2" borderId="4" xfId="1" applyNumberFormat="1" applyFont="1" applyFill="1" applyBorder="1" applyAlignment="1">
      <alignment vertical="center"/>
    </xf>
    <xf numFmtId="9" fontId="3" fillId="2" borderId="6" xfId="1" applyNumberFormat="1" applyFont="1" applyFill="1" applyBorder="1" applyAlignment="1">
      <alignment vertical="center"/>
    </xf>
    <xf numFmtId="9" fontId="3" fillId="2" borderId="14" xfId="1" applyNumberFormat="1" applyFont="1" applyFill="1" applyBorder="1" applyAlignment="1">
      <alignment vertical="center"/>
    </xf>
    <xf numFmtId="43" fontId="3" fillId="2" borderId="14" xfId="1" applyNumberFormat="1" applyFont="1" applyFill="1" applyBorder="1" applyAlignment="1">
      <alignment vertical="center"/>
    </xf>
    <xf numFmtId="43" fontId="3" fillId="2" borderId="5" xfId="1" applyNumberFormat="1" applyFont="1" applyFill="1" applyBorder="1" applyAlignment="1">
      <alignment vertical="center"/>
    </xf>
    <xf numFmtId="9" fontId="3" fillId="2" borderId="2" xfId="1" applyNumberFormat="1" applyFont="1" applyFill="1" applyBorder="1" applyAlignment="1">
      <alignment vertical="center"/>
    </xf>
    <xf numFmtId="9" fontId="3" fillId="2" borderId="4" xfId="1" applyNumberFormat="1" applyFont="1" applyFill="1" applyBorder="1" applyAlignment="1">
      <alignment vertical="center"/>
    </xf>
    <xf numFmtId="43" fontId="3" fillId="2" borderId="3" xfId="1" applyNumberFormat="1" applyFont="1" applyFill="1" applyBorder="1" applyAlignment="1">
      <alignment vertical="center"/>
    </xf>
    <xf numFmtId="43" fontId="3" fillId="2" borderId="10" xfId="1" applyNumberFormat="1" applyFont="1" applyFill="1" applyBorder="1" applyAlignment="1">
      <alignment vertical="center"/>
    </xf>
    <xf numFmtId="43" fontId="3" fillId="2" borderId="6" xfId="1" applyNumberFormat="1" applyFont="1" applyFill="1" applyBorder="1" applyAlignment="1">
      <alignment vertical="center"/>
    </xf>
    <xf numFmtId="43" fontId="3" fillId="2" borderId="15" xfId="1" applyNumberFormat="1" applyFont="1" applyFill="1" applyBorder="1" applyAlignment="1">
      <alignment vertical="center"/>
    </xf>
    <xf numFmtId="0" fontId="0" fillId="0" borderId="12" xfId="0" applyBorder="1" applyAlignment="1">
      <alignment vertical="center"/>
    </xf>
    <xf numFmtId="43" fontId="3" fillId="2" borderId="8" xfId="1" applyNumberFormat="1" applyFont="1" applyFill="1" applyBorder="1" applyAlignment="1">
      <alignment vertical="center"/>
    </xf>
    <xf numFmtId="43" fontId="0" fillId="2" borderId="0" xfId="1" applyNumberFormat="1" applyFont="1" applyFill="1" applyAlignment="1">
      <alignment vertical="center"/>
    </xf>
    <xf numFmtId="43" fontId="3" fillId="2" borderId="16" xfId="1" applyNumberFormat="1" applyFont="1" applyFill="1" applyBorder="1" applyAlignment="1">
      <alignment vertical="center"/>
    </xf>
    <xf numFmtId="43" fontId="3" fillId="2" borderId="17" xfId="1" applyNumberFormat="1" applyFont="1" applyFill="1" applyBorder="1" applyAlignment="1">
      <alignment vertical="center"/>
    </xf>
    <xf numFmtId="43" fontId="4" fillId="2" borderId="0" xfId="1" applyNumberFormat="1" applyFont="1" applyFill="1" applyBorder="1" applyAlignment="1">
      <alignment horizontal="center" vertical="center"/>
    </xf>
    <xf numFmtId="43" fontId="3" fillId="2" borderId="18" xfId="1" applyNumberFormat="1" applyFont="1" applyFill="1" applyBorder="1" applyAlignment="1">
      <alignment vertical="center"/>
    </xf>
    <xf numFmtId="0" fontId="3" fillId="2" borderId="7" xfId="0" applyFont="1" applyFill="1" applyBorder="1" applyAlignment="1">
      <alignment horizontal="center" vertical="center"/>
    </xf>
    <xf numFmtId="0" fontId="0" fillId="3" borderId="0" xfId="0" applyFill="1" applyAlignment="1">
      <alignment vertical="center"/>
    </xf>
    <xf numFmtId="15" fontId="3" fillId="3" borderId="11" xfId="0" applyNumberFormat="1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43" fontId="3" fillId="3" borderId="8" xfId="1" applyNumberFormat="1" applyFont="1" applyFill="1" applyBorder="1" applyAlignment="1">
      <alignment vertical="center"/>
    </xf>
    <xf numFmtId="43" fontId="3" fillId="3" borderId="14" xfId="1" applyNumberFormat="1" applyFont="1" applyFill="1" applyBorder="1" applyAlignment="1">
      <alignment vertical="center"/>
    </xf>
    <xf numFmtId="43" fontId="3" fillId="3" borderId="6" xfId="1" applyNumberFormat="1" applyFont="1" applyFill="1" applyBorder="1" applyAlignment="1">
      <alignment vertical="center"/>
    </xf>
    <xf numFmtId="43" fontId="3" fillId="3" borderId="15" xfId="1" applyNumberFormat="1" applyFont="1" applyFill="1" applyBorder="1" applyAlignment="1">
      <alignment vertical="center"/>
    </xf>
    <xf numFmtId="43" fontId="3" fillId="3" borderId="2" xfId="1" applyNumberFormat="1" applyFont="1" applyFill="1" applyBorder="1" applyAlignment="1">
      <alignment vertical="center"/>
    </xf>
    <xf numFmtId="43" fontId="3" fillId="3" borderId="4" xfId="1" applyNumberFormat="1" applyFont="1" applyFill="1" applyBorder="1" applyAlignment="1">
      <alignment vertical="center"/>
    </xf>
    <xf numFmtId="43" fontId="3" fillId="3" borderId="3" xfId="1" applyNumberFormat="1" applyFont="1" applyFill="1" applyBorder="1" applyAlignment="1">
      <alignment vertical="center"/>
    </xf>
    <xf numFmtId="0" fontId="0" fillId="3" borderId="12" xfId="0" applyFill="1" applyBorder="1" applyAlignment="1">
      <alignment vertical="center"/>
    </xf>
    <xf numFmtId="43" fontId="0" fillId="2" borderId="0" xfId="0" applyNumberFormat="1" applyFill="1" applyAlignment="1">
      <alignment vertical="center"/>
    </xf>
    <xf numFmtId="0" fontId="5" fillId="0" borderId="0" xfId="0" applyFont="1"/>
    <xf numFmtId="0" fontId="5" fillId="0" borderId="0" xfId="0" applyFont="1" applyAlignment="1">
      <alignment wrapText="1"/>
    </xf>
    <xf numFmtId="0" fontId="3" fillId="2" borderId="16" xfId="0" applyFont="1" applyFill="1" applyBorder="1" applyAlignment="1">
      <alignment horizontal="center" vertical="center" wrapText="1"/>
    </xf>
    <xf numFmtId="0" fontId="3" fillId="3" borderId="16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vertical="center"/>
    </xf>
    <xf numFmtId="0" fontId="0" fillId="2" borderId="8" xfId="0" applyFill="1" applyBorder="1" applyAlignment="1">
      <alignment vertical="center"/>
    </xf>
    <xf numFmtId="0" fontId="0" fillId="3" borderId="8" xfId="0" applyFill="1" applyBorder="1" applyAlignment="1">
      <alignment vertical="center"/>
    </xf>
    <xf numFmtId="0" fontId="5" fillId="2" borderId="19" xfId="0" applyFont="1" applyFill="1" applyBorder="1" applyAlignment="1">
      <alignment horizontal="center" vertical="center" wrapText="1"/>
    </xf>
    <xf numFmtId="14" fontId="5" fillId="2" borderId="19" xfId="0" applyNumberFormat="1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164" fontId="6" fillId="2" borderId="19" xfId="1" applyFont="1" applyFill="1" applyBorder="1" applyAlignment="1">
      <alignment horizontal="center" vertical="center"/>
    </xf>
    <xf numFmtId="164" fontId="5" fillId="2" borderId="19" xfId="1" applyFont="1" applyFill="1" applyBorder="1" applyAlignment="1">
      <alignment horizontal="center" vertical="center"/>
    </xf>
    <xf numFmtId="0" fontId="5" fillId="3" borderId="19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67"/>
  <sheetViews>
    <sheetView tabSelected="1" zoomScale="85" zoomScaleNormal="85" workbookViewId="0">
      <pane ySplit="5" topLeftCell="A60" activePane="bottomLeft" state="frozen"/>
      <selection pane="bottomLeft" activeCell="F13" sqref="F13"/>
    </sheetView>
  </sheetViews>
  <sheetFormatPr defaultColWidth="9" defaultRowHeight="14.4" x14ac:dyDescent="0.3"/>
  <cols>
    <col min="1" max="1" width="9" style="5"/>
    <col min="2" max="2" width="30" style="5" customWidth="1"/>
    <col min="3" max="3" width="13.44140625" style="5" bestFit="1" customWidth="1"/>
    <col min="4" max="4" width="11.5546875" style="5" bestFit="1" customWidth="1"/>
    <col min="5" max="5" width="13.33203125" style="5" bestFit="1" customWidth="1"/>
    <col min="6" max="6" width="13.33203125" style="5" customWidth="1"/>
    <col min="7" max="7" width="15.5546875" style="5" bestFit="1" customWidth="1"/>
    <col min="8" max="8" width="14.6640625" style="27" customWidth="1"/>
    <col min="9" max="9" width="12.88671875" style="27" bestFit="1" customWidth="1"/>
    <col min="10" max="10" width="10.6640625" style="5" bestFit="1" customWidth="1"/>
    <col min="11" max="11" width="10.44140625" style="5" bestFit="1" customWidth="1"/>
    <col min="12" max="12" width="10.44140625" style="5" customWidth="1"/>
    <col min="13" max="14" width="14.88671875" style="5" customWidth="1"/>
    <col min="15" max="15" width="21.6640625" style="5" bestFit="1" customWidth="1"/>
    <col min="16" max="16" width="12.6640625" style="5" bestFit="1" customWidth="1"/>
    <col min="17" max="17" width="14.5546875" style="5" bestFit="1" customWidth="1"/>
    <col min="18" max="20" width="14.5546875" style="5" customWidth="1"/>
    <col min="21" max="21" width="74" style="5" bestFit="1" customWidth="1"/>
    <col min="22" max="22" width="72.44140625" style="5" bestFit="1" customWidth="1"/>
    <col min="23" max="23" width="10.33203125" style="5" bestFit="1" customWidth="1"/>
    <col min="24" max="16384" width="9" style="5"/>
  </cols>
  <sheetData>
    <row r="1" spans="1:22" x14ac:dyDescent="0.3">
      <c r="A1" s="45" t="s">
        <v>67</v>
      </c>
      <c r="B1" s="46" t="s">
        <v>5</v>
      </c>
      <c r="E1" s="6"/>
      <c r="F1" s="6"/>
      <c r="G1" s="6"/>
      <c r="H1" s="7"/>
      <c r="I1" s="7"/>
    </row>
    <row r="2" spans="1:22" x14ac:dyDescent="0.3">
      <c r="A2" s="45" t="s">
        <v>68</v>
      </c>
      <c r="B2" t="s">
        <v>69</v>
      </c>
      <c r="E2" s="6"/>
      <c r="F2" s="6"/>
      <c r="G2" s="6"/>
      <c r="H2" s="7"/>
      <c r="I2" s="7"/>
    </row>
    <row r="3" spans="1:22" x14ac:dyDescent="0.3">
      <c r="A3" s="45" t="s">
        <v>70</v>
      </c>
      <c r="B3" t="s">
        <v>71</v>
      </c>
      <c r="E3" s="6"/>
      <c r="F3" s="6"/>
      <c r="G3" s="6"/>
      <c r="H3" s="7"/>
      <c r="I3" s="7"/>
    </row>
    <row r="4" spans="1:22" ht="20.399999999999999" thickBot="1" x14ac:dyDescent="0.35">
      <c r="A4" s="45" t="s">
        <v>72</v>
      </c>
      <c r="B4" t="s">
        <v>71</v>
      </c>
      <c r="C4" s="8"/>
      <c r="D4" s="8"/>
      <c r="H4" s="30"/>
      <c r="I4" s="9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</row>
    <row r="5" spans="1:22" ht="43.95" customHeight="1" thickBot="1" x14ac:dyDescent="0.35">
      <c r="A5" s="49" t="s">
        <v>73</v>
      </c>
      <c r="B5" s="52" t="s">
        <v>74</v>
      </c>
      <c r="C5" s="53" t="s">
        <v>75</v>
      </c>
      <c r="D5" s="54" t="s">
        <v>76</v>
      </c>
      <c r="E5" s="52" t="s">
        <v>77</v>
      </c>
      <c r="F5" s="52" t="s">
        <v>78</v>
      </c>
      <c r="G5" s="54" t="s">
        <v>79</v>
      </c>
      <c r="H5" s="55" t="s">
        <v>80</v>
      </c>
      <c r="I5" s="56" t="s">
        <v>0</v>
      </c>
      <c r="J5" s="52" t="s">
        <v>81</v>
      </c>
      <c r="K5" s="52" t="s">
        <v>82</v>
      </c>
      <c r="L5" s="4" t="s">
        <v>4</v>
      </c>
      <c r="M5" s="52" t="s">
        <v>83</v>
      </c>
      <c r="N5" s="52" t="s">
        <v>84</v>
      </c>
      <c r="O5" s="1" t="s">
        <v>1</v>
      </c>
      <c r="P5" s="52" t="s">
        <v>85</v>
      </c>
      <c r="Q5" s="52" t="s">
        <v>86</v>
      </c>
      <c r="R5" s="52" t="s">
        <v>82</v>
      </c>
      <c r="S5" s="57" t="s">
        <v>87</v>
      </c>
      <c r="T5" s="1" t="s">
        <v>3</v>
      </c>
      <c r="U5" s="52" t="s">
        <v>88</v>
      </c>
      <c r="V5" s="4" t="s">
        <v>2</v>
      </c>
    </row>
    <row r="6" spans="1:22" x14ac:dyDescent="0.3">
      <c r="A6" s="50"/>
      <c r="B6" s="12"/>
      <c r="C6" s="11"/>
      <c r="D6" s="11"/>
      <c r="E6" s="31"/>
      <c r="F6" s="29"/>
      <c r="G6" s="28"/>
      <c r="H6" s="14"/>
      <c r="I6" s="23"/>
      <c r="J6" s="15">
        <v>0.01</v>
      </c>
      <c r="K6" s="16">
        <v>0.05</v>
      </c>
      <c r="L6" s="16"/>
      <c r="M6" s="17"/>
      <c r="N6" s="17"/>
      <c r="O6" s="18"/>
      <c r="P6" s="13"/>
      <c r="Q6" s="19">
        <v>0.01</v>
      </c>
      <c r="R6" s="20">
        <v>0.05</v>
      </c>
      <c r="S6" s="20"/>
      <c r="T6" s="14"/>
      <c r="U6" s="21"/>
      <c r="V6" s="17"/>
    </row>
    <row r="7" spans="1:22" ht="22.95" customHeight="1" x14ac:dyDescent="0.3">
      <c r="A7" s="50">
        <v>54127</v>
      </c>
      <c r="B7" s="47" t="s">
        <v>6</v>
      </c>
      <c r="C7" s="2">
        <v>44914</v>
      </c>
      <c r="D7" s="3">
        <v>14</v>
      </c>
      <c r="E7" s="22">
        <v>372404</v>
      </c>
      <c r="F7" s="29">
        <v>54526.44</v>
      </c>
      <c r="G7" s="29">
        <f t="shared" ref="G7:G9" si="0">E7-F7</f>
        <v>317877.56</v>
      </c>
      <c r="H7" s="14">
        <f>G7*18%</f>
        <v>57217.960800000001</v>
      </c>
      <c r="I7" s="23">
        <f t="shared" ref="I7:I9" si="1">G7+H7</f>
        <v>375095.5208</v>
      </c>
      <c r="J7" s="23">
        <f>G7*1%</f>
        <v>3178.7755999999999</v>
      </c>
      <c r="K7" s="17">
        <f>G7*5%</f>
        <v>15893.878000000001</v>
      </c>
      <c r="L7" s="17">
        <v>0</v>
      </c>
      <c r="M7" s="17">
        <f>H7</f>
        <v>57217.960800000001</v>
      </c>
      <c r="N7" s="17">
        <f t="shared" ref="N7:N9" si="2">I7-SUM(J7:M7)</f>
        <v>298804.90639999998</v>
      </c>
      <c r="O7" s="24"/>
      <c r="P7" s="13">
        <v>0</v>
      </c>
      <c r="Q7" s="13">
        <f>P7*$Q$6</f>
        <v>0</v>
      </c>
      <c r="R7" s="14">
        <v>0</v>
      </c>
      <c r="S7" s="14">
        <v>0</v>
      </c>
      <c r="T7" s="14">
        <v>0</v>
      </c>
      <c r="U7" s="21">
        <v>298805</v>
      </c>
      <c r="V7" s="25" t="s">
        <v>7</v>
      </c>
    </row>
    <row r="8" spans="1:22" ht="22.95" customHeight="1" x14ac:dyDescent="0.3">
      <c r="A8" s="50">
        <v>54127</v>
      </c>
      <c r="B8" s="47" t="s">
        <v>9</v>
      </c>
      <c r="C8" s="2">
        <v>45087</v>
      </c>
      <c r="D8" s="3">
        <v>14</v>
      </c>
      <c r="E8" s="22">
        <v>57217</v>
      </c>
      <c r="F8" s="29">
        <v>0</v>
      </c>
      <c r="G8" s="29">
        <f t="shared" si="0"/>
        <v>57217</v>
      </c>
      <c r="H8" s="14">
        <v>0</v>
      </c>
      <c r="I8" s="23">
        <f t="shared" si="1"/>
        <v>57217</v>
      </c>
      <c r="J8" s="23">
        <v>0</v>
      </c>
      <c r="K8" s="17">
        <v>0</v>
      </c>
      <c r="L8" s="17">
        <v>0</v>
      </c>
      <c r="M8" s="17">
        <f>H8</f>
        <v>0</v>
      </c>
      <c r="N8" s="17">
        <f t="shared" si="2"/>
        <v>57217</v>
      </c>
      <c r="O8" s="24"/>
      <c r="P8" s="13">
        <v>0</v>
      </c>
      <c r="Q8" s="13">
        <f>P8*$Q$6</f>
        <v>0</v>
      </c>
      <c r="R8" s="14">
        <v>0</v>
      </c>
      <c r="S8" s="14">
        <v>0</v>
      </c>
      <c r="T8" s="14">
        <v>0</v>
      </c>
      <c r="U8" s="21">
        <v>57218</v>
      </c>
      <c r="V8" s="25" t="s">
        <v>8</v>
      </c>
    </row>
    <row r="9" spans="1:22" ht="22.95" customHeight="1" x14ac:dyDescent="0.3">
      <c r="A9" s="50"/>
      <c r="B9" s="47"/>
      <c r="C9" s="2"/>
      <c r="D9" s="3"/>
      <c r="E9" s="22"/>
      <c r="F9" s="29">
        <v>0</v>
      </c>
      <c r="G9" s="29">
        <f t="shared" si="0"/>
        <v>0</v>
      </c>
      <c r="H9" s="14">
        <f>G9*18%</f>
        <v>0</v>
      </c>
      <c r="I9" s="23">
        <f t="shared" si="1"/>
        <v>0</v>
      </c>
      <c r="J9" s="23">
        <f>G9*$J$6</f>
        <v>0</v>
      </c>
      <c r="K9" s="17">
        <v>0</v>
      </c>
      <c r="L9" s="17">
        <v>0</v>
      </c>
      <c r="M9" s="17">
        <v>0</v>
      </c>
      <c r="N9" s="17">
        <f t="shared" si="2"/>
        <v>0</v>
      </c>
      <c r="O9" s="24"/>
      <c r="P9" s="13"/>
      <c r="Q9" s="13">
        <f>P9*$Q$6</f>
        <v>0</v>
      </c>
      <c r="R9" s="14">
        <f>P9*R6</f>
        <v>0</v>
      </c>
      <c r="S9" s="14">
        <f>P9*25%</f>
        <v>0</v>
      </c>
      <c r="T9" s="14">
        <v>0</v>
      </c>
      <c r="U9" s="21">
        <f>P9-SUM(Q9:T9)</f>
        <v>0</v>
      </c>
      <c r="V9" s="25"/>
    </row>
    <row r="10" spans="1:22" s="33" customFormat="1" ht="22.95" customHeight="1" x14ac:dyDescent="0.3">
      <c r="A10" s="51"/>
      <c r="B10" s="48"/>
      <c r="C10" s="34"/>
      <c r="D10" s="35"/>
      <c r="E10" s="36"/>
      <c r="F10" s="36"/>
      <c r="G10" s="36"/>
      <c r="H10" s="36"/>
      <c r="I10" s="37"/>
      <c r="J10" s="38"/>
      <c r="K10" s="37"/>
      <c r="L10" s="37"/>
      <c r="M10" s="37"/>
      <c r="N10" s="37"/>
      <c r="O10" s="39"/>
      <c r="P10" s="40"/>
      <c r="Q10" s="40"/>
      <c r="R10" s="41"/>
      <c r="S10" s="41"/>
      <c r="T10" s="41"/>
      <c r="U10" s="42"/>
      <c r="V10" s="43"/>
    </row>
    <row r="11" spans="1:22" ht="22.95" customHeight="1" x14ac:dyDescent="0.3">
      <c r="A11" s="50">
        <v>53322</v>
      </c>
      <c r="B11" s="47" t="s">
        <v>10</v>
      </c>
      <c r="C11" s="2">
        <v>44910</v>
      </c>
      <c r="D11" s="32">
        <v>13</v>
      </c>
      <c r="E11" s="26">
        <v>374436</v>
      </c>
      <c r="F11" s="26">
        <v>0</v>
      </c>
      <c r="G11" s="26">
        <v>374436</v>
      </c>
      <c r="H11" s="26">
        <v>67398</v>
      </c>
      <c r="I11" s="17">
        <v>441834</v>
      </c>
      <c r="J11" s="23">
        <v>3744</v>
      </c>
      <c r="K11" s="17">
        <v>18722</v>
      </c>
      <c r="L11" s="17">
        <v>0</v>
      </c>
      <c r="M11" s="17">
        <v>67398</v>
      </c>
      <c r="N11" s="17">
        <v>351970</v>
      </c>
      <c r="O11" s="24" t="s">
        <v>11</v>
      </c>
      <c r="P11" s="13">
        <v>0</v>
      </c>
      <c r="Q11" s="13">
        <v>0</v>
      </c>
      <c r="R11" s="14">
        <v>0</v>
      </c>
      <c r="S11" s="14">
        <v>0</v>
      </c>
      <c r="T11" s="14">
        <v>351970</v>
      </c>
      <c r="U11" s="21" t="s">
        <v>12</v>
      </c>
      <c r="V11" s="25"/>
    </row>
    <row r="12" spans="1:22" ht="22.95" customHeight="1" x14ac:dyDescent="0.3">
      <c r="A12" s="50">
        <v>53322</v>
      </c>
      <c r="B12" s="47" t="s">
        <v>9</v>
      </c>
      <c r="C12" s="2">
        <v>45087</v>
      </c>
      <c r="D12" s="32">
        <v>13</v>
      </c>
      <c r="E12" s="26">
        <v>67398</v>
      </c>
      <c r="F12" s="26">
        <v>0</v>
      </c>
      <c r="G12" s="26">
        <v>67398</v>
      </c>
      <c r="H12" s="26">
        <v>0</v>
      </c>
      <c r="I12" s="17">
        <v>67398</v>
      </c>
      <c r="J12" s="23">
        <v>0</v>
      </c>
      <c r="K12" s="17">
        <v>0</v>
      </c>
      <c r="L12" s="17"/>
      <c r="M12" s="17">
        <v>0</v>
      </c>
      <c r="N12" s="17">
        <v>67398</v>
      </c>
      <c r="O12" s="24"/>
      <c r="P12" s="13"/>
      <c r="Q12" s="13">
        <v>0</v>
      </c>
      <c r="R12" s="14">
        <v>0</v>
      </c>
      <c r="S12" s="14">
        <v>0</v>
      </c>
      <c r="T12" s="14">
        <v>67399</v>
      </c>
      <c r="U12" s="21" t="s">
        <v>13</v>
      </c>
      <c r="V12" s="25"/>
    </row>
    <row r="13" spans="1:22" ht="22.95" customHeight="1" x14ac:dyDescent="0.3">
      <c r="A13" s="50"/>
      <c r="B13" s="47"/>
      <c r="C13" s="2"/>
      <c r="D13" s="32"/>
      <c r="E13" s="26"/>
      <c r="F13" s="26"/>
      <c r="G13" s="26"/>
      <c r="H13" s="26"/>
      <c r="I13" s="17"/>
      <c r="J13" s="23"/>
      <c r="K13" s="17"/>
      <c r="L13" s="17"/>
      <c r="M13" s="17"/>
      <c r="N13" s="17"/>
      <c r="O13" s="24"/>
      <c r="P13" s="13"/>
      <c r="Q13" s="13"/>
      <c r="R13" s="14"/>
      <c r="S13" s="14"/>
      <c r="T13" s="14"/>
      <c r="U13" s="21"/>
      <c r="V13" s="25"/>
    </row>
    <row r="14" spans="1:22" s="33" customFormat="1" ht="22.95" customHeight="1" x14ac:dyDescent="0.3">
      <c r="A14" s="51"/>
      <c r="B14" s="48"/>
      <c r="C14" s="34"/>
      <c r="D14" s="35"/>
      <c r="E14" s="36"/>
      <c r="F14" s="36"/>
      <c r="G14" s="36"/>
      <c r="H14" s="36"/>
      <c r="I14" s="37"/>
      <c r="J14" s="38"/>
      <c r="K14" s="37"/>
      <c r="L14" s="37"/>
      <c r="M14" s="37"/>
      <c r="N14" s="37"/>
      <c r="O14" s="39"/>
      <c r="P14" s="40"/>
      <c r="Q14" s="40"/>
      <c r="R14" s="41"/>
      <c r="S14" s="41"/>
      <c r="T14" s="41"/>
      <c r="U14" s="42"/>
      <c r="V14" s="43"/>
    </row>
    <row r="15" spans="1:22" ht="22.95" customHeight="1" x14ac:dyDescent="0.3">
      <c r="A15" s="50">
        <v>53294</v>
      </c>
      <c r="B15" s="47" t="s">
        <v>14</v>
      </c>
      <c r="C15" s="2">
        <v>44961</v>
      </c>
      <c r="D15" s="32">
        <v>15</v>
      </c>
      <c r="E15" s="26">
        <v>374129</v>
      </c>
      <c r="F15" s="26">
        <v>26973</v>
      </c>
      <c r="G15" s="26">
        <v>347156</v>
      </c>
      <c r="H15" s="26">
        <v>62488.079999999994</v>
      </c>
      <c r="I15" s="17">
        <v>409644.08</v>
      </c>
      <c r="J15" s="23">
        <v>3472</v>
      </c>
      <c r="K15" s="17">
        <v>17358</v>
      </c>
      <c r="L15" s="17">
        <v>0</v>
      </c>
      <c r="M15" s="17">
        <v>62488.079999999994</v>
      </c>
      <c r="N15" s="17">
        <v>326326</v>
      </c>
      <c r="O15" s="24" t="s">
        <v>15</v>
      </c>
      <c r="P15" s="13">
        <v>150000</v>
      </c>
      <c r="Q15" s="13">
        <v>1500</v>
      </c>
      <c r="R15" s="14"/>
      <c r="S15" s="14"/>
      <c r="T15" s="14">
        <v>148500</v>
      </c>
      <c r="U15" s="21" t="s">
        <v>16</v>
      </c>
      <c r="V15" s="25"/>
    </row>
    <row r="16" spans="1:22" ht="22.95" customHeight="1" x14ac:dyDescent="0.3">
      <c r="A16" s="50">
        <v>53294</v>
      </c>
      <c r="B16" s="47" t="s">
        <v>17</v>
      </c>
      <c r="C16" s="2">
        <v>45215</v>
      </c>
      <c r="D16" s="32">
        <v>15</v>
      </c>
      <c r="E16" s="26">
        <v>62488</v>
      </c>
      <c r="F16" s="26"/>
      <c r="G16" s="26"/>
      <c r="H16" s="26"/>
      <c r="I16" s="17"/>
      <c r="J16" s="23"/>
      <c r="K16" s="17"/>
      <c r="L16" s="17"/>
      <c r="M16" s="17"/>
      <c r="N16" s="17">
        <v>62488</v>
      </c>
      <c r="O16" s="24"/>
      <c r="P16" s="13"/>
      <c r="Q16" s="13">
        <v>0</v>
      </c>
      <c r="R16" s="14">
        <v>0</v>
      </c>
      <c r="S16" s="14">
        <v>0</v>
      </c>
      <c r="T16" s="14">
        <v>177826</v>
      </c>
      <c r="U16" s="21" t="s">
        <v>18</v>
      </c>
      <c r="V16" s="25"/>
    </row>
    <row r="17" spans="1:22" ht="22.95" customHeight="1" x14ac:dyDescent="0.3">
      <c r="A17" s="50"/>
      <c r="B17" s="47"/>
      <c r="C17" s="2"/>
      <c r="D17" s="32"/>
      <c r="E17" s="26"/>
      <c r="F17" s="26"/>
      <c r="G17" s="26"/>
      <c r="H17" s="26"/>
      <c r="I17" s="17"/>
      <c r="J17" s="23"/>
      <c r="K17" s="17"/>
      <c r="L17" s="17"/>
      <c r="M17" s="17"/>
      <c r="N17" s="17"/>
      <c r="O17" s="24"/>
      <c r="P17" s="13"/>
      <c r="Q17" s="13"/>
      <c r="R17" s="14"/>
      <c r="S17" s="14"/>
      <c r="T17" s="14"/>
      <c r="U17" s="21"/>
      <c r="V17" s="25"/>
    </row>
    <row r="18" spans="1:22" ht="22.95" customHeight="1" x14ac:dyDescent="0.3">
      <c r="A18" s="50"/>
      <c r="B18" s="47"/>
      <c r="C18" s="2"/>
      <c r="D18" s="32"/>
      <c r="E18" s="26"/>
      <c r="F18" s="26"/>
      <c r="G18" s="26"/>
      <c r="H18" s="26"/>
      <c r="I18" s="17"/>
      <c r="J18" s="23"/>
      <c r="K18" s="17"/>
      <c r="L18" s="17"/>
      <c r="M18" s="17"/>
      <c r="N18" s="17"/>
      <c r="O18" s="24"/>
      <c r="P18" s="13"/>
      <c r="Q18" s="13"/>
      <c r="R18" s="14"/>
      <c r="S18" s="14"/>
      <c r="T18" s="14"/>
      <c r="U18" s="21"/>
      <c r="V18" s="25"/>
    </row>
    <row r="19" spans="1:22" s="33" customFormat="1" ht="22.95" customHeight="1" x14ac:dyDescent="0.3">
      <c r="A19" s="51"/>
      <c r="B19" s="48"/>
      <c r="C19" s="34"/>
      <c r="D19" s="35"/>
      <c r="E19" s="36"/>
      <c r="F19" s="36"/>
      <c r="G19" s="36"/>
      <c r="H19" s="36"/>
      <c r="I19" s="37"/>
      <c r="J19" s="38"/>
      <c r="K19" s="37"/>
      <c r="L19" s="37"/>
      <c r="M19" s="37"/>
      <c r="N19" s="37"/>
      <c r="O19" s="39"/>
      <c r="P19" s="40"/>
      <c r="Q19" s="40"/>
      <c r="R19" s="41"/>
      <c r="S19" s="41"/>
      <c r="T19" s="41"/>
      <c r="U19" s="42"/>
      <c r="V19" s="43"/>
    </row>
    <row r="20" spans="1:22" ht="22.95" customHeight="1" x14ac:dyDescent="0.3">
      <c r="A20" s="50">
        <v>52740</v>
      </c>
      <c r="B20" s="47" t="s">
        <v>19</v>
      </c>
      <c r="C20" s="2">
        <v>44888</v>
      </c>
      <c r="D20" s="32">
        <v>11</v>
      </c>
      <c r="E20" s="26">
        <v>373515</v>
      </c>
      <c r="F20" s="26">
        <v>27747</v>
      </c>
      <c r="G20" s="26">
        <v>345768</v>
      </c>
      <c r="H20" s="26">
        <v>62238.239999999998</v>
      </c>
      <c r="I20" s="17">
        <v>408006.24</v>
      </c>
      <c r="J20" s="23">
        <v>3457.6800000000003</v>
      </c>
      <c r="K20" s="17">
        <v>17288.400000000001</v>
      </c>
      <c r="L20" s="17">
        <v>0</v>
      </c>
      <c r="M20" s="17">
        <v>62238.239999999998</v>
      </c>
      <c r="N20" s="17">
        <v>325021.92</v>
      </c>
      <c r="O20" s="24"/>
      <c r="P20" s="13">
        <v>0</v>
      </c>
      <c r="Q20" s="13">
        <v>0</v>
      </c>
      <c r="R20" s="14">
        <v>0</v>
      </c>
      <c r="S20" s="14">
        <v>0</v>
      </c>
      <c r="T20" s="14">
        <v>0</v>
      </c>
      <c r="U20" s="21">
        <v>325022</v>
      </c>
      <c r="V20" s="25" t="s">
        <v>20</v>
      </c>
    </row>
    <row r="21" spans="1:22" ht="22.95" customHeight="1" x14ac:dyDescent="0.3">
      <c r="A21" s="50">
        <v>52740</v>
      </c>
      <c r="B21" s="47" t="s">
        <v>9</v>
      </c>
      <c r="C21" s="2">
        <v>45087</v>
      </c>
      <c r="D21" s="32">
        <v>11</v>
      </c>
      <c r="E21" s="26">
        <v>62238</v>
      </c>
      <c r="F21" s="26">
        <v>0</v>
      </c>
      <c r="G21" s="26">
        <v>62238</v>
      </c>
      <c r="H21" s="26">
        <v>0</v>
      </c>
      <c r="I21" s="17">
        <v>62238</v>
      </c>
      <c r="J21" s="23">
        <v>0</v>
      </c>
      <c r="K21" s="17">
        <v>0</v>
      </c>
      <c r="L21" s="17">
        <v>0</v>
      </c>
      <c r="M21" s="17">
        <v>0</v>
      </c>
      <c r="N21" s="17">
        <v>62238</v>
      </c>
      <c r="O21" s="24"/>
      <c r="P21" s="13">
        <v>0</v>
      </c>
      <c r="Q21" s="13">
        <v>0</v>
      </c>
      <c r="R21" s="14">
        <v>0</v>
      </c>
      <c r="S21" s="14">
        <v>0</v>
      </c>
      <c r="T21" s="14">
        <v>0</v>
      </c>
      <c r="U21" s="21">
        <v>62238</v>
      </c>
      <c r="V21" s="25" t="s">
        <v>21</v>
      </c>
    </row>
    <row r="22" spans="1:22" ht="22.95" customHeight="1" x14ac:dyDescent="0.3">
      <c r="A22" s="50"/>
      <c r="B22" s="47"/>
      <c r="C22" s="2"/>
      <c r="D22" s="32"/>
      <c r="E22" s="26"/>
      <c r="F22" s="26"/>
      <c r="G22" s="26"/>
      <c r="H22" s="26"/>
      <c r="I22" s="17"/>
      <c r="J22" s="23"/>
      <c r="K22" s="17"/>
      <c r="L22" s="17"/>
      <c r="M22" s="17"/>
      <c r="N22" s="17"/>
      <c r="O22" s="24"/>
      <c r="P22" s="13"/>
      <c r="Q22" s="13"/>
      <c r="R22" s="14"/>
      <c r="S22" s="14"/>
      <c r="T22" s="14"/>
      <c r="U22" s="21"/>
      <c r="V22" s="25"/>
    </row>
    <row r="23" spans="1:22" s="33" customFormat="1" ht="22.95" customHeight="1" x14ac:dyDescent="0.3">
      <c r="A23" s="51"/>
      <c r="B23" s="48"/>
      <c r="C23" s="34"/>
      <c r="D23" s="35"/>
      <c r="E23" s="36"/>
      <c r="F23" s="36"/>
      <c r="G23" s="36"/>
      <c r="H23" s="36"/>
      <c r="I23" s="37"/>
      <c r="J23" s="38"/>
      <c r="K23" s="37"/>
      <c r="L23" s="37"/>
      <c r="M23" s="37"/>
      <c r="N23" s="37"/>
      <c r="O23" s="39"/>
      <c r="P23" s="40"/>
      <c r="Q23" s="40"/>
      <c r="R23" s="41"/>
      <c r="S23" s="41"/>
      <c r="T23" s="41"/>
      <c r="U23" s="42"/>
      <c r="V23" s="43"/>
    </row>
    <row r="24" spans="1:22" ht="22.95" customHeight="1" x14ac:dyDescent="0.3">
      <c r="A24" s="50">
        <v>52731</v>
      </c>
      <c r="B24" s="47" t="s">
        <v>22</v>
      </c>
      <c r="C24" s="2">
        <v>44888</v>
      </c>
      <c r="D24" s="32">
        <v>10</v>
      </c>
      <c r="E24" s="26">
        <v>364839</v>
      </c>
      <c r="F24" s="26">
        <v>27747</v>
      </c>
      <c r="G24" s="26">
        <v>337092</v>
      </c>
      <c r="H24" s="26">
        <v>60677</v>
      </c>
      <c r="I24" s="17">
        <v>397769</v>
      </c>
      <c r="J24" s="23">
        <v>3371</v>
      </c>
      <c r="K24" s="17">
        <v>16855</v>
      </c>
      <c r="L24" s="17">
        <v>60677</v>
      </c>
      <c r="M24" s="17">
        <v>984</v>
      </c>
      <c r="N24" s="17">
        <v>315882</v>
      </c>
      <c r="O24" s="24"/>
      <c r="P24" s="13"/>
      <c r="Q24" s="13">
        <v>0</v>
      </c>
      <c r="R24" s="14">
        <v>0</v>
      </c>
      <c r="S24" s="14">
        <v>0</v>
      </c>
      <c r="T24" s="14">
        <v>315882</v>
      </c>
      <c r="U24" s="21" t="s">
        <v>23</v>
      </c>
      <c r="V24" s="25"/>
    </row>
    <row r="25" spans="1:22" ht="22.95" customHeight="1" x14ac:dyDescent="0.3">
      <c r="A25" s="50">
        <v>52731</v>
      </c>
      <c r="B25" s="47" t="s">
        <v>24</v>
      </c>
      <c r="C25" s="2">
        <v>45087</v>
      </c>
      <c r="D25" s="32">
        <v>10</v>
      </c>
      <c r="E25" s="26">
        <v>60677</v>
      </c>
      <c r="F25" s="26">
        <v>0</v>
      </c>
      <c r="G25" s="26">
        <v>60677</v>
      </c>
      <c r="H25" s="26">
        <v>0</v>
      </c>
      <c r="I25" s="17">
        <v>60677</v>
      </c>
      <c r="J25" s="23">
        <v>0</v>
      </c>
      <c r="K25" s="17">
        <v>0</v>
      </c>
      <c r="L25" s="17">
        <v>0</v>
      </c>
      <c r="M25" s="17"/>
      <c r="N25" s="17">
        <v>60677</v>
      </c>
      <c r="O25" s="24"/>
      <c r="P25" s="13"/>
      <c r="Q25" s="13">
        <v>0</v>
      </c>
      <c r="R25" s="14">
        <v>0</v>
      </c>
      <c r="S25" s="14">
        <v>0</v>
      </c>
      <c r="T25" s="14">
        <v>60677</v>
      </c>
      <c r="U25" s="21" t="s">
        <v>25</v>
      </c>
      <c r="V25" s="25"/>
    </row>
    <row r="26" spans="1:22" ht="22.95" customHeight="1" x14ac:dyDescent="0.3">
      <c r="A26" s="50"/>
      <c r="B26" s="47"/>
      <c r="C26" s="2"/>
      <c r="D26" s="32"/>
      <c r="E26" s="26"/>
      <c r="F26" s="26"/>
      <c r="G26" s="26"/>
      <c r="H26" s="26"/>
      <c r="I26" s="17"/>
      <c r="J26" s="23"/>
      <c r="K26" s="17"/>
      <c r="L26" s="17"/>
      <c r="M26" s="17"/>
      <c r="N26" s="17"/>
      <c r="O26" s="24"/>
      <c r="P26" s="13"/>
      <c r="Q26" s="13"/>
      <c r="R26" s="14"/>
      <c r="S26" s="14"/>
      <c r="T26" s="14"/>
      <c r="U26" s="21"/>
      <c r="V26" s="25"/>
    </row>
    <row r="27" spans="1:22" s="33" customFormat="1" ht="22.95" customHeight="1" x14ac:dyDescent="0.3">
      <c r="A27" s="51"/>
      <c r="B27" s="48"/>
      <c r="C27" s="34"/>
      <c r="D27" s="35"/>
      <c r="E27" s="36"/>
      <c r="F27" s="36"/>
      <c r="G27" s="36"/>
      <c r="H27" s="36"/>
      <c r="I27" s="37"/>
      <c r="J27" s="38"/>
      <c r="K27" s="37"/>
      <c r="L27" s="37"/>
      <c r="M27" s="37"/>
      <c r="N27" s="37"/>
      <c r="O27" s="39"/>
      <c r="P27" s="40"/>
      <c r="Q27" s="40"/>
      <c r="R27" s="41"/>
      <c r="S27" s="41"/>
      <c r="T27" s="41"/>
      <c r="U27" s="42"/>
      <c r="V27" s="43"/>
    </row>
    <row r="28" spans="1:22" ht="22.95" customHeight="1" x14ac:dyDescent="0.3">
      <c r="A28" s="50">
        <v>52578</v>
      </c>
      <c r="B28" s="47" t="s">
        <v>26</v>
      </c>
      <c r="C28" s="2">
        <v>44888</v>
      </c>
      <c r="D28" s="32">
        <v>9</v>
      </c>
      <c r="E28" s="26">
        <v>363007</v>
      </c>
      <c r="F28" s="26">
        <v>27554</v>
      </c>
      <c r="G28" s="26">
        <v>335453</v>
      </c>
      <c r="H28" s="26">
        <v>60382</v>
      </c>
      <c r="I28" s="17">
        <v>395835</v>
      </c>
      <c r="J28" s="23">
        <v>3355</v>
      </c>
      <c r="K28" s="17">
        <v>16773</v>
      </c>
      <c r="L28" s="17">
        <v>60382</v>
      </c>
      <c r="M28" s="17">
        <v>239</v>
      </c>
      <c r="N28" s="17">
        <v>315086</v>
      </c>
      <c r="O28" s="24" t="s">
        <v>27</v>
      </c>
      <c r="P28" s="13">
        <v>100000</v>
      </c>
      <c r="Q28" s="13">
        <v>1000</v>
      </c>
      <c r="R28" s="14">
        <v>0</v>
      </c>
      <c r="S28" s="14">
        <v>0</v>
      </c>
      <c r="T28" s="14">
        <v>99000</v>
      </c>
      <c r="U28" s="21" t="s">
        <v>28</v>
      </c>
      <c r="V28" s="25"/>
    </row>
    <row r="29" spans="1:22" ht="22.95" customHeight="1" x14ac:dyDescent="0.3">
      <c r="A29" s="50">
        <v>52578</v>
      </c>
      <c r="B29" s="47" t="s">
        <v>9</v>
      </c>
      <c r="C29" s="2">
        <v>45087</v>
      </c>
      <c r="D29" s="32">
        <v>9</v>
      </c>
      <c r="E29" s="26">
        <v>60382</v>
      </c>
      <c r="F29" s="26">
        <v>0</v>
      </c>
      <c r="G29" s="26">
        <v>60382</v>
      </c>
      <c r="H29" s="26">
        <v>0</v>
      </c>
      <c r="I29" s="17">
        <v>60382</v>
      </c>
      <c r="J29" s="23">
        <v>0</v>
      </c>
      <c r="K29" s="17">
        <v>0</v>
      </c>
      <c r="L29" s="17">
        <v>0</v>
      </c>
      <c r="M29" s="17"/>
      <c r="N29" s="17">
        <v>60382</v>
      </c>
      <c r="O29" s="24"/>
      <c r="P29" s="13"/>
      <c r="Q29" s="13">
        <v>0</v>
      </c>
      <c r="R29" s="14">
        <v>0</v>
      </c>
      <c r="S29" s="14">
        <v>0</v>
      </c>
      <c r="T29" s="14">
        <v>216086</v>
      </c>
      <c r="U29" s="21" t="s">
        <v>29</v>
      </c>
      <c r="V29" s="25"/>
    </row>
    <row r="30" spans="1:22" ht="22.95" customHeight="1" x14ac:dyDescent="0.3">
      <c r="A30" s="50">
        <v>52578</v>
      </c>
      <c r="B30" s="47"/>
      <c r="C30" s="2"/>
      <c r="D30" s="32"/>
      <c r="E30" s="26"/>
      <c r="F30" s="26"/>
      <c r="G30" s="26">
        <v>0</v>
      </c>
      <c r="H30" s="26">
        <v>0</v>
      </c>
      <c r="I30" s="17">
        <v>0</v>
      </c>
      <c r="J30" s="23">
        <v>0</v>
      </c>
      <c r="K30" s="17"/>
      <c r="L30" s="17"/>
      <c r="M30" s="17"/>
      <c r="N30" s="17">
        <v>0</v>
      </c>
      <c r="O30" s="24"/>
      <c r="P30" s="13"/>
      <c r="Q30" s="13">
        <v>0</v>
      </c>
      <c r="R30" s="14">
        <v>0</v>
      </c>
      <c r="S30" s="14"/>
      <c r="T30" s="14">
        <v>60382</v>
      </c>
      <c r="U30" s="21" t="s">
        <v>30</v>
      </c>
      <c r="V30" s="25"/>
    </row>
    <row r="31" spans="1:22" ht="22.95" customHeight="1" x14ac:dyDescent="0.3">
      <c r="A31" s="50"/>
      <c r="B31" s="47"/>
      <c r="C31" s="2"/>
      <c r="D31" s="32"/>
      <c r="E31" s="26"/>
      <c r="F31" s="26"/>
      <c r="G31" s="26"/>
      <c r="H31" s="26"/>
      <c r="I31" s="17"/>
      <c r="J31" s="23"/>
      <c r="K31" s="17"/>
      <c r="L31" s="17"/>
      <c r="M31" s="17"/>
      <c r="N31" s="17"/>
      <c r="O31" s="24"/>
      <c r="P31" s="13"/>
      <c r="Q31" s="13"/>
      <c r="R31" s="14"/>
      <c r="S31" s="14"/>
      <c r="T31" s="14"/>
      <c r="U31" s="21"/>
      <c r="V31" s="25"/>
    </row>
    <row r="32" spans="1:22" s="33" customFormat="1" ht="22.95" customHeight="1" x14ac:dyDescent="0.3">
      <c r="A32" s="51"/>
      <c r="B32" s="48"/>
      <c r="C32" s="34"/>
      <c r="D32" s="35"/>
      <c r="E32" s="36"/>
      <c r="F32" s="36"/>
      <c r="G32" s="36"/>
      <c r="H32" s="36"/>
      <c r="I32" s="37"/>
      <c r="J32" s="38"/>
      <c r="K32" s="37"/>
      <c r="L32" s="37"/>
      <c r="M32" s="37"/>
      <c r="N32" s="37"/>
      <c r="O32" s="39"/>
      <c r="P32" s="40"/>
      <c r="Q32" s="40"/>
      <c r="R32" s="41"/>
      <c r="S32" s="41"/>
      <c r="T32" s="41"/>
      <c r="U32" s="42"/>
      <c r="V32" s="43"/>
    </row>
    <row r="33" spans="1:23" ht="22.95" customHeight="1" x14ac:dyDescent="0.3">
      <c r="A33" s="50">
        <v>52397</v>
      </c>
      <c r="B33" s="47" t="s">
        <v>31</v>
      </c>
      <c r="C33" s="2">
        <v>44893</v>
      </c>
      <c r="D33" s="32">
        <v>12</v>
      </c>
      <c r="E33" s="26">
        <v>364925.5</v>
      </c>
      <c r="F33" s="26">
        <v>27554</v>
      </c>
      <c r="G33" s="26">
        <v>337372</v>
      </c>
      <c r="H33" s="26">
        <v>60727</v>
      </c>
      <c r="I33" s="17">
        <v>398099</v>
      </c>
      <c r="J33" s="23">
        <v>3374</v>
      </c>
      <c r="K33" s="17">
        <v>16869</v>
      </c>
      <c r="L33" s="17">
        <v>60727</v>
      </c>
      <c r="M33" s="17">
        <v>968</v>
      </c>
      <c r="N33" s="17">
        <v>316161</v>
      </c>
      <c r="O33" s="24" t="s">
        <v>32</v>
      </c>
      <c r="P33" s="13">
        <v>100000</v>
      </c>
      <c r="Q33" s="13">
        <v>1000</v>
      </c>
      <c r="R33" s="14">
        <v>0</v>
      </c>
      <c r="S33" s="14">
        <v>0</v>
      </c>
      <c r="T33" s="14">
        <v>99000</v>
      </c>
      <c r="U33" s="21" t="s">
        <v>33</v>
      </c>
      <c r="V33" s="25"/>
    </row>
    <row r="34" spans="1:23" ht="22.95" customHeight="1" x14ac:dyDescent="0.3">
      <c r="A34" s="50">
        <v>52397</v>
      </c>
      <c r="B34" s="47" t="s">
        <v>9</v>
      </c>
      <c r="C34" s="2">
        <v>45087</v>
      </c>
      <c r="D34" s="32">
        <v>12</v>
      </c>
      <c r="E34" s="26">
        <v>60727</v>
      </c>
      <c r="F34" s="26">
        <v>0</v>
      </c>
      <c r="G34" s="26">
        <v>60727</v>
      </c>
      <c r="H34" s="26">
        <v>0</v>
      </c>
      <c r="I34" s="17">
        <v>60727</v>
      </c>
      <c r="J34" s="23">
        <v>0</v>
      </c>
      <c r="K34" s="17">
        <v>0</v>
      </c>
      <c r="L34" s="17">
        <v>0</v>
      </c>
      <c r="M34" s="17"/>
      <c r="N34" s="17">
        <v>60727</v>
      </c>
      <c r="O34" s="24"/>
      <c r="P34" s="13"/>
      <c r="Q34" s="13">
        <v>0</v>
      </c>
      <c r="R34" s="14">
        <v>0</v>
      </c>
      <c r="S34" s="14">
        <v>0</v>
      </c>
      <c r="T34" s="14">
        <v>217161</v>
      </c>
      <c r="U34" s="21" t="s">
        <v>34</v>
      </c>
      <c r="V34" s="25"/>
    </row>
    <row r="35" spans="1:23" ht="22.95" customHeight="1" x14ac:dyDescent="0.3">
      <c r="A35" s="50">
        <v>52397</v>
      </c>
      <c r="B35" s="47"/>
      <c r="C35" s="2"/>
      <c r="D35" s="32"/>
      <c r="E35" s="26"/>
      <c r="F35" s="26"/>
      <c r="G35" s="26">
        <v>0</v>
      </c>
      <c r="H35" s="26">
        <v>0</v>
      </c>
      <c r="I35" s="17">
        <v>0</v>
      </c>
      <c r="J35" s="23">
        <v>0</v>
      </c>
      <c r="K35" s="17"/>
      <c r="L35" s="17"/>
      <c r="M35" s="17"/>
      <c r="N35" s="17">
        <v>0</v>
      </c>
      <c r="O35" s="24"/>
      <c r="P35" s="13"/>
      <c r="Q35" s="13">
        <v>0</v>
      </c>
      <c r="R35" s="14">
        <v>0</v>
      </c>
      <c r="S35" s="14"/>
      <c r="T35" s="14">
        <v>60727</v>
      </c>
      <c r="U35" s="21" t="s">
        <v>35</v>
      </c>
      <c r="V35" s="25"/>
    </row>
    <row r="36" spans="1:23" s="33" customFormat="1" ht="22.95" customHeight="1" x14ac:dyDescent="0.3">
      <c r="A36" s="51"/>
      <c r="B36" s="48"/>
      <c r="C36" s="34"/>
      <c r="D36" s="35"/>
      <c r="E36" s="36"/>
      <c r="F36" s="36"/>
      <c r="G36" s="36"/>
      <c r="H36" s="36"/>
      <c r="I36" s="37"/>
      <c r="J36" s="38"/>
      <c r="K36" s="37"/>
      <c r="L36" s="37"/>
      <c r="M36" s="37"/>
      <c r="N36" s="37"/>
      <c r="O36" s="39"/>
      <c r="P36" s="40"/>
      <c r="Q36" s="40"/>
      <c r="R36" s="41"/>
      <c r="S36" s="41"/>
      <c r="T36" s="41"/>
      <c r="U36" s="42"/>
      <c r="V36" s="43"/>
    </row>
    <row r="37" spans="1:23" ht="22.95" customHeight="1" x14ac:dyDescent="0.3">
      <c r="A37" s="50">
        <v>52262</v>
      </c>
      <c r="B37" s="47" t="s">
        <v>36</v>
      </c>
      <c r="C37" s="2">
        <v>44846</v>
      </c>
      <c r="D37" s="32">
        <v>6</v>
      </c>
      <c r="E37" s="26">
        <v>370568.5</v>
      </c>
      <c r="F37" s="26">
        <v>26973</v>
      </c>
      <c r="G37" s="26">
        <v>343596</v>
      </c>
      <c r="H37" s="26">
        <v>61847</v>
      </c>
      <c r="I37" s="17">
        <v>405443</v>
      </c>
      <c r="J37" s="23">
        <v>3436</v>
      </c>
      <c r="K37" s="17">
        <v>17180</v>
      </c>
      <c r="L37" s="17">
        <v>61847</v>
      </c>
      <c r="M37" s="17">
        <v>0</v>
      </c>
      <c r="N37" s="17">
        <v>322980</v>
      </c>
      <c r="O37" s="24" t="s">
        <v>37</v>
      </c>
      <c r="P37" s="13">
        <v>200000</v>
      </c>
      <c r="Q37" s="13">
        <v>2000</v>
      </c>
      <c r="R37" s="14">
        <v>0</v>
      </c>
      <c r="S37" s="14">
        <v>0</v>
      </c>
      <c r="T37" s="14">
        <v>198000</v>
      </c>
      <c r="U37" s="21" t="s">
        <v>38</v>
      </c>
      <c r="V37" s="25"/>
    </row>
    <row r="38" spans="1:23" ht="22.95" customHeight="1" x14ac:dyDescent="0.3">
      <c r="A38" s="50">
        <v>52262</v>
      </c>
      <c r="B38" s="47" t="s">
        <v>17</v>
      </c>
      <c r="C38" s="2">
        <v>45215</v>
      </c>
      <c r="D38" s="3">
        <v>6</v>
      </c>
      <c r="E38" s="22">
        <v>61847</v>
      </c>
      <c r="F38" s="29">
        <v>0</v>
      </c>
      <c r="G38" s="29">
        <f>E38-F38</f>
        <v>61847</v>
      </c>
      <c r="H38" s="13">
        <v>0</v>
      </c>
      <c r="I38" s="14">
        <f>G38+H38</f>
        <v>61847</v>
      </c>
      <c r="J38" s="23">
        <v>0</v>
      </c>
      <c r="K38" s="17">
        <v>0</v>
      </c>
      <c r="L38" s="17">
        <v>0</v>
      </c>
      <c r="M38" s="17"/>
      <c r="N38" s="17">
        <f>ROUND(I38-SUM(J38:L38),0)</f>
        <v>61847</v>
      </c>
      <c r="O38" s="24"/>
      <c r="P38" s="13"/>
      <c r="Q38" s="13">
        <v>0</v>
      </c>
      <c r="R38" s="14">
        <v>0</v>
      </c>
      <c r="S38" s="14">
        <v>0</v>
      </c>
      <c r="T38" s="14">
        <v>124980</v>
      </c>
      <c r="U38" s="21" t="s">
        <v>39</v>
      </c>
      <c r="V38" s="25"/>
    </row>
    <row r="39" spans="1:23" ht="22.95" customHeight="1" x14ac:dyDescent="0.3">
      <c r="A39" s="50"/>
      <c r="B39" s="47"/>
      <c r="C39" s="2"/>
      <c r="D39" s="32"/>
      <c r="E39" s="26"/>
      <c r="F39" s="26"/>
      <c r="G39" s="26"/>
      <c r="H39" s="26"/>
      <c r="I39" s="17"/>
      <c r="J39" s="23"/>
      <c r="K39" s="17"/>
      <c r="L39" s="17"/>
      <c r="M39" s="17"/>
      <c r="N39" s="17"/>
      <c r="O39" s="24"/>
      <c r="P39" s="13"/>
      <c r="Q39" s="13"/>
      <c r="R39" s="14"/>
      <c r="S39" s="14"/>
      <c r="T39" s="14"/>
      <c r="U39" s="21"/>
      <c r="V39" s="25"/>
    </row>
    <row r="40" spans="1:23" s="33" customFormat="1" ht="22.95" customHeight="1" x14ac:dyDescent="0.3">
      <c r="A40" s="51"/>
      <c r="B40" s="48"/>
      <c r="C40" s="34"/>
      <c r="D40" s="35"/>
      <c r="E40" s="36"/>
      <c r="F40" s="36"/>
      <c r="G40" s="36"/>
      <c r="H40" s="36"/>
      <c r="I40" s="37"/>
      <c r="J40" s="38"/>
      <c r="K40" s="37"/>
      <c r="L40" s="37"/>
      <c r="M40" s="37"/>
      <c r="N40" s="37"/>
      <c r="O40" s="39"/>
      <c r="P40" s="40"/>
      <c r="Q40" s="40"/>
      <c r="R40" s="41"/>
      <c r="S40" s="41"/>
      <c r="T40" s="41"/>
      <c r="U40" s="42"/>
      <c r="V40" s="43"/>
      <c r="W40" s="44">
        <f>SUM(N37:N39)-SUM(T37:T39)</f>
        <v>61847</v>
      </c>
    </row>
    <row r="41" spans="1:23" ht="22.95" customHeight="1" x14ac:dyDescent="0.3">
      <c r="A41" s="50">
        <v>52261</v>
      </c>
      <c r="B41" s="47" t="s">
        <v>40</v>
      </c>
      <c r="C41" s="2">
        <v>44847</v>
      </c>
      <c r="D41" s="32">
        <v>8</v>
      </c>
      <c r="E41" s="26">
        <v>367138</v>
      </c>
      <c r="F41" s="26">
        <v>26973</v>
      </c>
      <c r="G41" s="26">
        <v>340165</v>
      </c>
      <c r="H41" s="26">
        <v>61230</v>
      </c>
      <c r="I41" s="17">
        <v>401395</v>
      </c>
      <c r="J41" s="23">
        <v>3402</v>
      </c>
      <c r="K41" s="17">
        <v>17008</v>
      </c>
      <c r="L41" s="17"/>
      <c r="M41" s="17">
        <v>61230</v>
      </c>
      <c r="N41" s="17">
        <v>319755</v>
      </c>
      <c r="O41" s="24" t="s">
        <v>41</v>
      </c>
      <c r="P41" s="13">
        <v>200000</v>
      </c>
      <c r="Q41" s="13">
        <v>2000</v>
      </c>
      <c r="R41" s="14">
        <v>0</v>
      </c>
      <c r="S41" s="14">
        <v>0</v>
      </c>
      <c r="T41" s="14">
        <v>198000</v>
      </c>
      <c r="U41" s="21" t="s">
        <v>42</v>
      </c>
      <c r="V41" s="25"/>
    </row>
    <row r="42" spans="1:23" ht="22.95" customHeight="1" x14ac:dyDescent="0.3">
      <c r="A42" s="50">
        <v>52261</v>
      </c>
      <c r="B42" s="47" t="s">
        <v>66</v>
      </c>
      <c r="C42" s="2">
        <v>45215</v>
      </c>
      <c r="D42" s="3">
        <v>8</v>
      </c>
      <c r="E42" s="22">
        <v>61230</v>
      </c>
      <c r="F42" s="29">
        <v>0</v>
      </c>
      <c r="G42" s="29">
        <f>E42-F42</f>
        <v>61230</v>
      </c>
      <c r="H42" s="13">
        <v>0</v>
      </c>
      <c r="I42" s="14">
        <f>G42+H42</f>
        <v>61230</v>
      </c>
      <c r="J42" s="23">
        <v>0</v>
      </c>
      <c r="K42" s="17">
        <v>0</v>
      </c>
      <c r="L42" s="17">
        <v>0</v>
      </c>
      <c r="N42" s="17">
        <f>ROUND(I42-SUM(J42:L42),0)</f>
        <v>61230</v>
      </c>
      <c r="O42" s="24"/>
      <c r="P42" s="13"/>
      <c r="Q42" s="13">
        <v>0</v>
      </c>
      <c r="R42" s="14">
        <v>0</v>
      </c>
      <c r="S42" s="14">
        <v>0</v>
      </c>
      <c r="T42" s="14">
        <v>121755</v>
      </c>
      <c r="U42" s="21" t="s">
        <v>43</v>
      </c>
      <c r="V42" s="25"/>
    </row>
    <row r="43" spans="1:23" ht="22.95" customHeight="1" x14ac:dyDescent="0.3">
      <c r="A43" s="50"/>
      <c r="B43" s="47"/>
      <c r="C43" s="2"/>
      <c r="D43" s="32"/>
      <c r="E43" s="26"/>
      <c r="F43" s="26"/>
      <c r="G43" s="26"/>
      <c r="H43" s="26"/>
      <c r="I43" s="17"/>
      <c r="J43" s="23"/>
      <c r="K43" s="17"/>
      <c r="L43" s="17"/>
      <c r="M43" s="17"/>
      <c r="N43" s="17"/>
      <c r="O43" s="24"/>
      <c r="P43" s="13"/>
      <c r="Q43" s="13"/>
      <c r="R43" s="14"/>
      <c r="S43" s="14"/>
      <c r="T43" s="14"/>
      <c r="U43" s="21"/>
      <c r="V43" s="25"/>
    </row>
    <row r="44" spans="1:23" s="33" customFormat="1" ht="22.95" customHeight="1" x14ac:dyDescent="0.3">
      <c r="A44" s="51"/>
      <c r="B44" s="48"/>
      <c r="C44" s="34"/>
      <c r="D44" s="35"/>
      <c r="E44" s="36"/>
      <c r="F44" s="36"/>
      <c r="G44" s="36"/>
      <c r="H44" s="36"/>
      <c r="I44" s="37"/>
      <c r="J44" s="38"/>
      <c r="K44" s="37"/>
      <c r="L44" s="37"/>
      <c r="M44" s="37"/>
      <c r="N44" s="37"/>
      <c r="O44" s="39"/>
      <c r="P44" s="40"/>
      <c r="Q44" s="40"/>
      <c r="R44" s="41"/>
      <c r="S44" s="41"/>
      <c r="T44" s="41"/>
      <c r="U44" s="42"/>
      <c r="V44" s="43"/>
      <c r="W44" s="44">
        <f>SUM(N41:N43)-SUM(T41:T43)</f>
        <v>61230</v>
      </c>
    </row>
    <row r="45" spans="1:23" ht="22.95" customHeight="1" x14ac:dyDescent="0.3">
      <c r="A45" s="50">
        <v>52214</v>
      </c>
      <c r="B45" s="47" t="s">
        <v>44</v>
      </c>
      <c r="C45" s="2">
        <v>44846</v>
      </c>
      <c r="D45" s="32">
        <v>7</v>
      </c>
      <c r="E45" s="26">
        <v>373474</v>
      </c>
      <c r="F45" s="26">
        <v>27553.439999999999</v>
      </c>
      <c r="G45" s="26">
        <v>345921</v>
      </c>
      <c r="H45" s="26">
        <v>62266</v>
      </c>
      <c r="I45" s="17">
        <v>408187</v>
      </c>
      <c r="J45" s="23">
        <v>3459</v>
      </c>
      <c r="K45" s="17">
        <v>17296</v>
      </c>
      <c r="L45" s="17">
        <v>62266</v>
      </c>
      <c r="M45" s="17">
        <v>789</v>
      </c>
      <c r="N45" s="17">
        <v>324377</v>
      </c>
      <c r="O45" s="24" t="s">
        <v>45</v>
      </c>
      <c r="P45" s="13">
        <v>200000</v>
      </c>
      <c r="Q45" s="13">
        <v>2000</v>
      </c>
      <c r="R45" s="14">
        <v>0</v>
      </c>
      <c r="S45" s="14">
        <v>0</v>
      </c>
      <c r="T45" s="14">
        <v>198000</v>
      </c>
      <c r="U45" s="21" t="s">
        <v>46</v>
      </c>
      <c r="V45" s="25"/>
    </row>
    <row r="46" spans="1:23" ht="22.95" customHeight="1" x14ac:dyDescent="0.3">
      <c r="A46" s="50">
        <v>52214</v>
      </c>
      <c r="B46" s="47" t="s">
        <v>24</v>
      </c>
      <c r="C46" s="2"/>
      <c r="D46" s="3">
        <v>7</v>
      </c>
      <c r="E46" s="22">
        <v>62266</v>
      </c>
      <c r="F46" s="29">
        <v>0</v>
      </c>
      <c r="G46" s="29">
        <f>E46-F46</f>
        <v>62266</v>
      </c>
      <c r="H46" s="13">
        <v>0</v>
      </c>
      <c r="I46" s="14">
        <f>G46+H46</f>
        <v>62266</v>
      </c>
      <c r="J46" s="23">
        <v>0</v>
      </c>
      <c r="K46" s="17">
        <v>0</v>
      </c>
      <c r="L46" s="17">
        <v>0</v>
      </c>
      <c r="M46" s="17"/>
      <c r="N46" s="17">
        <f>ROUND(I46-SUM(J46:L46),0)</f>
        <v>62266</v>
      </c>
      <c r="O46" s="24"/>
      <c r="P46" s="13"/>
      <c r="Q46" s="13">
        <v>0</v>
      </c>
      <c r="R46" s="14">
        <v>0</v>
      </c>
      <c r="S46" s="14">
        <v>0</v>
      </c>
      <c r="T46" s="14">
        <v>126376</v>
      </c>
      <c r="U46" s="21" t="s">
        <v>47</v>
      </c>
      <c r="V46" s="25"/>
    </row>
    <row r="47" spans="1:23" ht="22.95" customHeight="1" x14ac:dyDescent="0.3">
      <c r="A47" s="50"/>
      <c r="B47" s="47"/>
      <c r="C47" s="2"/>
      <c r="D47" s="32"/>
      <c r="E47" s="26"/>
      <c r="F47" s="26"/>
      <c r="G47" s="26"/>
      <c r="H47" s="26"/>
      <c r="I47" s="17"/>
      <c r="J47" s="23"/>
      <c r="K47" s="17"/>
      <c r="L47" s="17"/>
      <c r="M47" s="17"/>
      <c r="N47" s="17"/>
      <c r="O47" s="24"/>
      <c r="P47" s="13"/>
      <c r="Q47" s="13"/>
      <c r="R47" s="14"/>
      <c r="S47" s="14"/>
      <c r="T47" s="14"/>
      <c r="U47" s="21"/>
      <c r="V47" s="25"/>
      <c r="W47" s="44">
        <f>SUM(N44:N46)-SUM(T44:T46)</f>
        <v>62267</v>
      </c>
    </row>
    <row r="48" spans="1:23" s="33" customFormat="1" ht="22.95" customHeight="1" x14ac:dyDescent="0.3">
      <c r="A48" s="51"/>
      <c r="B48" s="48"/>
      <c r="C48" s="34"/>
      <c r="D48" s="35"/>
      <c r="E48" s="36"/>
      <c r="F48" s="36"/>
      <c r="G48" s="36"/>
      <c r="H48" s="36"/>
      <c r="I48" s="37"/>
      <c r="J48" s="38"/>
      <c r="K48" s="37"/>
      <c r="L48" s="37"/>
      <c r="M48" s="37"/>
      <c r="N48" s="37"/>
      <c r="O48" s="39"/>
      <c r="P48" s="40"/>
      <c r="Q48" s="40"/>
      <c r="R48" s="41"/>
      <c r="S48" s="41"/>
      <c r="T48" s="41"/>
      <c r="U48" s="42"/>
      <c r="V48" s="43"/>
    </row>
    <row r="49" spans="1:23" ht="22.95" customHeight="1" x14ac:dyDescent="0.3">
      <c r="A49" s="50">
        <v>51663</v>
      </c>
      <c r="B49" s="47" t="s">
        <v>48</v>
      </c>
      <c r="C49" s="2">
        <v>44803</v>
      </c>
      <c r="D49" s="32">
        <v>5</v>
      </c>
      <c r="E49" s="26">
        <v>374480</v>
      </c>
      <c r="F49" s="26">
        <v>27940.400000000001</v>
      </c>
      <c r="G49" s="26">
        <v>346539.6</v>
      </c>
      <c r="H49" s="26">
        <v>62377</v>
      </c>
      <c r="I49" s="17">
        <v>408916.6</v>
      </c>
      <c r="J49" s="23">
        <v>3465</v>
      </c>
      <c r="K49" s="17">
        <v>17327</v>
      </c>
      <c r="L49" s="17">
        <v>0</v>
      </c>
      <c r="M49" s="17">
        <v>62377</v>
      </c>
      <c r="N49" s="17">
        <v>325748</v>
      </c>
      <c r="O49" s="24" t="s">
        <v>49</v>
      </c>
      <c r="P49" s="13">
        <v>100000</v>
      </c>
      <c r="Q49" s="13">
        <v>1000</v>
      </c>
      <c r="R49" s="14">
        <v>0</v>
      </c>
      <c r="S49" s="14">
        <v>0</v>
      </c>
      <c r="T49" s="14">
        <v>99000</v>
      </c>
      <c r="U49" s="21" t="s">
        <v>50</v>
      </c>
      <c r="V49" s="25"/>
    </row>
    <row r="50" spans="1:23" ht="22.95" customHeight="1" x14ac:dyDescent="0.3">
      <c r="A50" s="50">
        <v>51663</v>
      </c>
      <c r="B50" s="47" t="s">
        <v>17</v>
      </c>
      <c r="C50" s="2">
        <v>45215</v>
      </c>
      <c r="D50" s="3">
        <v>5</v>
      </c>
      <c r="E50" s="22">
        <v>62377</v>
      </c>
      <c r="F50" s="29">
        <v>0</v>
      </c>
      <c r="G50" s="29">
        <f>E50-F50</f>
        <v>62377</v>
      </c>
      <c r="H50" s="14">
        <v>0</v>
      </c>
      <c r="I50" s="23">
        <f>G50+H50</f>
        <v>62377</v>
      </c>
      <c r="J50" s="23">
        <v>0</v>
      </c>
      <c r="K50" s="17">
        <v>0</v>
      </c>
      <c r="L50" s="17"/>
      <c r="M50" s="17">
        <v>0</v>
      </c>
      <c r="N50" s="17">
        <f>I50-SUM(J50:M50)</f>
        <v>62377</v>
      </c>
      <c r="O50" s="24"/>
      <c r="P50" s="13"/>
      <c r="Q50" s="13">
        <v>0</v>
      </c>
      <c r="R50" s="14">
        <v>0</v>
      </c>
      <c r="S50" s="14">
        <v>0</v>
      </c>
      <c r="T50" s="14">
        <v>226748</v>
      </c>
      <c r="U50" s="21" t="s">
        <v>51</v>
      </c>
      <c r="V50" s="25"/>
    </row>
    <row r="51" spans="1:23" ht="22.95" customHeight="1" x14ac:dyDescent="0.3">
      <c r="A51" s="50"/>
      <c r="B51" s="47"/>
      <c r="C51" s="2"/>
      <c r="D51" s="32"/>
      <c r="E51" s="26"/>
      <c r="F51" s="26"/>
      <c r="G51" s="26"/>
      <c r="H51" s="26"/>
      <c r="I51" s="17"/>
      <c r="J51" s="23"/>
      <c r="K51" s="17"/>
      <c r="L51" s="17"/>
      <c r="M51" s="17"/>
      <c r="N51" s="17"/>
      <c r="O51" s="24"/>
      <c r="P51" s="13"/>
      <c r="Q51" s="13"/>
      <c r="R51" s="14"/>
      <c r="S51" s="14"/>
      <c r="T51" s="14"/>
      <c r="U51" s="21"/>
      <c r="V51" s="25"/>
    </row>
    <row r="52" spans="1:23" s="33" customFormat="1" ht="22.95" customHeight="1" x14ac:dyDescent="0.3">
      <c r="A52" s="51"/>
      <c r="B52" s="48"/>
      <c r="C52" s="34"/>
      <c r="D52" s="35"/>
      <c r="E52" s="36"/>
      <c r="F52" s="36"/>
      <c r="G52" s="36"/>
      <c r="H52" s="36"/>
      <c r="I52" s="37"/>
      <c r="J52" s="38"/>
      <c r="K52" s="37"/>
      <c r="L52" s="37"/>
      <c r="M52" s="37"/>
      <c r="N52" s="37"/>
      <c r="O52" s="39"/>
      <c r="P52" s="40"/>
      <c r="Q52" s="40"/>
      <c r="R52" s="41"/>
      <c r="S52" s="41"/>
      <c r="T52" s="41"/>
      <c r="U52" s="42"/>
      <c r="V52" s="43"/>
      <c r="W52" s="44">
        <f>SUM(N49:N51)-SUM(T49:T51)</f>
        <v>62377</v>
      </c>
    </row>
    <row r="53" spans="1:23" ht="22.95" customHeight="1" x14ac:dyDescent="0.3">
      <c r="A53" s="50">
        <v>51662</v>
      </c>
      <c r="B53" s="47" t="s">
        <v>52</v>
      </c>
      <c r="C53" s="2">
        <v>44798</v>
      </c>
      <c r="D53" s="32">
        <v>3</v>
      </c>
      <c r="E53" s="26">
        <v>358761</v>
      </c>
      <c r="F53" s="26">
        <v>26973</v>
      </c>
      <c r="G53" s="26">
        <v>331788</v>
      </c>
      <c r="H53" s="26">
        <v>59722</v>
      </c>
      <c r="I53" s="17">
        <v>391510</v>
      </c>
      <c r="J53" s="23">
        <v>3318</v>
      </c>
      <c r="K53" s="17">
        <v>16589</v>
      </c>
      <c r="L53" s="17">
        <v>0</v>
      </c>
      <c r="M53" s="17">
        <v>59722</v>
      </c>
      <c r="N53" s="17">
        <v>311881</v>
      </c>
      <c r="O53" s="24" t="s">
        <v>53</v>
      </c>
      <c r="P53" s="13">
        <v>100000</v>
      </c>
      <c r="Q53" s="13">
        <v>1000</v>
      </c>
      <c r="R53" s="14">
        <v>0</v>
      </c>
      <c r="S53" s="14">
        <v>0</v>
      </c>
      <c r="T53" s="14">
        <v>99000</v>
      </c>
      <c r="U53" s="21" t="s">
        <v>54</v>
      </c>
      <c r="V53" s="25"/>
    </row>
    <row r="54" spans="1:23" ht="22.95" customHeight="1" x14ac:dyDescent="0.3">
      <c r="A54" s="50">
        <v>51662</v>
      </c>
      <c r="B54" s="47"/>
      <c r="C54" s="2"/>
      <c r="D54" s="32"/>
      <c r="E54" s="26"/>
      <c r="F54" s="26">
        <v>0</v>
      </c>
      <c r="G54" s="26">
        <v>0</v>
      </c>
      <c r="H54" s="26">
        <v>0</v>
      </c>
      <c r="I54" s="17">
        <v>0</v>
      </c>
      <c r="J54" s="23">
        <v>0</v>
      </c>
      <c r="K54" s="17">
        <v>0</v>
      </c>
      <c r="L54" s="17"/>
      <c r="M54" s="17">
        <v>0</v>
      </c>
      <c r="N54" s="17">
        <v>0</v>
      </c>
      <c r="O54" s="24"/>
      <c r="P54" s="13"/>
      <c r="Q54" s="13">
        <v>0</v>
      </c>
      <c r="R54" s="14">
        <v>0</v>
      </c>
      <c r="S54" s="14">
        <v>0</v>
      </c>
      <c r="T54" s="14">
        <v>212881</v>
      </c>
      <c r="U54" s="21" t="s">
        <v>55</v>
      </c>
      <c r="V54" s="25"/>
    </row>
    <row r="55" spans="1:23" ht="22.95" customHeight="1" x14ac:dyDescent="0.3">
      <c r="A55" s="50"/>
      <c r="B55" s="47"/>
      <c r="C55" s="2"/>
      <c r="D55" s="32"/>
      <c r="E55" s="26"/>
      <c r="F55" s="26"/>
      <c r="G55" s="26"/>
      <c r="H55" s="26"/>
      <c r="I55" s="17"/>
      <c r="J55" s="23"/>
      <c r="K55" s="17"/>
      <c r="L55" s="17"/>
      <c r="M55" s="17"/>
      <c r="N55" s="17"/>
      <c r="O55" s="24"/>
      <c r="P55" s="13"/>
      <c r="Q55" s="13"/>
      <c r="R55" s="14"/>
      <c r="S55" s="14"/>
      <c r="T55" s="14"/>
      <c r="U55" s="21"/>
      <c r="V55" s="25"/>
    </row>
    <row r="56" spans="1:23" s="33" customFormat="1" ht="22.95" customHeight="1" x14ac:dyDescent="0.3">
      <c r="A56" s="51"/>
      <c r="B56" s="48"/>
      <c r="C56" s="34"/>
      <c r="D56" s="35"/>
      <c r="E56" s="36"/>
      <c r="F56" s="36"/>
      <c r="G56" s="36"/>
      <c r="H56" s="36"/>
      <c r="I56" s="37"/>
      <c r="J56" s="38"/>
      <c r="K56" s="37"/>
      <c r="L56" s="37"/>
      <c r="M56" s="37"/>
      <c r="N56" s="37"/>
      <c r="O56" s="39"/>
      <c r="P56" s="40"/>
      <c r="Q56" s="40"/>
      <c r="R56" s="41"/>
      <c r="S56" s="41"/>
      <c r="T56" s="41"/>
      <c r="U56" s="42"/>
      <c r="V56" s="43"/>
      <c r="W56" s="44">
        <f>SUM(N53:N55)-SUM(T53:T55)</f>
        <v>0</v>
      </c>
    </row>
    <row r="57" spans="1:23" ht="22.95" customHeight="1" x14ac:dyDescent="0.3">
      <c r="A57" s="50">
        <v>51601</v>
      </c>
      <c r="B57" s="47" t="s">
        <v>56</v>
      </c>
      <c r="C57" s="2">
        <v>44798</v>
      </c>
      <c r="D57" s="32">
        <v>2</v>
      </c>
      <c r="E57" s="26">
        <v>375812</v>
      </c>
      <c r="F57" s="26">
        <v>26973</v>
      </c>
      <c r="G57" s="26">
        <v>348839</v>
      </c>
      <c r="H57" s="26">
        <v>62791</v>
      </c>
      <c r="I57" s="17">
        <v>411630</v>
      </c>
      <c r="J57" s="23">
        <v>3488</v>
      </c>
      <c r="K57" s="17">
        <v>17442</v>
      </c>
      <c r="L57" s="17">
        <v>806.99999999999932</v>
      </c>
      <c r="M57" s="17">
        <v>62791</v>
      </c>
      <c r="N57" s="17">
        <v>327102</v>
      </c>
      <c r="O57" s="24" t="s">
        <v>57</v>
      </c>
      <c r="P57" s="13">
        <v>100000</v>
      </c>
      <c r="Q57" s="13">
        <v>1000</v>
      </c>
      <c r="R57" s="14">
        <v>0</v>
      </c>
      <c r="S57" s="14">
        <v>0</v>
      </c>
      <c r="T57" s="14">
        <v>99000</v>
      </c>
      <c r="U57" s="21" t="s">
        <v>58</v>
      </c>
      <c r="V57" s="25"/>
    </row>
    <row r="58" spans="1:23" ht="22.95" customHeight="1" x14ac:dyDescent="0.3">
      <c r="A58" s="50">
        <v>51601</v>
      </c>
      <c r="B58" s="47" t="s">
        <v>65</v>
      </c>
      <c r="C58" s="2">
        <v>45215</v>
      </c>
      <c r="D58" s="3">
        <v>2</v>
      </c>
      <c r="E58" s="22">
        <v>62791</v>
      </c>
      <c r="F58" s="29">
        <v>0</v>
      </c>
      <c r="G58" s="29">
        <f>E58-F58</f>
        <v>62791</v>
      </c>
      <c r="H58" s="14">
        <v>0</v>
      </c>
      <c r="I58" s="23">
        <f>G58+H58</f>
        <v>62791</v>
      </c>
      <c r="J58" s="23">
        <v>0</v>
      </c>
      <c r="K58" s="17">
        <v>0</v>
      </c>
      <c r="L58" s="17"/>
      <c r="M58" s="17">
        <v>0</v>
      </c>
      <c r="N58" s="17">
        <f>I58-SUM(J58:M58)</f>
        <v>62791</v>
      </c>
      <c r="O58" s="24"/>
      <c r="P58" s="13"/>
      <c r="Q58" s="13">
        <v>0</v>
      </c>
      <c r="R58" s="14">
        <v>0</v>
      </c>
      <c r="S58" s="14">
        <v>0</v>
      </c>
      <c r="T58" s="14">
        <v>228102</v>
      </c>
      <c r="U58" s="21" t="s">
        <v>59</v>
      </c>
      <c r="V58" s="25"/>
    </row>
    <row r="59" spans="1:23" s="33" customFormat="1" ht="22.95" customHeight="1" x14ac:dyDescent="0.3">
      <c r="A59" s="51"/>
      <c r="B59" s="48"/>
      <c r="C59" s="34"/>
      <c r="D59" s="35"/>
      <c r="E59" s="36"/>
      <c r="F59" s="36"/>
      <c r="G59" s="36"/>
      <c r="H59" s="36"/>
      <c r="I59" s="37"/>
      <c r="J59" s="38"/>
      <c r="K59" s="37"/>
      <c r="L59" s="37"/>
      <c r="M59" s="37"/>
      <c r="N59" s="37"/>
      <c r="O59" s="39"/>
      <c r="P59" s="40"/>
      <c r="Q59" s="40"/>
      <c r="R59" s="41"/>
      <c r="S59" s="41"/>
      <c r="T59" s="41"/>
      <c r="U59" s="42"/>
      <c r="V59" s="43"/>
      <c r="W59" s="44">
        <f>SUM(N56:N58)-SUM(T56:T58)</f>
        <v>62791</v>
      </c>
    </row>
    <row r="60" spans="1:23" ht="22.95" customHeight="1" x14ac:dyDescent="0.3">
      <c r="A60" s="50">
        <v>51564</v>
      </c>
      <c r="B60" s="47" t="s">
        <v>60</v>
      </c>
      <c r="C60" s="2">
        <v>44798</v>
      </c>
      <c r="D60" s="32">
        <v>2</v>
      </c>
      <c r="E60" s="26">
        <v>362484</v>
      </c>
      <c r="F60" s="26">
        <v>26973</v>
      </c>
      <c r="G60" s="26">
        <v>335511</v>
      </c>
      <c r="H60" s="26">
        <v>60392</v>
      </c>
      <c r="I60" s="17">
        <v>395903</v>
      </c>
      <c r="J60" s="23">
        <v>3355</v>
      </c>
      <c r="K60" s="17">
        <v>16776</v>
      </c>
      <c r="L60" s="17">
        <v>1479</v>
      </c>
      <c r="M60" s="17">
        <v>60392</v>
      </c>
      <c r="N60" s="17">
        <v>313901</v>
      </c>
      <c r="O60" s="24" t="s">
        <v>57</v>
      </c>
      <c r="P60" s="13">
        <v>100000</v>
      </c>
      <c r="Q60" s="13">
        <v>1000</v>
      </c>
      <c r="R60" s="14">
        <v>0</v>
      </c>
      <c r="S60" s="14">
        <v>0</v>
      </c>
      <c r="T60" s="14">
        <v>99000</v>
      </c>
      <c r="U60" s="21" t="s">
        <v>58</v>
      </c>
      <c r="V60" s="25"/>
    </row>
    <row r="61" spans="1:23" ht="22.95" customHeight="1" x14ac:dyDescent="0.3">
      <c r="A61" s="50">
        <v>51564</v>
      </c>
      <c r="B61" s="47" t="s">
        <v>9</v>
      </c>
      <c r="C61" s="2">
        <v>45215</v>
      </c>
      <c r="D61" s="3">
        <v>2</v>
      </c>
      <c r="E61" s="22">
        <v>60392</v>
      </c>
      <c r="F61" s="29">
        <v>0</v>
      </c>
      <c r="G61" s="29">
        <f>E61-F61</f>
        <v>60392</v>
      </c>
      <c r="H61" s="14">
        <v>0</v>
      </c>
      <c r="I61" s="23">
        <f>G61+H61</f>
        <v>60392</v>
      </c>
      <c r="J61" s="23">
        <v>0</v>
      </c>
      <c r="K61" s="17">
        <v>0</v>
      </c>
      <c r="L61" s="17"/>
      <c r="M61" s="17">
        <v>0</v>
      </c>
      <c r="N61" s="17">
        <f>I61-SUM(J61:M61)</f>
        <v>60392</v>
      </c>
      <c r="O61" s="24"/>
      <c r="P61" s="13"/>
      <c r="Q61" s="13">
        <v>0</v>
      </c>
      <c r="R61" s="14">
        <v>0</v>
      </c>
      <c r="S61" s="14">
        <v>0</v>
      </c>
      <c r="T61" s="14">
        <v>214901</v>
      </c>
      <c r="U61" s="21" t="s">
        <v>61</v>
      </c>
      <c r="V61" s="25"/>
    </row>
    <row r="62" spans="1:23" ht="22.95" customHeight="1" x14ac:dyDescent="0.3">
      <c r="A62" s="50"/>
      <c r="B62" s="47"/>
      <c r="C62" s="2"/>
      <c r="D62" s="32"/>
      <c r="E62" s="26"/>
      <c r="F62" s="26"/>
      <c r="G62" s="26"/>
      <c r="H62" s="26"/>
      <c r="I62" s="17"/>
      <c r="J62" s="23"/>
      <c r="K62" s="17"/>
      <c r="L62" s="17"/>
      <c r="M62" s="17"/>
      <c r="N62" s="17"/>
      <c r="O62" s="24"/>
      <c r="P62" s="13"/>
      <c r="Q62" s="13"/>
      <c r="R62" s="14"/>
      <c r="S62" s="14"/>
      <c r="T62" s="14"/>
      <c r="U62" s="21"/>
      <c r="V62" s="25"/>
    </row>
    <row r="63" spans="1:23" s="33" customFormat="1" ht="22.95" customHeight="1" x14ac:dyDescent="0.3">
      <c r="A63" s="51"/>
      <c r="B63" s="48"/>
      <c r="C63" s="34"/>
      <c r="D63" s="35"/>
      <c r="E63" s="36"/>
      <c r="F63" s="36"/>
      <c r="G63" s="36"/>
      <c r="H63" s="36"/>
      <c r="I63" s="37"/>
      <c r="J63" s="38"/>
      <c r="K63" s="37"/>
      <c r="L63" s="37"/>
      <c r="M63" s="37"/>
      <c r="N63" s="37"/>
      <c r="O63" s="39"/>
      <c r="P63" s="40"/>
      <c r="Q63" s="40"/>
      <c r="R63" s="41"/>
      <c r="S63" s="41"/>
      <c r="T63" s="41"/>
      <c r="U63" s="42"/>
      <c r="V63" s="43"/>
      <c r="W63" s="44">
        <f>SUM(N60:N62)-SUM(T60:T62)</f>
        <v>60392</v>
      </c>
    </row>
    <row r="64" spans="1:23" ht="22.95" customHeight="1" x14ac:dyDescent="0.3">
      <c r="A64" s="50">
        <v>51471</v>
      </c>
      <c r="B64" s="47" t="s">
        <v>62</v>
      </c>
      <c r="C64" s="2">
        <v>44914</v>
      </c>
      <c r="D64" s="32">
        <v>14</v>
      </c>
      <c r="E64" s="26">
        <v>372459</v>
      </c>
      <c r="F64" s="26">
        <v>27650</v>
      </c>
      <c r="G64" s="26">
        <v>344809</v>
      </c>
      <c r="H64" s="26">
        <v>62065.619999999995</v>
      </c>
      <c r="I64" s="17">
        <v>406874.62</v>
      </c>
      <c r="J64" s="23">
        <v>3448.09</v>
      </c>
      <c r="K64" s="17">
        <v>17240.45</v>
      </c>
      <c r="L64" s="17">
        <v>0</v>
      </c>
      <c r="M64" s="17">
        <v>62065.619999999995</v>
      </c>
      <c r="N64" s="17">
        <v>324120.45999999996</v>
      </c>
      <c r="O64" s="24"/>
      <c r="P64" s="13">
        <v>0</v>
      </c>
      <c r="Q64" s="13">
        <v>0</v>
      </c>
      <c r="R64" s="14">
        <v>0</v>
      </c>
      <c r="S64" s="14">
        <v>0</v>
      </c>
      <c r="T64" s="14">
        <v>0</v>
      </c>
      <c r="U64" s="21">
        <v>99000</v>
      </c>
      <c r="V64" s="25" t="s">
        <v>63</v>
      </c>
    </row>
    <row r="65" spans="1:22" ht="22.95" customHeight="1" x14ac:dyDescent="0.3">
      <c r="A65" s="50">
        <v>51471</v>
      </c>
      <c r="B65" s="47"/>
      <c r="C65" s="2"/>
      <c r="D65" s="32"/>
      <c r="E65" s="26"/>
      <c r="F65" s="26">
        <v>0</v>
      </c>
      <c r="G65" s="26">
        <v>0</v>
      </c>
      <c r="H65" s="26">
        <v>0</v>
      </c>
      <c r="I65" s="17">
        <v>0</v>
      </c>
      <c r="J65" s="23">
        <v>0</v>
      </c>
      <c r="K65" s="17">
        <v>0</v>
      </c>
      <c r="L65" s="17">
        <v>0</v>
      </c>
      <c r="M65" s="17">
        <v>0</v>
      </c>
      <c r="N65" s="17">
        <v>0</v>
      </c>
      <c r="O65" s="24"/>
      <c r="P65" s="13">
        <v>0</v>
      </c>
      <c r="Q65" s="13">
        <v>0</v>
      </c>
      <c r="R65" s="14">
        <v>0</v>
      </c>
      <c r="S65" s="14">
        <v>0</v>
      </c>
      <c r="T65" s="14">
        <v>0</v>
      </c>
      <c r="U65" s="21">
        <v>225121</v>
      </c>
      <c r="V65" s="25" t="s">
        <v>64</v>
      </c>
    </row>
    <row r="66" spans="1:22" ht="22.95" customHeight="1" x14ac:dyDescent="0.3">
      <c r="A66" s="50"/>
      <c r="B66" s="47"/>
      <c r="C66" s="2"/>
      <c r="D66" s="32"/>
      <c r="E66" s="26"/>
      <c r="F66" s="26"/>
      <c r="G66" s="26"/>
      <c r="H66" s="26"/>
      <c r="I66" s="17"/>
      <c r="J66" s="23"/>
      <c r="K66" s="17"/>
      <c r="L66" s="17"/>
      <c r="M66" s="17"/>
      <c r="N66" s="17"/>
      <c r="O66" s="24"/>
      <c r="P66" s="13"/>
      <c r="Q66" s="13"/>
      <c r="R66" s="14"/>
      <c r="S66" s="14"/>
      <c r="T66" s="14"/>
      <c r="U66" s="21"/>
      <c r="V66" s="25"/>
    </row>
    <row r="67" spans="1:22" ht="22.95" customHeight="1" x14ac:dyDescent="0.3">
      <c r="A67" s="50"/>
      <c r="B67" s="47"/>
      <c r="C67" s="2"/>
      <c r="D67" s="32"/>
      <c r="E67" s="26"/>
      <c r="F67" s="26"/>
      <c r="G67" s="26"/>
      <c r="H67" s="26"/>
      <c r="I67" s="17"/>
      <c r="J67" s="23"/>
      <c r="K67" s="17"/>
      <c r="L67" s="17"/>
      <c r="M67" s="17"/>
      <c r="N67" s="17"/>
      <c r="O67" s="24"/>
      <c r="P67" s="13"/>
      <c r="Q67" s="13"/>
      <c r="R67" s="14"/>
      <c r="S67" s="14"/>
      <c r="T67" s="14"/>
      <c r="U67" s="21"/>
      <c r="V67" s="2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 GRAM 17</dc:creator>
  <cp:lastModifiedBy>LCEPL IT Department</cp:lastModifiedBy>
  <cp:lastPrinted>2022-06-28T06:22:04Z</cp:lastPrinted>
  <dcterms:created xsi:type="dcterms:W3CDTF">2022-06-10T14:11:52Z</dcterms:created>
  <dcterms:modified xsi:type="dcterms:W3CDTF">2025-05-30T12:21:33Z</dcterms:modified>
</cp:coreProperties>
</file>