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filterPrivacy="1"/>
  <xr:revisionPtr revIDLastSave="0" documentId="13_ncr:1_{926ED8D3-1086-4A12-AD48-DD4CC522C6EE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Q11" i="1"/>
  <c r="Q14" i="1"/>
  <c r="G15" i="1"/>
  <c r="K15" i="1" s="1"/>
  <c r="G8" i="1"/>
  <c r="K8" i="1" s="1"/>
  <c r="R18" i="1"/>
  <c r="O18" i="1"/>
  <c r="O27" i="1" s="1"/>
  <c r="L15" i="1" l="1"/>
  <c r="M15" i="1"/>
  <c r="L8" i="1"/>
  <c r="M8" i="1"/>
  <c r="M18" i="1" s="1"/>
  <c r="H15" i="1"/>
  <c r="N15" i="1" s="1"/>
  <c r="J15" i="1"/>
  <c r="I15" i="1"/>
  <c r="P15" i="1" s="1"/>
  <c r="T15" i="1" s="1"/>
  <c r="K18" i="1"/>
  <c r="H8" i="1"/>
  <c r="I8" i="1" s="1"/>
  <c r="J8" i="1"/>
  <c r="L18" i="1" l="1"/>
  <c r="O26" i="1" s="1"/>
  <c r="N8" i="1"/>
  <c r="N18" i="1" s="1"/>
  <c r="O30" i="1" s="1"/>
  <c r="P8" i="1" l="1"/>
  <c r="T8" i="1" l="1"/>
  <c r="T18" i="1" s="1"/>
  <c r="P18" i="1"/>
  <c r="R19" i="1" s="1"/>
  <c r="O28" i="1" s="1"/>
</calcChain>
</file>

<file path=xl/sharedStrings.xml><?xml version="1.0" encoding="utf-8"?>
<sst xmlns="http://schemas.openxmlformats.org/spreadsheetml/2006/main" count="40" uniqueCount="38">
  <si>
    <t>Amount</t>
  </si>
  <si>
    <t>Hold Amount</t>
  </si>
  <si>
    <t>UTR</t>
  </si>
  <si>
    <t>Total Hold</t>
  </si>
  <si>
    <t>Other Hold</t>
  </si>
  <si>
    <t>Advance / Surplus</t>
  </si>
  <si>
    <t>Debit</t>
  </si>
  <si>
    <t>Nil</t>
  </si>
  <si>
    <t>GST Remaining</t>
  </si>
  <si>
    <t>Krishna Contractor</t>
  </si>
  <si>
    <t>Advance Wise</t>
  </si>
  <si>
    <t>21-10-2024 NEFT/AXISP00556268917/RIUP24/2256/KRISHNA CONTRCTOR/CNRB0002148 118800.00</t>
  </si>
  <si>
    <t>30-10-2024 NEFT/AXISP00561389911/RIUP24/2371/KRISHNA CONTRCTOR/CNRB0002148 148500.00</t>
  </si>
  <si>
    <t>Not Booked</t>
  </si>
  <si>
    <t>21-12-2024 NEFT/AXISP00587304763/RIUP24/2780/KRISHNA CONTRCTOR/CNRB0002148 148500.00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</si>
  <si>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</si>
  <si>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</si>
  <si>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</si>
  <si>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</si>
  <si>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</si>
  <si>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</si>
  <si>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</si>
  <si>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</si>
  <si>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</si>
  <si>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</si>
  <si>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</si>
  <si>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</si>
  <si>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</si>
  <si>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</si>
  <si>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</si>
  <si>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</si>
  <si>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</si>
  <si>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</si>
  <si>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</si>
  <si>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</si>
  <si>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</si>
  <si>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ANJOKHERA VILLAGE BLOCK - KANDHLA RR work</t>
  </si>
  <si>
    <t>Rasoolpur village Block Kandhala Road Restoration 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</si>
</sst>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rgb="FF555555"/>
      <name val="Trebuchet MS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omic Sans MS"/>
      <family val="4"/>
    </font>
    <font>
      <b/>
      <sz val="10"/>
      <color rgb="FFFF0000"/>
      <name val="Comic Sans MS"/>
      <family val="4"/>
    </font>
    <font>
      <sz val="9"/>
      <color rgb="FF333333"/>
      <name val="Verdan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5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15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2" fillId="2" borderId="2" xfId="1" applyFont="1" applyFill="1" applyBorder="1" applyAlignment="1">
      <alignment horizontal="center" vertical="center"/>
    </xf>
    <xf numFmtId="9" fontId="2" fillId="2" borderId="2" xfId="1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64" fontId="2" fillId="3" borderId="3" xfId="1" applyFont="1" applyFill="1" applyBorder="1" applyAlignment="1">
      <alignment horizontal="center" vertical="center"/>
    </xf>
    <xf numFmtId="164" fontId="4" fillId="3" borderId="3" xfId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4" fontId="2" fillId="0" borderId="3" xfId="1" applyFont="1" applyFill="1" applyBorder="1" applyAlignment="1">
      <alignment horizontal="center" vertical="center"/>
    </xf>
    <xf numFmtId="164" fontId="4" fillId="0" borderId="3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164" fontId="6" fillId="2" borderId="2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 wrapText="1"/>
    </xf>
    <xf numFmtId="165" fontId="6" fillId="2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wrapText="1"/>
    </xf>
    <xf numFmtId="0" fontId="0" fillId="0" borderId="0" xfId="0" applyFont="1"/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164" fontId="6" fillId="2" borderId="7" xfId="1" applyFont="1" applyFill="1" applyBorder="1" applyAlignment="1">
      <alignment horizontal="center" vertical="center"/>
    </xf>
    <xf numFmtId="164" fontId="6" fillId="2" borderId="8" xfId="1" applyFont="1" applyFill="1" applyBorder="1" applyAlignment="1">
      <alignment horizontal="center" vertical="center"/>
    </xf>
    <xf numFmtId="164" fontId="6" fillId="2" borderId="9" xfId="1" applyFont="1" applyFill="1" applyBorder="1" applyAlignment="1">
      <alignment horizontal="center" vertical="center"/>
    </xf>
    <xf numFmtId="14" fontId="6" fillId="2" borderId="4" xfId="1" applyNumberFormat="1" applyFont="1" applyFill="1" applyBorder="1" applyAlignment="1">
      <alignment horizontal="center" vertical="center"/>
    </xf>
    <xf numFmtId="14" fontId="6" fillId="2" borderId="5" xfId="1" applyNumberFormat="1" applyFont="1" applyFill="1" applyBorder="1" applyAlignment="1">
      <alignment horizontal="center" vertical="center"/>
    </xf>
    <xf numFmtId="164" fontId="6" fillId="2" borderId="5" xfId="1" applyFont="1" applyFill="1" applyBorder="1" applyAlignment="1">
      <alignment horizontal="center" vertical="center"/>
    </xf>
    <xf numFmtId="164" fontId="6" fillId="2" borderId="6" xfId="1" applyFont="1" applyFill="1" applyBorder="1" applyAlignment="1">
      <alignment horizontal="center" vertical="center"/>
    </xf>
    <xf numFmtId="164" fontId="6" fillId="2" borderId="4" xfId="1" applyFont="1" applyFill="1" applyBorder="1" applyAlignment="1">
      <alignment horizontal="center" vertical="center"/>
    </xf>
    <xf numFmtId="164" fontId="6" fillId="2" borderId="10" xfId="1" applyFont="1" applyFill="1" applyBorder="1" applyAlignment="1">
      <alignment horizontal="center" vertical="center"/>
    </xf>
    <xf numFmtId="164" fontId="6" fillId="2" borderId="1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topLeftCell="A10" workbookViewId="0">
      <selection activeCell="B15" sqref="B15"/>
    </sheetView>
  </sheetViews>
  <sheetFormatPr defaultColWidth="9.109375" defaultRowHeight="13.8" x14ac:dyDescent="0.3"/>
  <cols>
    <col min="1" max="1" width="9.109375" style="16"/>
    <col min="2" max="2" width="17" style="16" customWidth="1"/>
    <col min="3" max="3" width="12.44140625" style="16" bestFit="1" customWidth="1"/>
    <col min="4" max="4" width="10.88671875" style="16" bestFit="1" customWidth="1"/>
    <col min="5" max="5" width="12.88671875" style="16" bestFit="1" customWidth="1"/>
    <col min="6" max="6" width="13.33203125" style="16" customWidth="1"/>
    <col min="7" max="7" width="12.5546875" style="16" bestFit="1" customWidth="1"/>
    <col min="8" max="8" width="10.88671875" style="16" bestFit="1" customWidth="1"/>
    <col min="9" max="9" width="14" style="16" customWidth="1"/>
    <col min="10" max="10" width="9.6640625" style="16" bestFit="1" customWidth="1"/>
    <col min="11" max="11" width="10.88671875" style="16" bestFit="1" customWidth="1"/>
    <col min="12" max="12" width="10.88671875" style="16" customWidth="1"/>
    <col min="13" max="13" width="12.6640625" style="16" customWidth="1"/>
    <col min="14" max="14" width="10.88671875" style="16" bestFit="1" customWidth="1"/>
    <col min="15" max="15" width="11.33203125" style="16" customWidth="1"/>
    <col min="16" max="16" width="12.88671875" style="16" bestFit="1" customWidth="1"/>
    <col min="17" max="17" width="9.109375" style="16"/>
    <col min="18" max="18" width="16.6640625" style="16" customWidth="1"/>
    <col min="19" max="19" width="94.5546875" style="16" bestFit="1" customWidth="1"/>
    <col min="20" max="20" width="13.88671875" style="16" bestFit="1" customWidth="1"/>
    <col min="21" max="16384" width="9.109375" style="16"/>
  </cols>
  <sheetData>
    <row r="1" spans="1:20" s="34" customFormat="1" ht="24.9" customHeight="1" x14ac:dyDescent="0.3">
      <c r="A1" s="32" t="s">
        <v>15</v>
      </c>
      <c r="B1" s="33" t="s">
        <v>9</v>
      </c>
    </row>
    <row r="2" spans="1:20" s="34" customFormat="1" ht="24.9" customHeight="1" x14ac:dyDescent="0.3">
      <c r="A2" s="32" t="s">
        <v>16</v>
      </c>
      <c r="B2" s="34" t="s">
        <v>17</v>
      </c>
    </row>
    <row r="3" spans="1:20" s="34" customFormat="1" ht="30.6" customHeight="1" x14ac:dyDescent="0.3">
      <c r="A3" s="32" t="s">
        <v>18</v>
      </c>
      <c r="B3" s="32" t="s">
        <v>19</v>
      </c>
    </row>
    <row r="4" spans="1:20" s="34" customFormat="1" ht="24.9" customHeight="1" thickBot="1" x14ac:dyDescent="0.35">
      <c r="A4" s="32" t="s">
        <v>20</v>
      </c>
      <c r="B4" s="32" t="s">
        <v>19</v>
      </c>
    </row>
    <row r="5" spans="1:20" ht="33.6" x14ac:dyDescent="0.3">
      <c r="A5" s="35" t="s">
        <v>21</v>
      </c>
      <c r="B5" s="36" t="s">
        <v>22</v>
      </c>
      <c r="C5" s="37" t="s">
        <v>23</v>
      </c>
      <c r="D5" s="38" t="s">
        <v>24</v>
      </c>
      <c r="E5" s="36" t="s">
        <v>25</v>
      </c>
      <c r="F5" s="36" t="s">
        <v>26</v>
      </c>
      <c r="G5" s="38" t="s">
        <v>27</v>
      </c>
      <c r="H5" s="39" t="s">
        <v>28</v>
      </c>
      <c r="I5" s="40" t="s">
        <v>0</v>
      </c>
      <c r="J5" s="36" t="s">
        <v>29</v>
      </c>
      <c r="K5" s="36" t="s">
        <v>30</v>
      </c>
      <c r="L5" s="36" t="s">
        <v>31</v>
      </c>
      <c r="M5" s="36" t="s">
        <v>32</v>
      </c>
      <c r="N5" s="36" t="s">
        <v>33</v>
      </c>
      <c r="O5" s="2" t="s">
        <v>1</v>
      </c>
      <c r="P5" s="36" t="s">
        <v>34</v>
      </c>
      <c r="Q5" s="2"/>
      <c r="R5" s="36" t="s">
        <v>35</v>
      </c>
      <c r="S5" s="36" t="s">
        <v>2</v>
      </c>
      <c r="T5" s="2" t="s">
        <v>10</v>
      </c>
    </row>
    <row r="6" spans="1:20" ht="17.399999999999999" thickBot="1" x14ac:dyDescent="0.35">
      <c r="A6" s="17"/>
      <c r="B6" s="18"/>
      <c r="C6" s="18"/>
      <c r="D6" s="18"/>
      <c r="E6" s="18"/>
      <c r="F6" s="18"/>
      <c r="G6" s="18"/>
      <c r="H6" s="19">
        <v>0.18</v>
      </c>
      <c r="I6" s="18"/>
      <c r="J6" s="19">
        <v>0.01</v>
      </c>
      <c r="K6" s="19">
        <v>0.05</v>
      </c>
      <c r="L6" s="19">
        <v>0.1</v>
      </c>
      <c r="M6" s="19">
        <v>0.1</v>
      </c>
      <c r="N6" s="19">
        <v>0.18</v>
      </c>
      <c r="O6" s="19"/>
      <c r="P6" s="18"/>
      <c r="Q6" s="3"/>
      <c r="R6" s="18"/>
      <c r="S6" s="18"/>
      <c r="T6" s="18"/>
    </row>
    <row r="7" spans="1:20" s="15" customFormat="1" ht="16.8" x14ac:dyDescent="0.3">
      <c r="A7" s="20"/>
      <c r="B7" s="4"/>
      <c r="C7" s="5"/>
      <c r="D7" s="6"/>
      <c r="E7" s="21"/>
      <c r="F7" s="21"/>
      <c r="G7" s="21"/>
      <c r="H7" s="21"/>
      <c r="I7" s="21"/>
      <c r="J7" s="21"/>
      <c r="K7" s="21"/>
      <c r="L7" s="21"/>
      <c r="M7" s="21"/>
      <c r="N7" s="22"/>
      <c r="O7" s="21"/>
      <c r="P7" s="21"/>
      <c r="Q7" s="7">
        <v>66080</v>
      </c>
      <c r="R7" s="21"/>
      <c r="S7" s="21"/>
      <c r="T7" s="21"/>
    </row>
    <row r="8" spans="1:20" ht="57.6" x14ac:dyDescent="0.3">
      <c r="A8" s="23">
        <v>66080</v>
      </c>
      <c r="B8" s="1" t="s">
        <v>36</v>
      </c>
      <c r="C8" s="8">
        <v>45593</v>
      </c>
      <c r="D8" s="9">
        <v>64</v>
      </c>
      <c r="E8" s="24">
        <v>379974</v>
      </c>
      <c r="F8" s="24">
        <v>108728</v>
      </c>
      <c r="G8" s="24">
        <f>E8-F8</f>
        <v>271246</v>
      </c>
      <c r="H8" s="24">
        <f>G8*18%</f>
        <v>48824.28</v>
      </c>
      <c r="I8" s="24">
        <f>SUM(G8:H8)</f>
        <v>320070.28000000003</v>
      </c>
      <c r="J8" s="24">
        <f>G8*1%</f>
        <v>2712.46</v>
      </c>
      <c r="K8" s="24">
        <f>G8*5%</f>
        <v>13562.300000000001</v>
      </c>
      <c r="L8" s="24">
        <f>G8*10%</f>
        <v>27124.600000000002</v>
      </c>
      <c r="M8" s="24">
        <f>G8*10%</f>
        <v>27124.600000000002</v>
      </c>
      <c r="N8" s="24">
        <f>H8</f>
        <v>48824.28</v>
      </c>
      <c r="O8" s="24"/>
      <c r="P8" s="24">
        <f>SUM(I8)-SUM(J8:O8)</f>
        <v>200722.04000000004</v>
      </c>
      <c r="Q8" s="30" t="s">
        <v>13</v>
      </c>
      <c r="R8" s="24">
        <v>118800</v>
      </c>
      <c r="S8" s="29" t="s">
        <v>11</v>
      </c>
      <c r="T8" s="24">
        <f>SUM(P8:P10)-SUM(R8:R10)</f>
        <v>-66577.959999999963</v>
      </c>
    </row>
    <row r="9" spans="1:20" ht="16.8" x14ac:dyDescent="0.3">
      <c r="A9" s="23">
        <v>66080</v>
      </c>
      <c r="B9" s="11"/>
      <c r="C9" s="8"/>
      <c r="D9" s="9"/>
      <c r="E9" s="24"/>
      <c r="F9" s="24"/>
      <c r="G9" s="24"/>
      <c r="H9" s="24"/>
      <c r="I9" s="24"/>
      <c r="J9" s="24"/>
      <c r="K9" s="24"/>
      <c r="L9" s="24"/>
      <c r="M9" s="24"/>
      <c r="N9" s="25"/>
      <c r="O9" s="24"/>
      <c r="P9" s="24"/>
      <c r="Q9" s="10"/>
      <c r="R9" s="24">
        <v>148500</v>
      </c>
      <c r="S9" s="24" t="s">
        <v>12</v>
      </c>
      <c r="T9" s="24"/>
    </row>
    <row r="10" spans="1:20" ht="16.8" x14ac:dyDescent="0.3">
      <c r="A10" s="23">
        <v>66080</v>
      </c>
      <c r="B10" s="11"/>
      <c r="C10" s="8"/>
      <c r="D10" s="9"/>
      <c r="E10" s="24"/>
      <c r="F10" s="24"/>
      <c r="G10" s="24"/>
      <c r="H10" s="24"/>
      <c r="I10" s="24"/>
      <c r="J10" s="24"/>
      <c r="K10" s="24"/>
      <c r="L10" s="24"/>
      <c r="M10" s="24"/>
      <c r="N10" s="25"/>
      <c r="O10" s="24"/>
      <c r="P10" s="24"/>
      <c r="Q10" s="10"/>
      <c r="R10" s="24"/>
      <c r="S10" s="24"/>
      <c r="T10" s="24"/>
    </row>
    <row r="11" spans="1:20" s="15" customFormat="1" ht="16.8" x14ac:dyDescent="0.3">
      <c r="A11" s="20"/>
      <c r="B11" s="4"/>
      <c r="C11" s="5"/>
      <c r="D11" s="6"/>
      <c r="E11" s="21"/>
      <c r="F11" s="21"/>
      <c r="G11" s="21"/>
      <c r="H11" s="21"/>
      <c r="I11" s="21"/>
      <c r="J11" s="21"/>
      <c r="K11" s="21"/>
      <c r="L11" s="21"/>
      <c r="M11" s="21"/>
      <c r="N11" s="22"/>
      <c r="O11" s="21"/>
      <c r="P11" s="21"/>
      <c r="Q11" s="7">
        <f>A12</f>
        <v>66081</v>
      </c>
      <c r="R11" s="21"/>
      <c r="S11" s="21"/>
      <c r="T11" s="21"/>
    </row>
    <row r="12" spans="1:20" ht="16.8" x14ac:dyDescent="0.3">
      <c r="A12" s="23">
        <v>66081</v>
      </c>
      <c r="B12" s="11"/>
      <c r="C12" s="8"/>
      <c r="D12" s="9"/>
      <c r="E12" s="24"/>
      <c r="F12" s="24"/>
      <c r="G12" s="24"/>
      <c r="H12" s="24"/>
      <c r="I12" s="24"/>
      <c r="J12" s="24"/>
      <c r="K12" s="24"/>
      <c r="L12" s="24"/>
      <c r="M12" s="24"/>
      <c r="N12" s="25"/>
      <c r="O12" s="24"/>
      <c r="P12" s="24"/>
      <c r="Q12" s="10"/>
      <c r="R12" s="24">
        <v>148500</v>
      </c>
      <c r="S12" s="24" t="s">
        <v>14</v>
      </c>
      <c r="T12" s="24">
        <f>SUM(P12:P14)-SUM(R12:R14)</f>
        <v>-148500</v>
      </c>
    </row>
    <row r="13" spans="1:20" ht="16.8" x14ac:dyDescent="0.3">
      <c r="A13" s="23">
        <v>66081</v>
      </c>
      <c r="B13" s="11"/>
      <c r="C13" s="8"/>
      <c r="D13" s="9"/>
      <c r="E13" s="24"/>
      <c r="F13" s="24"/>
      <c r="G13" s="24"/>
      <c r="H13" s="24"/>
      <c r="I13" s="24"/>
      <c r="J13" s="24"/>
      <c r="K13" s="24"/>
      <c r="L13" s="24"/>
      <c r="M13" s="24"/>
      <c r="N13" s="25"/>
      <c r="O13" s="24"/>
      <c r="P13" s="24"/>
      <c r="Q13" s="10"/>
      <c r="R13" s="24"/>
      <c r="S13" s="24"/>
      <c r="T13" s="24"/>
    </row>
    <row r="14" spans="1:20" ht="16.8" x14ac:dyDescent="0.3">
      <c r="A14" s="20"/>
      <c r="B14" s="4"/>
      <c r="C14" s="5"/>
      <c r="D14" s="6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21"/>
      <c r="P14" s="21"/>
      <c r="Q14" s="7">
        <f>A15</f>
        <v>67119</v>
      </c>
      <c r="R14" s="21"/>
      <c r="S14" s="21"/>
      <c r="T14" s="21"/>
    </row>
    <row r="15" spans="1:20" ht="64.8" x14ac:dyDescent="0.3">
      <c r="A15" s="23">
        <v>67119</v>
      </c>
      <c r="B15" s="11" t="s">
        <v>37</v>
      </c>
      <c r="C15" s="8">
        <v>45632</v>
      </c>
      <c r="D15" s="9">
        <v>99</v>
      </c>
      <c r="E15" s="24">
        <v>128908</v>
      </c>
      <c r="F15" s="24">
        <v>0</v>
      </c>
      <c r="G15" s="24">
        <f>E15-F15</f>
        <v>128908</v>
      </c>
      <c r="H15" s="24">
        <f>G15*18%</f>
        <v>23203.439999999999</v>
      </c>
      <c r="I15" s="24">
        <f>SUM(G15:H15)</f>
        <v>152111.44</v>
      </c>
      <c r="J15" s="24">
        <f>G15*1%</f>
        <v>1289.08</v>
      </c>
      <c r="K15" s="24">
        <f>G15*5%</f>
        <v>6445.4000000000005</v>
      </c>
      <c r="L15" s="24">
        <f>G15*10%</f>
        <v>12890.800000000001</v>
      </c>
      <c r="M15" s="24">
        <f>G15*10%</f>
        <v>12890.800000000001</v>
      </c>
      <c r="N15" s="24">
        <f>H15</f>
        <v>23203.439999999999</v>
      </c>
      <c r="O15" s="24"/>
      <c r="P15" s="24">
        <f>SUM(I15)-SUM(J15:O15)</f>
        <v>95391.92</v>
      </c>
      <c r="Q15" s="30"/>
      <c r="R15" s="24"/>
      <c r="S15" s="24"/>
      <c r="T15" s="24">
        <f>SUM(P15:P17)-SUM(R15:R17)</f>
        <v>95391.92</v>
      </c>
    </row>
    <row r="16" spans="1:20" ht="16.8" x14ac:dyDescent="0.3">
      <c r="A16" s="23">
        <v>67119</v>
      </c>
      <c r="B16" s="11"/>
      <c r="C16" s="8"/>
      <c r="D16" s="9"/>
      <c r="E16" s="24"/>
      <c r="F16" s="24"/>
      <c r="G16" s="24"/>
      <c r="H16" s="24"/>
      <c r="I16" s="24"/>
      <c r="J16" s="24"/>
      <c r="K16" s="24"/>
      <c r="L16" s="24"/>
      <c r="M16" s="24"/>
      <c r="N16" s="25"/>
      <c r="O16" s="24"/>
      <c r="P16" s="24"/>
      <c r="Q16" s="10"/>
      <c r="R16" s="24"/>
      <c r="S16" s="24"/>
      <c r="T16" s="24"/>
    </row>
    <row r="17" spans="1:20" ht="17.399999999999999" thickBot="1" x14ac:dyDescent="0.35">
      <c r="A17" s="23">
        <v>67119</v>
      </c>
      <c r="B17" s="11"/>
      <c r="C17" s="8"/>
      <c r="D17" s="9"/>
      <c r="E17" s="24"/>
      <c r="F17" s="24"/>
      <c r="G17" s="24"/>
      <c r="H17" s="24"/>
      <c r="I17" s="24"/>
      <c r="J17" s="24"/>
      <c r="K17" s="24"/>
      <c r="L17" s="24"/>
      <c r="M17" s="24"/>
      <c r="N17" s="25"/>
      <c r="O17" s="24"/>
      <c r="P17" s="24"/>
      <c r="Q17" s="10"/>
      <c r="R17" s="24"/>
      <c r="S17" s="24"/>
      <c r="T17" s="24"/>
    </row>
    <row r="18" spans="1:20" ht="16.8" x14ac:dyDescent="0.3">
      <c r="A18" s="26"/>
      <c r="B18" s="12"/>
      <c r="C18" s="13"/>
      <c r="D18" s="14"/>
      <c r="E18" s="27"/>
      <c r="F18" s="27"/>
      <c r="G18" s="27"/>
      <c r="H18" s="27"/>
      <c r="I18" s="27"/>
      <c r="J18" s="27"/>
      <c r="K18" s="27">
        <f>SUM(K8:K17)</f>
        <v>20007.7</v>
      </c>
      <c r="L18" s="27">
        <f t="shared" ref="L18:M18" si="0">SUM(L8:L17)</f>
        <v>40015.4</v>
      </c>
      <c r="M18" s="27">
        <f t="shared" si="0"/>
        <v>40015.4</v>
      </c>
      <c r="N18" s="27">
        <f t="shared" ref="N18:T18" si="1">SUM(N8:N17)</f>
        <v>72027.72</v>
      </c>
      <c r="O18" s="27">
        <f t="shared" si="1"/>
        <v>0</v>
      </c>
      <c r="P18" s="27">
        <f t="shared" si="1"/>
        <v>296113.96000000002</v>
      </c>
      <c r="Q18" s="2"/>
      <c r="R18" s="27">
        <f t="shared" si="1"/>
        <v>415800</v>
      </c>
      <c r="S18" s="27"/>
      <c r="T18" s="31">
        <f t="shared" si="1"/>
        <v>-119686.03999999996</v>
      </c>
    </row>
    <row r="19" spans="1:20" ht="17.399999999999999" thickBot="1" x14ac:dyDescent="0.35">
      <c r="A19" s="18"/>
      <c r="B19" s="18"/>
      <c r="C19" s="18"/>
      <c r="D19" s="18"/>
      <c r="E19" s="18"/>
      <c r="F19" s="18"/>
      <c r="G19" s="18"/>
      <c r="H19" s="18"/>
      <c r="I19" s="18"/>
      <c r="J19" s="28"/>
      <c r="K19" s="28"/>
      <c r="L19" s="28"/>
      <c r="M19" s="28"/>
      <c r="N19" s="28"/>
      <c r="O19" s="28"/>
      <c r="P19" s="28"/>
      <c r="Q19" s="28"/>
      <c r="R19" s="28">
        <f>P18-R18</f>
        <v>-119686.03999999998</v>
      </c>
      <c r="S19" s="18"/>
      <c r="T19" s="28"/>
    </row>
    <row r="23" spans="1:20" ht="14.4" thickBot="1" x14ac:dyDescent="0.35"/>
    <row r="24" spans="1:20" ht="17.399999999999999" thickBot="1" x14ac:dyDescent="0.35">
      <c r="K24" s="41" t="s">
        <v>9</v>
      </c>
      <c r="L24" s="42"/>
      <c r="M24" s="42"/>
      <c r="N24" s="42"/>
      <c r="O24" s="42"/>
      <c r="P24" s="43"/>
    </row>
    <row r="25" spans="1:20" ht="17.399999999999999" thickBot="1" x14ac:dyDescent="0.35">
      <c r="K25" s="44">
        <v>45649</v>
      </c>
      <c r="L25" s="45"/>
      <c r="M25" s="45"/>
      <c r="N25" s="46"/>
      <c r="O25" s="46"/>
      <c r="P25" s="47"/>
    </row>
    <row r="26" spans="1:20" ht="17.399999999999999" thickBot="1" x14ac:dyDescent="0.35">
      <c r="K26" s="48" t="s">
        <v>3</v>
      </c>
      <c r="L26" s="46"/>
      <c r="M26" s="46"/>
      <c r="N26" s="47"/>
      <c r="O26" s="49">
        <f>K18+L18+M18</f>
        <v>100038.5</v>
      </c>
      <c r="P26" s="50"/>
    </row>
    <row r="27" spans="1:20" ht="17.399999999999999" thickBot="1" x14ac:dyDescent="0.35">
      <c r="K27" s="48" t="s">
        <v>4</v>
      </c>
      <c r="L27" s="46"/>
      <c r="M27" s="46"/>
      <c r="N27" s="47"/>
      <c r="O27" s="48">
        <f>O18</f>
        <v>0</v>
      </c>
      <c r="P27" s="47"/>
    </row>
    <row r="28" spans="1:20" ht="17.399999999999999" thickBot="1" x14ac:dyDescent="0.35">
      <c r="K28" s="48" t="s">
        <v>5</v>
      </c>
      <c r="L28" s="46"/>
      <c r="M28" s="46"/>
      <c r="N28" s="47"/>
      <c r="O28" s="49">
        <f>R19</f>
        <v>-119686.03999999998</v>
      </c>
      <c r="P28" s="50"/>
    </row>
    <row r="29" spans="1:20" ht="17.399999999999999" thickBot="1" x14ac:dyDescent="0.35">
      <c r="K29" s="48" t="s">
        <v>6</v>
      </c>
      <c r="L29" s="46"/>
      <c r="M29" s="46"/>
      <c r="N29" s="47"/>
      <c r="O29" s="49" t="s">
        <v>7</v>
      </c>
      <c r="P29" s="50"/>
    </row>
    <row r="30" spans="1:20" ht="17.399999999999999" thickBot="1" x14ac:dyDescent="0.35">
      <c r="K30" s="48" t="s">
        <v>8</v>
      </c>
      <c r="L30" s="46"/>
      <c r="M30" s="46"/>
      <c r="N30" s="47"/>
      <c r="O30" s="48">
        <f>N18-P16-P9</f>
        <v>72027.72</v>
      </c>
      <c r="P30" s="47"/>
    </row>
  </sheetData>
  <mergeCells count="12">
    <mergeCell ref="K24:P24"/>
    <mergeCell ref="K25:P25"/>
    <mergeCell ref="K26:N26"/>
    <mergeCell ref="O26:P26"/>
    <mergeCell ref="K30:N30"/>
    <mergeCell ref="O30:P30"/>
    <mergeCell ref="K27:N27"/>
    <mergeCell ref="O27:P27"/>
    <mergeCell ref="K28:N28"/>
    <mergeCell ref="O28:P28"/>
    <mergeCell ref="K29:N29"/>
    <mergeCell ref="O29:P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2025-05-29T12:48:34Z</dcterms:modified>
</cp:coreProperties>
</file>