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Payment\Task\Laxmi\M A Infra\"/>
    </mc:Choice>
  </mc:AlternateContent>
  <xr:revisionPtr revIDLastSave="0" documentId="13_ncr:1_{3C836E21-E0E7-428F-8523-8125DCC95532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K22" i="1" s="1"/>
  <c r="J22" i="1" l="1"/>
  <c r="H22" i="1"/>
  <c r="N22" i="1" s="1"/>
  <c r="I22" i="1" l="1"/>
  <c r="P22" i="1"/>
  <c r="P23" i="1"/>
  <c r="F18" i="1"/>
  <c r="G18" i="1"/>
  <c r="K18" i="1" s="1"/>
  <c r="P17" i="1"/>
  <c r="G10" i="1"/>
  <c r="V22" i="1" l="1"/>
  <c r="J18" i="1"/>
  <c r="H18" i="1"/>
  <c r="N18" i="1" s="1"/>
  <c r="E19" i="1" s="1"/>
  <c r="P19" i="1" s="1"/>
  <c r="J10" i="1"/>
  <c r="K10" i="1"/>
  <c r="H10" i="1"/>
  <c r="N10" i="1" s="1"/>
  <c r="E12" i="1" s="1"/>
  <c r="P12" i="1" s="1"/>
  <c r="I18" i="1" l="1"/>
  <c r="P18" i="1" s="1"/>
  <c r="I10" i="1"/>
  <c r="P10" i="1" s="1"/>
  <c r="G9" i="1"/>
  <c r="G15" i="1"/>
  <c r="J15" i="1" s="1"/>
  <c r="J9" i="1" l="1"/>
  <c r="K9" i="1"/>
  <c r="H9" i="1"/>
  <c r="N9" i="1" s="1"/>
  <c r="K15" i="1"/>
  <c r="H15" i="1"/>
  <c r="N15" i="1" s="1"/>
  <c r="E16" i="1" s="1"/>
  <c r="P16" i="1" s="1"/>
  <c r="G8" i="1"/>
  <c r="K8" i="1" s="1"/>
  <c r="I9" i="1" l="1"/>
  <c r="P9" i="1" s="1"/>
  <c r="J8" i="1"/>
  <c r="H8" i="1"/>
  <c r="N8" i="1" s="1"/>
  <c r="I15" i="1"/>
  <c r="P15" i="1" s="1"/>
  <c r="V15" i="1" s="1"/>
  <c r="E11" i="1" l="1"/>
  <c r="P11" i="1" s="1"/>
  <c r="I8" i="1"/>
  <c r="P8" i="1" s="1"/>
  <c r="V8" i="1" l="1"/>
</calcChain>
</file>

<file path=xl/sharedStrings.xml><?xml version="1.0" encoding="utf-8"?>
<sst xmlns="http://schemas.openxmlformats.org/spreadsheetml/2006/main" count="54" uniqueCount="46">
  <si>
    <t>Amount</t>
  </si>
  <si>
    <t>PAYMENT NOTE No.</t>
  </si>
  <si>
    <t>UTR</t>
  </si>
  <si>
    <t>Hold the Amount because the Qty. is more then the DPR</t>
  </si>
  <si>
    <t>M A Infra</t>
  </si>
  <si>
    <t>16-02-2024 NEFT/AXISP00471832015/RIUP23/4711/M A INFRA/SBIN0001028 ₹ 1,96,000.00</t>
  </si>
  <si>
    <t>20-03-2024 NEFT/AXISP00482717102/RIUP23/5142/M A INFRA/SBIN0001028 96854.00</t>
  </si>
  <si>
    <t>07-05-2024 NEFT/AXISP00497844235/RIUP24/0358/M A INFRA/SBIN0001028 273420.00</t>
  </si>
  <si>
    <t>20-06-2024 NEFT/AXISP00510567980/RIUP24/0748/M A INFRA/SBIN0001028 ₹ 1,00,000.00</t>
  </si>
  <si>
    <t>21-08-2024 NEFT/AXISP00530351563/RIUP24/1402/M A INFRA/SBIN0001028 173420.00</t>
  </si>
  <si>
    <t>20-08-2024 NEFT/AXISP00530112329/RIUP24/1403/M A INFRA/SBIN0001028 100000.00</t>
  </si>
  <si>
    <t>1, 2</t>
  </si>
  <si>
    <t>23-09-2024 NEFT/AXISP00543442487/RIUP24/1819/M A INFRA/SBIN0001028 105840.00</t>
  </si>
  <si>
    <t>07-10-2024 NEFT/AXISP00550290993/RIUP24/2134/M A INFRA/SBIN0001028 173420.00</t>
  </si>
  <si>
    <t>29-10-2024 NEFT/AXISP00559829079/RIUP24/2243/M A INFRA/SBIN0001028 74419.00</t>
  </si>
  <si>
    <t>03-03-2025 NEFT/AXISP00626782543/RIUP24/3325/M A INFRA/SBIN0001028 91642.00</t>
  </si>
  <si>
    <t xml:space="preserve">Hold Release </t>
  </si>
  <si>
    <t>08-04-2025 NEFT/AXISP00648286718/RIUP24/3469/M A INFRA/UBIN0914436 300000.00</t>
  </si>
  <si>
    <t>16-04-2025 NEFT/AXISP00651859284/RIUP25/0089/M A INFRA/UBIN0914436 150000.00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</si>
  <si>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</si>
  <si>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</si>
  <si>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</si>
  <si>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</si>
  <si>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</si>
  <si>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</si>
  <si>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</si>
  <si>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</si>
  <si>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</si>
  <si>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</si>
  <si>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</si>
  <si>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</si>
  <si>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</si>
  <si>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</si>
  <si>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</si>
  <si>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</si>
  <si>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</si>
  <si>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</si>
  <si>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</si>
  <si>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</si>
  <si>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</si>
  <si>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</si>
  <si>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</si>
  <si>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GST Release Note</t>
  </si>
  <si>
    <t>Wazidpur Kawali Village  - OHT - 100, 12 Work</t>
  </si>
  <si>
    <t>Kasampur Bhuma Village - 175, 16 Work</t>
  </si>
  <si>
    <t>MARHKARIMPUR TABITA  BLOCK Village CONSTRUCTION OF BALANCE PUMP HOUSE WORK KHATAULI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</si>
</sst>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9" fontId="3" fillId="2" borderId="3" xfId="1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14" fontId="3" fillId="2" borderId="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3" fillId="4" borderId="3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8" fillId="2" borderId="6" xfId="1" applyFont="1" applyFill="1" applyBorder="1" applyAlignment="1">
      <alignment horizontal="center" vertical="center"/>
    </xf>
    <xf numFmtId="164" fontId="6" fillId="2" borderId="6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horizontal="right" vertical="center"/>
    </xf>
    <xf numFmtId="43" fontId="3" fillId="2" borderId="2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zoomScaleNormal="100" workbookViewId="0">
      <selection activeCell="C10" sqref="C10"/>
    </sheetView>
  </sheetViews>
  <sheetFormatPr defaultColWidth="9" defaultRowHeight="24.9" customHeight="1" x14ac:dyDescent="0.3"/>
  <cols>
    <col min="1" max="1" width="9" style="1"/>
    <col min="2" max="2" width="30" style="1" customWidth="1"/>
    <col min="3" max="3" width="13.44140625" style="1" bestFit="1" customWidth="1"/>
    <col min="4" max="4" width="11.5546875" style="1" bestFit="1" customWidth="1"/>
    <col min="5" max="5" width="13.33203125" style="1" bestFit="1" customWidth="1"/>
    <col min="6" max="6" width="13.33203125" style="1" customWidth="1"/>
    <col min="7" max="7" width="15.5546875" style="1" bestFit="1" customWidth="1"/>
    <col min="8" max="8" width="14.6640625" style="13" customWidth="1"/>
    <col min="9" max="9" width="12.88671875" style="13" bestFit="1" customWidth="1"/>
    <col min="10" max="10" width="10.6640625" style="1" bestFit="1" customWidth="1"/>
    <col min="11" max="11" width="11.6640625" style="1" bestFit="1" customWidth="1"/>
    <col min="12" max="13" width="10.44140625" style="1" customWidth="1"/>
    <col min="14" max="14" width="14.88671875" style="1" customWidth="1"/>
    <col min="15" max="15" width="17.5546875" style="1" bestFit="1" customWidth="1"/>
    <col min="16" max="16" width="14.88671875" style="1" customWidth="1"/>
    <col min="17" max="17" width="21.6640625" style="1" bestFit="1" customWidth="1"/>
    <col min="18" max="18" width="12.6640625" style="1" bestFit="1" customWidth="1"/>
    <col min="19" max="19" width="14.5546875" style="1" bestFit="1" customWidth="1"/>
    <col min="20" max="20" width="16" style="1" bestFit="1" customWidth="1"/>
    <col min="21" max="21" width="84.109375" style="1" bestFit="1" customWidth="1"/>
    <col min="22" max="22" width="12.6640625" style="1" bestFit="1" customWidth="1"/>
    <col min="23" max="16384" width="9" style="1"/>
  </cols>
  <sheetData>
    <row r="1" spans="1:22" ht="24.9" customHeight="1" x14ac:dyDescent="0.3">
      <c r="A1" s="29" t="s">
        <v>19</v>
      </c>
      <c r="B1" s="30" t="s">
        <v>4</v>
      </c>
      <c r="E1" s="2"/>
      <c r="F1" s="2"/>
      <c r="G1" s="2"/>
      <c r="H1" s="3"/>
      <c r="I1" s="3"/>
    </row>
    <row r="2" spans="1:22" ht="24.9" customHeight="1" x14ac:dyDescent="0.3">
      <c r="A2" s="29" t="s">
        <v>20</v>
      </c>
      <c r="B2" t="s">
        <v>21</v>
      </c>
      <c r="C2" s="4"/>
      <c r="D2" s="4"/>
      <c r="G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V2" s="6"/>
    </row>
    <row r="3" spans="1:22" ht="24.9" customHeight="1" thickBot="1" x14ac:dyDescent="0.35">
      <c r="A3" s="29" t="s">
        <v>22</v>
      </c>
      <c r="B3" t="s">
        <v>23</v>
      </c>
      <c r="C3" s="4"/>
      <c r="D3" s="4"/>
      <c r="G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V3" s="6"/>
    </row>
    <row r="4" spans="1:22" ht="24.9" customHeight="1" thickBot="1" x14ac:dyDescent="0.35">
      <c r="A4" s="29" t="s">
        <v>24</v>
      </c>
      <c r="B4" t="s">
        <v>23</v>
      </c>
      <c r="C4" s="7"/>
      <c r="D4" s="7"/>
      <c r="E4" s="7"/>
      <c r="F4" s="6"/>
      <c r="G4" s="6"/>
      <c r="H4" s="8"/>
      <c r="I4" s="8"/>
      <c r="J4" s="6"/>
      <c r="K4" s="6"/>
      <c r="L4" s="6"/>
      <c r="M4" s="6"/>
      <c r="Q4" s="6"/>
      <c r="R4" s="9"/>
      <c r="S4" s="9"/>
      <c r="T4" s="9"/>
      <c r="U4" s="9"/>
      <c r="V4" s="9"/>
    </row>
    <row r="5" spans="1:22" ht="24.9" customHeight="1" x14ac:dyDescent="0.3">
      <c r="A5" s="31" t="s">
        <v>25</v>
      </c>
      <c r="B5" s="32" t="s">
        <v>26</v>
      </c>
      <c r="C5" s="33" t="s">
        <v>27</v>
      </c>
      <c r="D5" s="34" t="s">
        <v>28</v>
      </c>
      <c r="E5" s="32" t="s">
        <v>29</v>
      </c>
      <c r="F5" s="32" t="s">
        <v>30</v>
      </c>
      <c r="G5" s="34" t="s">
        <v>31</v>
      </c>
      <c r="H5" s="35" t="s">
        <v>32</v>
      </c>
      <c r="I5" s="36" t="s">
        <v>0</v>
      </c>
      <c r="J5" s="32" t="s">
        <v>33</v>
      </c>
      <c r="K5" s="32" t="s">
        <v>34</v>
      </c>
      <c r="L5" s="32" t="s">
        <v>35</v>
      </c>
      <c r="M5" s="32" t="s">
        <v>36</v>
      </c>
      <c r="N5" s="32" t="s">
        <v>37</v>
      </c>
      <c r="O5" s="18" t="s">
        <v>3</v>
      </c>
      <c r="P5" s="32" t="s">
        <v>38</v>
      </c>
      <c r="Q5" s="18" t="s">
        <v>1</v>
      </c>
      <c r="R5" s="32" t="s">
        <v>39</v>
      </c>
      <c r="S5" s="32" t="s">
        <v>40</v>
      </c>
      <c r="T5" s="32" t="s">
        <v>41</v>
      </c>
      <c r="U5" s="18" t="s">
        <v>2</v>
      </c>
      <c r="V5" s="18"/>
    </row>
    <row r="6" spans="1:22" ht="24.9" customHeight="1" thickBot="1" x14ac:dyDescent="0.35">
      <c r="A6" s="24"/>
      <c r="B6" s="12"/>
      <c r="C6" s="12"/>
      <c r="D6" s="12"/>
      <c r="E6" s="12"/>
      <c r="F6" s="12"/>
      <c r="G6" s="12"/>
      <c r="H6" s="26">
        <v>0.18</v>
      </c>
      <c r="I6" s="12"/>
      <c r="J6" s="26">
        <v>0.02</v>
      </c>
      <c r="K6" s="26">
        <v>0.05</v>
      </c>
      <c r="L6" s="26">
        <v>0.05</v>
      </c>
      <c r="M6" s="26">
        <v>0.1</v>
      </c>
      <c r="N6" s="26">
        <v>0.18</v>
      </c>
      <c r="O6" s="26"/>
      <c r="P6" s="12"/>
      <c r="Q6" s="12"/>
      <c r="R6" s="12"/>
      <c r="S6" s="26">
        <v>0.01</v>
      </c>
      <c r="T6" s="12"/>
      <c r="U6" s="12"/>
      <c r="V6" s="12"/>
    </row>
    <row r="7" spans="1:22" s="14" customFormat="1" ht="24.9" customHeight="1" x14ac:dyDescent="0.3">
      <c r="A7" s="25">
        <v>63385</v>
      </c>
      <c r="B7" s="16"/>
      <c r="C7" s="16"/>
      <c r="D7" s="16"/>
      <c r="E7" s="16"/>
      <c r="F7" s="16"/>
      <c r="G7" s="16"/>
      <c r="H7" s="17"/>
      <c r="I7" s="16"/>
      <c r="J7" s="17"/>
      <c r="K7" s="17"/>
      <c r="L7" s="17"/>
      <c r="M7" s="17"/>
      <c r="N7" s="17"/>
      <c r="O7" s="17"/>
      <c r="P7" s="16"/>
      <c r="Q7" s="16"/>
      <c r="R7" s="16"/>
      <c r="S7" s="17"/>
      <c r="T7" s="16"/>
      <c r="U7" s="16"/>
      <c r="V7" s="16"/>
    </row>
    <row r="8" spans="1:22" ht="24.9" customHeight="1" x14ac:dyDescent="0.3">
      <c r="A8" s="25">
        <v>63385</v>
      </c>
      <c r="B8" s="10" t="s">
        <v>43</v>
      </c>
      <c r="C8" s="22">
        <v>45405</v>
      </c>
      <c r="D8" s="10">
        <v>1</v>
      </c>
      <c r="E8" s="10">
        <v>294000</v>
      </c>
      <c r="F8" s="10"/>
      <c r="G8" s="10">
        <f>E8-F8</f>
        <v>294000</v>
      </c>
      <c r="H8" s="10">
        <f>G8*18%</f>
        <v>52920</v>
      </c>
      <c r="I8" s="10">
        <f>G8+H8</f>
        <v>346920</v>
      </c>
      <c r="J8" s="10">
        <f>G8*2%</f>
        <v>5880</v>
      </c>
      <c r="K8" s="10">
        <f>G8*5%</f>
        <v>14700</v>
      </c>
      <c r="L8" s="10"/>
      <c r="M8" s="10"/>
      <c r="N8" s="27">
        <f>H8</f>
        <v>52920</v>
      </c>
      <c r="O8" s="10"/>
      <c r="P8" s="10">
        <f>I8-SUM(J8:O8)</f>
        <v>273420</v>
      </c>
      <c r="Q8" s="10"/>
      <c r="R8" s="10"/>
      <c r="S8" s="10"/>
      <c r="T8" s="10">
        <v>273420</v>
      </c>
      <c r="U8" s="23" t="s">
        <v>7</v>
      </c>
      <c r="V8" s="10">
        <f>SUM(P8:P13)-SUM(T8:T13)</f>
        <v>52920</v>
      </c>
    </row>
    <row r="9" spans="1:22" ht="24.9" customHeight="1" x14ac:dyDescent="0.3">
      <c r="A9" s="25">
        <v>63385</v>
      </c>
      <c r="B9" s="10" t="s">
        <v>43</v>
      </c>
      <c r="C9" s="22">
        <v>45442</v>
      </c>
      <c r="D9" s="10">
        <v>2</v>
      </c>
      <c r="E9" s="10">
        <v>294000</v>
      </c>
      <c r="F9" s="10"/>
      <c r="G9" s="10">
        <f>E9-F9</f>
        <v>294000</v>
      </c>
      <c r="H9" s="10">
        <f>G9*18%</f>
        <v>52920</v>
      </c>
      <c r="I9" s="10">
        <f>G9+H9</f>
        <v>346920</v>
      </c>
      <c r="J9" s="10">
        <f>G9*2%</f>
        <v>5880</v>
      </c>
      <c r="K9" s="10">
        <f>G9*5%</f>
        <v>14700</v>
      </c>
      <c r="L9" s="10"/>
      <c r="M9" s="10"/>
      <c r="N9" s="27">
        <f>H9</f>
        <v>52920</v>
      </c>
      <c r="O9" s="10"/>
      <c r="P9" s="10">
        <f>I9-SUM(J9:O9)</f>
        <v>273420</v>
      </c>
      <c r="Q9" s="10"/>
      <c r="R9" s="10"/>
      <c r="S9" s="10"/>
      <c r="T9" s="10">
        <v>100000</v>
      </c>
      <c r="U9" s="23" t="s">
        <v>8</v>
      </c>
      <c r="V9" s="10"/>
    </row>
    <row r="10" spans="1:22" ht="24.9" customHeight="1" x14ac:dyDescent="0.3">
      <c r="A10" s="25">
        <v>63385</v>
      </c>
      <c r="B10" s="10" t="s">
        <v>43</v>
      </c>
      <c r="C10" s="22">
        <v>45497</v>
      </c>
      <c r="D10" s="10">
        <v>3</v>
      </c>
      <c r="E10" s="10">
        <v>294000</v>
      </c>
      <c r="F10" s="10"/>
      <c r="G10" s="10">
        <f>E10-F10</f>
        <v>294000</v>
      </c>
      <c r="H10" s="10">
        <f>G10*18%</f>
        <v>52920</v>
      </c>
      <c r="I10" s="10">
        <f>G10+H10</f>
        <v>346920</v>
      </c>
      <c r="J10" s="10">
        <f>G10*2%</f>
        <v>5880</v>
      </c>
      <c r="K10" s="10">
        <f>G10*5%</f>
        <v>14700</v>
      </c>
      <c r="L10" s="10"/>
      <c r="M10" s="10"/>
      <c r="N10" s="10">
        <f>H10</f>
        <v>52920</v>
      </c>
      <c r="O10" s="10"/>
      <c r="P10" s="10">
        <f>I10-SUM(J10:O10)</f>
        <v>273420</v>
      </c>
      <c r="Q10" s="10"/>
      <c r="R10" s="10"/>
      <c r="S10" s="10"/>
      <c r="T10" s="10">
        <v>100000</v>
      </c>
      <c r="U10" s="23" t="s">
        <v>10</v>
      </c>
      <c r="V10" s="10"/>
    </row>
    <row r="11" spans="1:22" ht="24.9" customHeight="1" x14ac:dyDescent="0.3">
      <c r="A11" s="25">
        <v>63385</v>
      </c>
      <c r="B11" t="s">
        <v>42</v>
      </c>
      <c r="C11" s="22"/>
      <c r="D11" s="10" t="s">
        <v>11</v>
      </c>
      <c r="E11" s="10">
        <f>N8+N9</f>
        <v>105840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27">
        <f>E11</f>
        <v>105840</v>
      </c>
      <c r="Q11" s="10"/>
      <c r="R11" s="10"/>
      <c r="S11" s="10"/>
      <c r="T11" s="10">
        <v>173420</v>
      </c>
      <c r="U11" s="23" t="s">
        <v>9</v>
      </c>
      <c r="V11" s="10"/>
    </row>
    <row r="12" spans="1:22" ht="24.9" customHeight="1" x14ac:dyDescent="0.3">
      <c r="A12" s="25">
        <v>63385</v>
      </c>
      <c r="B12" t="s">
        <v>42</v>
      </c>
      <c r="C12" s="10"/>
      <c r="D12" s="10">
        <v>6</v>
      </c>
      <c r="E12" s="10">
        <f>N10</f>
        <v>52920</v>
      </c>
      <c r="F12" s="10"/>
      <c r="G12" s="10"/>
      <c r="H12" s="19"/>
      <c r="I12" s="10"/>
      <c r="J12" s="19"/>
      <c r="K12" s="19"/>
      <c r="L12" s="19"/>
      <c r="M12" s="19"/>
      <c r="N12" s="19"/>
      <c r="O12" s="19"/>
      <c r="P12" s="27">
        <f>E12</f>
        <v>52920</v>
      </c>
      <c r="Q12" s="10"/>
      <c r="R12" s="10"/>
      <c r="S12" s="10"/>
      <c r="T12" s="10">
        <v>105840</v>
      </c>
      <c r="U12" s="23" t="s">
        <v>12</v>
      </c>
      <c r="V12" s="10"/>
    </row>
    <row r="13" spans="1:22" ht="24.9" customHeight="1" x14ac:dyDescent="0.3">
      <c r="A13" s="25">
        <v>63385</v>
      </c>
      <c r="B13" s="10"/>
      <c r="C13" s="2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>
        <v>173420</v>
      </c>
      <c r="U13" s="23" t="s">
        <v>13</v>
      </c>
      <c r="V13" s="10"/>
    </row>
    <row r="14" spans="1:22" s="14" customFormat="1" ht="24.9" customHeight="1" x14ac:dyDescent="0.3">
      <c r="A14" s="20">
        <v>62182</v>
      </c>
      <c r="B14" s="15"/>
      <c r="C14" s="15"/>
      <c r="D14" s="15"/>
      <c r="E14" s="15"/>
      <c r="F14" s="15"/>
      <c r="G14" s="15"/>
      <c r="H14" s="21"/>
      <c r="I14" s="15"/>
      <c r="J14" s="21"/>
      <c r="K14" s="21"/>
      <c r="L14" s="21"/>
      <c r="M14" s="21"/>
      <c r="N14" s="21"/>
      <c r="O14" s="21"/>
      <c r="P14" s="15"/>
      <c r="Q14" s="15"/>
      <c r="R14" s="15"/>
      <c r="S14" s="21"/>
      <c r="T14" s="15"/>
      <c r="U14" s="15"/>
      <c r="V14" s="15"/>
    </row>
    <row r="15" spans="1:22" ht="24.9" customHeight="1" x14ac:dyDescent="0.3">
      <c r="A15" s="20">
        <v>62182</v>
      </c>
      <c r="B15" s="10" t="s">
        <v>44</v>
      </c>
      <c r="C15" s="22">
        <v>45350</v>
      </c>
      <c r="D15" s="10">
        <v>1</v>
      </c>
      <c r="E15" s="10">
        <v>413438</v>
      </c>
      <c r="F15" s="10"/>
      <c r="G15" s="10">
        <f>E15-F15</f>
        <v>413438</v>
      </c>
      <c r="H15" s="10">
        <f>G15*18%</f>
        <v>74418.84</v>
      </c>
      <c r="I15" s="10">
        <f>G15+H15</f>
        <v>487856.83999999997</v>
      </c>
      <c r="J15" s="10">
        <f>G15*2%</f>
        <v>8268.76</v>
      </c>
      <c r="K15" s="10">
        <f>G15*5%</f>
        <v>20671.900000000001</v>
      </c>
      <c r="L15" s="10"/>
      <c r="M15" s="10"/>
      <c r="N15" s="27">
        <f>H15</f>
        <v>74418.84</v>
      </c>
      <c r="O15" s="10">
        <v>91642</v>
      </c>
      <c r="P15" s="10">
        <f>I15-SUM(J15:O15)</f>
        <v>292855.33999999997</v>
      </c>
      <c r="Q15" s="10"/>
      <c r="R15" s="10"/>
      <c r="S15" s="19"/>
      <c r="T15" s="10">
        <v>196000</v>
      </c>
      <c r="U15" s="10" t="s">
        <v>5</v>
      </c>
      <c r="V15" s="10">
        <f>SUM(P15:P20)-SUM(T15:T20)</f>
        <v>131500.20999999996</v>
      </c>
    </row>
    <row r="16" spans="1:22" ht="24.9" customHeight="1" x14ac:dyDescent="0.3">
      <c r="A16" s="20">
        <v>62182</v>
      </c>
      <c r="B16" t="s">
        <v>42</v>
      </c>
      <c r="C16" s="10"/>
      <c r="D16" s="10">
        <v>1</v>
      </c>
      <c r="E16" s="10">
        <f>N15</f>
        <v>74418.84</v>
      </c>
      <c r="F16" s="10"/>
      <c r="G16" s="10"/>
      <c r="H16" s="19"/>
      <c r="I16" s="10"/>
      <c r="J16" s="19"/>
      <c r="K16" s="19"/>
      <c r="L16" s="19"/>
      <c r="M16" s="19"/>
      <c r="N16" s="19"/>
      <c r="O16" s="19"/>
      <c r="P16" s="27">
        <f>E16</f>
        <v>74418.84</v>
      </c>
      <c r="Q16" s="10"/>
      <c r="R16" s="10"/>
      <c r="S16" s="19"/>
      <c r="T16" s="10">
        <v>96854</v>
      </c>
      <c r="U16" s="10" t="s">
        <v>6</v>
      </c>
      <c r="V16" s="10"/>
    </row>
    <row r="17" spans="1:22" ht="24.9" customHeight="1" x14ac:dyDescent="0.3">
      <c r="A17" s="20">
        <v>62182</v>
      </c>
      <c r="B17" s="10" t="s">
        <v>16</v>
      </c>
      <c r="C17" s="10"/>
      <c r="D17" s="10"/>
      <c r="E17" s="10">
        <v>91642</v>
      </c>
      <c r="F17" s="10"/>
      <c r="G17" s="10"/>
      <c r="H17" s="19"/>
      <c r="I17" s="10"/>
      <c r="J17" s="19"/>
      <c r="K17" s="19"/>
      <c r="L17" s="19"/>
      <c r="M17" s="19"/>
      <c r="N17" s="19"/>
      <c r="O17" s="19"/>
      <c r="P17" s="10">
        <f>E17</f>
        <v>91642</v>
      </c>
      <c r="Q17" s="10"/>
      <c r="R17" s="10"/>
      <c r="S17" s="19"/>
      <c r="T17" s="10">
        <v>74419</v>
      </c>
      <c r="U17" s="10" t="s">
        <v>14</v>
      </c>
      <c r="V17" s="10"/>
    </row>
    <row r="18" spans="1:22" ht="24.9" customHeight="1" x14ac:dyDescent="0.3">
      <c r="A18" s="20">
        <v>62182</v>
      </c>
      <c r="B18" s="10" t="s">
        <v>44</v>
      </c>
      <c r="C18" s="22">
        <v>45726</v>
      </c>
      <c r="D18" s="10">
        <v>5</v>
      </c>
      <c r="E18" s="10">
        <v>826875</v>
      </c>
      <c r="F18" s="10">
        <f>288402+14600</f>
        <v>303002</v>
      </c>
      <c r="G18" s="10">
        <f>E18-F18</f>
        <v>523873</v>
      </c>
      <c r="H18" s="10">
        <f>G18*18%</f>
        <v>94297.14</v>
      </c>
      <c r="I18" s="10">
        <f>G18+H18</f>
        <v>618170.14</v>
      </c>
      <c r="J18" s="10">
        <f>G18*2%</f>
        <v>10477.460000000001</v>
      </c>
      <c r="K18" s="10">
        <f>G18*5%</f>
        <v>26193.65</v>
      </c>
      <c r="L18" s="10"/>
      <c r="M18" s="10"/>
      <c r="N18" s="27">
        <f>H18</f>
        <v>94297.14</v>
      </c>
      <c r="O18" s="10">
        <v>0</v>
      </c>
      <c r="P18" s="10">
        <f>I18-SUM(J18:O18)</f>
        <v>487201.89</v>
      </c>
      <c r="Q18" s="10"/>
      <c r="R18" s="10"/>
      <c r="S18" s="19"/>
      <c r="T18" s="10">
        <v>91642</v>
      </c>
      <c r="U18" s="10" t="s">
        <v>15</v>
      </c>
      <c r="V18" s="11"/>
    </row>
    <row r="19" spans="1:22" ht="24.9" customHeight="1" x14ac:dyDescent="0.3">
      <c r="A19" s="20">
        <v>62182</v>
      </c>
      <c r="B19" t="s">
        <v>42</v>
      </c>
      <c r="C19" s="10"/>
      <c r="D19" s="10">
        <v>5</v>
      </c>
      <c r="E19" s="10">
        <f>N18</f>
        <v>94297.14</v>
      </c>
      <c r="F19" s="10"/>
      <c r="G19" s="10"/>
      <c r="H19" s="19"/>
      <c r="I19" s="10"/>
      <c r="J19" s="19"/>
      <c r="K19" s="19"/>
      <c r="L19" s="19"/>
      <c r="M19" s="19"/>
      <c r="N19" s="19"/>
      <c r="O19" s="19"/>
      <c r="P19" s="27">
        <f>E19</f>
        <v>94297.14</v>
      </c>
      <c r="Q19" s="10"/>
      <c r="R19" s="10"/>
      <c r="S19" s="19"/>
      <c r="T19" s="10">
        <v>300000</v>
      </c>
      <c r="U19" s="10" t="s">
        <v>17</v>
      </c>
      <c r="V19" s="11"/>
    </row>
    <row r="20" spans="1:22" ht="24.9" customHeight="1" x14ac:dyDescent="0.3">
      <c r="A20" s="20">
        <v>62182</v>
      </c>
      <c r="B20" s="10"/>
      <c r="C20" s="10"/>
      <c r="D20" s="10"/>
      <c r="E20" s="10"/>
      <c r="F20" s="10"/>
      <c r="G20" s="10"/>
      <c r="H20" s="19"/>
      <c r="I20" s="10"/>
      <c r="J20" s="19"/>
      <c r="K20" s="19"/>
      <c r="L20" s="19"/>
      <c r="M20" s="19"/>
      <c r="N20" s="19"/>
      <c r="O20" s="19"/>
      <c r="P20" s="27"/>
      <c r="Q20" s="10"/>
      <c r="R20" s="10"/>
      <c r="S20" s="19"/>
      <c r="T20" s="10">
        <v>150000</v>
      </c>
      <c r="U20" s="10" t="s">
        <v>18</v>
      </c>
      <c r="V20" s="11"/>
    </row>
    <row r="21" spans="1:22" s="14" customFormat="1" ht="24.9" customHeight="1" x14ac:dyDescent="0.3">
      <c r="A21" s="20">
        <v>68595</v>
      </c>
      <c r="B21" s="15"/>
      <c r="C21" s="15"/>
      <c r="D21" s="15"/>
      <c r="E21" s="15"/>
      <c r="F21" s="15"/>
      <c r="G21" s="15"/>
      <c r="H21" s="21"/>
      <c r="I21" s="15"/>
      <c r="J21" s="21"/>
      <c r="K21" s="21"/>
      <c r="L21" s="21"/>
      <c r="M21" s="21"/>
      <c r="N21" s="21"/>
      <c r="O21" s="21"/>
      <c r="P21" s="15"/>
      <c r="Q21" s="15"/>
      <c r="R21" s="15"/>
      <c r="S21" s="21"/>
      <c r="T21" s="15"/>
      <c r="U21" s="15"/>
      <c r="V21" s="15"/>
    </row>
    <row r="22" spans="1:22" ht="45" customHeight="1" x14ac:dyDescent="0.3">
      <c r="A22" s="20">
        <v>68595</v>
      </c>
      <c r="B22" s="28" t="s">
        <v>45</v>
      </c>
      <c r="C22" s="22">
        <v>45728</v>
      </c>
      <c r="D22" s="10">
        <v>6</v>
      </c>
      <c r="E22" s="10">
        <v>122000</v>
      </c>
      <c r="F22" s="10">
        <v>27600</v>
      </c>
      <c r="G22" s="10">
        <f>E22-F22</f>
        <v>94400</v>
      </c>
      <c r="H22" s="10">
        <f>G22*18%</f>
        <v>16992</v>
      </c>
      <c r="I22" s="10">
        <f>G22+H22</f>
        <v>111392</v>
      </c>
      <c r="J22" s="10">
        <f>G22*2%</f>
        <v>1888</v>
      </c>
      <c r="K22" s="10">
        <f>G22*5%</f>
        <v>4720</v>
      </c>
      <c r="L22" s="10"/>
      <c r="M22" s="10"/>
      <c r="N22" s="27">
        <f>H22</f>
        <v>16992</v>
      </c>
      <c r="O22" s="10">
        <v>0</v>
      </c>
      <c r="P22" s="10">
        <f>I22-SUM(J22:O22)</f>
        <v>87792</v>
      </c>
      <c r="Q22" s="10"/>
      <c r="R22" s="10"/>
      <c r="S22" s="19"/>
      <c r="T22" s="10"/>
      <c r="U22" s="10"/>
      <c r="V22" s="10">
        <f>SUM(P22:P24)-SUM(T22:T24)</f>
        <v>87792</v>
      </c>
    </row>
    <row r="23" spans="1:22" ht="24.9" customHeight="1" x14ac:dyDescent="0.3">
      <c r="A23" s="20">
        <v>68595</v>
      </c>
      <c r="B23" t="s">
        <v>42</v>
      </c>
      <c r="C23" s="10"/>
      <c r="D23" s="10">
        <v>6</v>
      </c>
      <c r="E23" s="10"/>
      <c r="F23" s="10"/>
      <c r="G23" s="10"/>
      <c r="H23" s="19"/>
      <c r="I23" s="10"/>
      <c r="J23" s="19"/>
      <c r="K23" s="19"/>
      <c r="L23" s="19"/>
      <c r="M23" s="19"/>
      <c r="N23" s="19"/>
      <c r="O23" s="19"/>
      <c r="P23" s="27">
        <f>E23</f>
        <v>0</v>
      </c>
      <c r="Q23" s="10"/>
      <c r="R23" s="10"/>
      <c r="S23" s="19"/>
      <c r="T23" s="10"/>
      <c r="U23" s="10"/>
      <c r="V23" s="10"/>
    </row>
    <row r="24" spans="1:22" ht="24.9" customHeight="1" x14ac:dyDescent="0.3">
      <c r="A24" s="20">
        <v>68595</v>
      </c>
      <c r="B24" s="37"/>
      <c r="C24" s="37"/>
      <c r="D24" s="37"/>
      <c r="E24" s="38"/>
      <c r="F24" s="38"/>
      <c r="G24" s="38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2022-06-10T14:20:18Z</cp:lastPrinted>
  <dcterms:created xsi:type="dcterms:W3CDTF">2022-06-10T14:11:52Z</dcterms:created>
  <dcterms:modified xsi:type="dcterms:W3CDTF">2025-05-27T09:17:02Z</dcterms:modified>
</cp:coreProperties>
</file>