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58941E34-C4D3-4E92-8FD4-48314B0E838D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M19" i="1"/>
  <c r="Q11" i="1"/>
  <c r="N19" i="1"/>
  <c r="U8" i="1"/>
  <c r="G9" i="1"/>
  <c r="H9" i="1" s="1"/>
  <c r="Q7" i="1"/>
  <c r="J9" i="1" l="1"/>
  <c r="K9" i="1"/>
  <c r="O9" i="1"/>
  <c r="G8" i="1"/>
  <c r="I9" i="1" l="1"/>
  <c r="P9" i="1" s="1"/>
  <c r="K8" i="1"/>
  <c r="K19" i="1" s="1"/>
  <c r="L28" i="1" s="1"/>
  <c r="H8" i="1"/>
  <c r="O8" i="1" s="1"/>
  <c r="O18" i="1" s="1"/>
  <c r="L31" i="1" s="1"/>
  <c r="J8" i="1"/>
  <c r="I8" i="1" l="1"/>
  <c r="P8" i="1" s="1"/>
  <c r="U19" i="1" l="1"/>
  <c r="P19" i="1" l="1"/>
  <c r="U21" i="1" s="1"/>
  <c r="L30" i="1" s="1"/>
</calcChain>
</file>

<file path=xl/sharedStrings.xml><?xml version="1.0" encoding="utf-8"?>
<sst xmlns="http://schemas.openxmlformats.org/spreadsheetml/2006/main" count="44" uniqueCount="41">
  <si>
    <t>Amount</t>
  </si>
  <si>
    <t>PAYMENT NOTE No.</t>
  </si>
  <si>
    <t>UTR</t>
  </si>
  <si>
    <t>Total Payable Amount Rs. -</t>
  </si>
  <si>
    <t>Balance Payable Amount Rs. -</t>
  </si>
  <si>
    <t>Total Paid Amount Rs. -</t>
  </si>
  <si>
    <t>Hold for painting and finishing</t>
  </si>
  <si>
    <t>12-01-2024 NEFT/AXISP00462196367/RIUP23/4199/NITIN/PUNB0041710 174612.00</t>
  </si>
  <si>
    <t>RIUP23/4199</t>
  </si>
  <si>
    <t xml:space="preserve">Total Hold </t>
  </si>
  <si>
    <t>Total Debit</t>
  </si>
  <si>
    <t>Advance/ Surplus</t>
  </si>
  <si>
    <t>GST Remaining</t>
  </si>
  <si>
    <t>Nitin Contractor</t>
  </si>
  <si>
    <t>17-05-2024 NEFT/AXISP00500883063/RIUP23/4797/NITIN/PUNB0041710 81394.00</t>
  </si>
  <si>
    <t>Updated On 10-08-2024 ( By Nakshatra )</t>
  </si>
  <si>
    <t xml:space="preserve">PEER KHERA VILLAGE  Boundary Wall  Work   </t>
  </si>
  <si>
    <t>Subcontractor:</t>
  </si>
  <si>
    <t>State:</t>
  </si>
  <si>
    <t>Uttar Pradesh</t>
  </si>
  <si>
    <t>District:</t>
  </si>
  <si>
    <t>Shamli</t>
  </si>
  <si>
    <t>Block:</t>
  </si>
  <si>
    <t xml:space="preserve">PEER KHERA VILLAGE  pump house Work   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</si>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</sst>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&quot;₹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4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15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164" fontId="2" fillId="2" borderId="5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2" fillId="2" borderId="2" xfId="1" applyNumberFormat="1" applyFont="1" applyFill="1" applyBorder="1" applyAlignment="1">
      <alignment vertical="center"/>
    </xf>
    <xf numFmtId="164" fontId="2" fillId="2" borderId="3" xfId="1" applyNumberFormat="1" applyFont="1" applyFill="1" applyBorder="1" applyAlignment="1">
      <alignment vertical="center"/>
    </xf>
    <xf numFmtId="164" fontId="2" fillId="2" borderId="6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3" fillId="2" borderId="2" xfId="1" applyNumberFormat="1" applyFont="1" applyFill="1" applyBorder="1" applyAlignment="1">
      <alignment vertical="center"/>
    </xf>
    <xf numFmtId="164" fontId="3" fillId="2" borderId="1" xfId="1" applyNumberFormat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4" fontId="2" fillId="3" borderId="5" xfId="1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164" fontId="2" fillId="2" borderId="16" xfId="1" applyNumberFormat="1" applyFont="1" applyFill="1" applyBorder="1" applyAlignment="1">
      <alignment vertical="center"/>
    </xf>
    <xf numFmtId="9" fontId="2" fillId="2" borderId="16" xfId="1" applyNumberFormat="1" applyFont="1" applyFill="1" applyBorder="1" applyAlignment="1">
      <alignment vertical="center"/>
    </xf>
    <xf numFmtId="0" fontId="3" fillId="2" borderId="16" xfId="0" applyFont="1" applyFill="1" applyBorder="1" applyAlignment="1">
      <alignment horizontal="center" vertical="center" wrapText="1"/>
    </xf>
    <xf numFmtId="9" fontId="2" fillId="3" borderId="5" xfId="1" applyNumberFormat="1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quotePrefix="1" applyFont="1" applyFill="1" applyBorder="1" applyAlignment="1">
      <alignment horizontal="center" vertical="center"/>
    </xf>
    <xf numFmtId="164" fontId="2" fillId="2" borderId="5" xfId="2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5" fillId="0" borderId="5" xfId="0" applyFont="1" applyBorder="1"/>
    <xf numFmtId="14" fontId="2" fillId="2" borderId="5" xfId="1" applyNumberFormat="1" applyFont="1" applyFill="1" applyBorder="1" applyAlignment="1">
      <alignment vertical="center"/>
    </xf>
    <xf numFmtId="164" fontId="2" fillId="2" borderId="6" xfId="1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vertical="center"/>
    </xf>
    <xf numFmtId="0" fontId="4" fillId="0" borderId="0" xfId="0" applyFont="1"/>
    <xf numFmtId="0" fontId="0" fillId="0" borderId="0" xfId="0" applyFont="1"/>
    <xf numFmtId="0" fontId="4" fillId="2" borderId="16" xfId="0" applyFont="1" applyFill="1" applyBorder="1" applyAlignment="1">
      <alignment vertical="center"/>
    </xf>
    <xf numFmtId="0" fontId="4" fillId="2" borderId="16" xfId="0" applyFont="1" applyFill="1" applyBorder="1" applyAlignment="1">
      <alignment horizontal="center" vertical="center" wrapText="1"/>
    </xf>
    <xf numFmtId="14" fontId="4" fillId="2" borderId="16" xfId="0" applyNumberFormat="1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164" fontId="8" fillId="2" borderId="16" xfId="2" applyNumberFormat="1" applyFont="1" applyFill="1" applyBorder="1" applyAlignment="1">
      <alignment horizontal="center" vertical="center"/>
    </xf>
    <xf numFmtId="164" fontId="4" fillId="2" borderId="16" xfId="2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 vertical="center"/>
    </xf>
    <xf numFmtId="165" fontId="4" fillId="2" borderId="4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165" fontId="4" fillId="2" borderId="12" xfId="0" applyNumberFormat="1" applyFont="1" applyFill="1" applyBorder="1" applyAlignment="1">
      <alignment horizontal="center" vertical="center"/>
    </xf>
    <xf numFmtId="165" fontId="4" fillId="2" borderId="13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5" fontId="4" fillId="2" borderId="7" xfId="0" applyNumberFormat="1" applyFont="1" applyFill="1" applyBorder="1" applyAlignment="1">
      <alignment horizontal="center" vertical="center"/>
    </xf>
    <xf numFmtId="165" fontId="4" fillId="2" borderId="3" xfId="0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zoomScaleNormal="100" workbookViewId="0">
      <selection activeCell="B4" sqref="B4"/>
    </sheetView>
  </sheetViews>
  <sheetFormatPr defaultColWidth="9" defaultRowHeight="23.25" customHeight="1" x14ac:dyDescent="0.3"/>
  <cols>
    <col min="1" max="1" width="9" style="4"/>
    <col min="2" max="2" width="30" style="4" customWidth="1"/>
    <col min="3" max="3" width="13.44140625" style="4" bestFit="1" customWidth="1"/>
    <col min="4" max="4" width="16.6640625" style="4" customWidth="1"/>
    <col min="5" max="5" width="13.33203125" style="4" bestFit="1" customWidth="1"/>
    <col min="6" max="7" width="13.33203125" style="4" customWidth="1"/>
    <col min="8" max="8" width="14.6640625" style="10" customWidth="1"/>
    <col min="9" max="9" width="12.88671875" style="10" bestFit="1" customWidth="1"/>
    <col min="10" max="10" width="10.6640625" style="4" bestFit="1" customWidth="1"/>
    <col min="11" max="11" width="12.33203125" style="4" customWidth="1"/>
    <col min="12" max="14" width="10.44140625" style="4" customWidth="1"/>
    <col min="15" max="16" width="14.88671875" style="4" customWidth="1"/>
    <col min="17" max="17" width="7.33203125" style="4" customWidth="1"/>
    <col min="18" max="18" width="21.6640625" style="4" bestFit="1" customWidth="1"/>
    <col min="19" max="19" width="12.6640625" style="4" bestFit="1" customWidth="1"/>
    <col min="20" max="20" width="14.5546875" style="4" bestFit="1" customWidth="1"/>
    <col min="21" max="21" width="14" style="4" customWidth="1"/>
    <col min="22" max="22" width="70.33203125" style="4" bestFit="1" customWidth="1"/>
    <col min="23" max="16384" width="9" style="4"/>
  </cols>
  <sheetData>
    <row r="1" spans="1:22" s="35" customFormat="1" ht="24.9" customHeight="1" x14ac:dyDescent="0.3">
      <c r="A1" s="34" t="s">
        <v>17</v>
      </c>
      <c r="B1" s="4" t="s">
        <v>13</v>
      </c>
    </row>
    <row r="2" spans="1:22" s="35" customFormat="1" ht="24.9" customHeight="1" x14ac:dyDescent="0.3">
      <c r="A2" s="34" t="s">
        <v>18</v>
      </c>
      <c r="B2" s="35" t="s">
        <v>19</v>
      </c>
    </row>
    <row r="3" spans="1:22" s="35" customFormat="1" ht="30.6" customHeight="1" x14ac:dyDescent="0.3">
      <c r="A3" s="34" t="s">
        <v>20</v>
      </c>
      <c r="B3" s="34" t="s">
        <v>21</v>
      </c>
    </row>
    <row r="4" spans="1:22" s="35" customFormat="1" ht="24.9" customHeight="1" thickBot="1" x14ac:dyDescent="0.35">
      <c r="A4" s="34" t="s">
        <v>22</v>
      </c>
      <c r="B4" s="34" t="s">
        <v>21</v>
      </c>
    </row>
    <row r="5" spans="1:22" ht="58.2" thickBot="1" x14ac:dyDescent="0.35">
      <c r="A5" s="36" t="s">
        <v>24</v>
      </c>
      <c r="B5" s="37" t="s">
        <v>25</v>
      </c>
      <c r="C5" s="38" t="s">
        <v>26</v>
      </c>
      <c r="D5" s="39" t="s">
        <v>27</v>
      </c>
      <c r="E5" s="37" t="s">
        <v>28</v>
      </c>
      <c r="F5" s="37" t="s">
        <v>29</v>
      </c>
      <c r="G5" s="39" t="s">
        <v>30</v>
      </c>
      <c r="H5" s="40" t="s">
        <v>31</v>
      </c>
      <c r="I5" s="41" t="s">
        <v>0</v>
      </c>
      <c r="J5" s="37" t="s">
        <v>32</v>
      </c>
      <c r="K5" s="37" t="s">
        <v>33</v>
      </c>
      <c r="L5" s="37" t="s">
        <v>34</v>
      </c>
      <c r="M5" s="37" t="s">
        <v>35</v>
      </c>
      <c r="N5" s="18" t="s">
        <v>6</v>
      </c>
      <c r="O5" s="37" t="s">
        <v>36</v>
      </c>
      <c r="P5" s="37" t="s">
        <v>37</v>
      </c>
      <c r="Q5" s="1"/>
      <c r="R5" s="17" t="s">
        <v>1</v>
      </c>
      <c r="S5" s="37" t="s">
        <v>38</v>
      </c>
      <c r="T5" s="37" t="s">
        <v>39</v>
      </c>
      <c r="U5" s="37" t="s">
        <v>40</v>
      </c>
      <c r="V5" s="37" t="s">
        <v>2</v>
      </c>
    </row>
    <row r="6" spans="1:22" ht="23.25" customHeight="1" x14ac:dyDescent="0.3">
      <c r="B6" s="19"/>
      <c r="C6" s="19"/>
      <c r="D6" s="19"/>
      <c r="E6" s="19"/>
      <c r="F6" s="19"/>
      <c r="G6" s="19"/>
      <c r="H6" s="20">
        <v>0.18</v>
      </c>
      <c r="I6" s="19"/>
      <c r="J6" s="20">
        <v>0.01</v>
      </c>
      <c r="K6" s="20">
        <v>0.05</v>
      </c>
      <c r="L6" s="20">
        <v>0.1</v>
      </c>
      <c r="M6" s="20">
        <v>0.1</v>
      </c>
      <c r="N6" s="20">
        <v>0.05</v>
      </c>
      <c r="O6" s="20">
        <v>0.18</v>
      </c>
      <c r="P6" s="19"/>
      <c r="Q6" s="21"/>
      <c r="R6" s="19"/>
      <c r="S6" s="19"/>
      <c r="T6" s="20">
        <v>0.01</v>
      </c>
      <c r="U6" s="19"/>
      <c r="V6" s="19"/>
    </row>
    <row r="7" spans="1:22" s="14" customFormat="1" ht="23.25" customHeight="1" x14ac:dyDescent="0.3">
      <c r="B7" s="15"/>
      <c r="C7" s="15"/>
      <c r="D7" s="15"/>
      <c r="E7" s="15"/>
      <c r="F7" s="15"/>
      <c r="G7" s="15"/>
      <c r="H7" s="22"/>
      <c r="I7" s="15"/>
      <c r="J7" s="22"/>
      <c r="K7" s="22"/>
      <c r="L7" s="22"/>
      <c r="M7" s="22"/>
      <c r="N7" s="22"/>
      <c r="O7" s="22"/>
      <c r="P7" s="15"/>
      <c r="Q7" s="23">
        <f>A8</f>
        <v>60569</v>
      </c>
      <c r="R7" s="15"/>
      <c r="S7" s="15"/>
      <c r="T7" s="22"/>
      <c r="U7" s="15"/>
      <c r="V7" s="15"/>
    </row>
    <row r="8" spans="1:22" ht="30" customHeight="1" x14ac:dyDescent="0.3">
      <c r="A8" s="4">
        <v>60569</v>
      </c>
      <c r="B8" s="24" t="s">
        <v>23</v>
      </c>
      <c r="C8" s="2">
        <v>45288</v>
      </c>
      <c r="D8" s="25">
        <v>1</v>
      </c>
      <c r="E8" s="26">
        <v>222000</v>
      </c>
      <c r="F8" s="26">
        <v>36242</v>
      </c>
      <c r="G8" s="26">
        <f>E8-F8</f>
        <v>185758</v>
      </c>
      <c r="H8" s="26">
        <f>G8*H6</f>
        <v>33436.44</v>
      </c>
      <c r="I8" s="26">
        <f>G8+H8</f>
        <v>219194.44</v>
      </c>
      <c r="J8" s="26">
        <f>G8*J6</f>
        <v>1857.58</v>
      </c>
      <c r="K8" s="26">
        <f>G8*K6</f>
        <v>9287.9</v>
      </c>
      <c r="L8" s="26"/>
      <c r="M8" s="26"/>
      <c r="N8" s="26"/>
      <c r="O8" s="26">
        <f>H8</f>
        <v>33436.44</v>
      </c>
      <c r="P8" s="26">
        <f>I8-J8-K8-O8-N8</f>
        <v>174612.52000000002</v>
      </c>
      <c r="Q8" s="27"/>
      <c r="R8" s="26" t="s">
        <v>8</v>
      </c>
      <c r="S8" s="26">
        <v>174612</v>
      </c>
      <c r="T8" s="26">
        <v>0</v>
      </c>
      <c r="U8" s="26">
        <f>S8-T8</f>
        <v>174612</v>
      </c>
      <c r="V8" s="28" t="s">
        <v>7</v>
      </c>
    </row>
    <row r="9" spans="1:22" ht="23.25" customHeight="1" x14ac:dyDescent="0.3">
      <c r="A9" s="4">
        <v>60569</v>
      </c>
      <c r="B9" s="24" t="s">
        <v>23</v>
      </c>
      <c r="C9" s="2">
        <v>45335</v>
      </c>
      <c r="D9" s="25">
        <v>2</v>
      </c>
      <c r="E9" s="26">
        <v>101850</v>
      </c>
      <c r="F9" s="26">
        <v>15260</v>
      </c>
      <c r="G9" s="26">
        <f>E9-F9</f>
        <v>86590</v>
      </c>
      <c r="H9" s="26">
        <f>G9*H6</f>
        <v>15586.199999999999</v>
      </c>
      <c r="I9" s="26">
        <f>G9+H9</f>
        <v>102176.2</v>
      </c>
      <c r="J9" s="26">
        <f>G9*J6</f>
        <v>865.9</v>
      </c>
      <c r="K9" s="26">
        <f>G9*K6</f>
        <v>4329.5</v>
      </c>
      <c r="L9" s="26"/>
      <c r="M9" s="26"/>
      <c r="N9" s="26"/>
      <c r="O9" s="26">
        <f>H9</f>
        <v>15586.199999999999</v>
      </c>
      <c r="P9" s="26">
        <f>I9-J9-K9-O9-N9</f>
        <v>81394.600000000006</v>
      </c>
      <c r="Q9" s="27"/>
      <c r="R9" s="5"/>
      <c r="S9" s="5"/>
      <c r="T9" s="5"/>
      <c r="U9" s="5">
        <v>81394</v>
      </c>
      <c r="V9" s="33" t="s">
        <v>14</v>
      </c>
    </row>
    <row r="10" spans="1:22" ht="23.25" customHeight="1" x14ac:dyDescent="0.3">
      <c r="A10" s="4">
        <v>60569</v>
      </c>
      <c r="B10" s="24"/>
      <c r="C10" s="30"/>
      <c r="D10" s="1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27"/>
      <c r="R10" s="5"/>
      <c r="S10" s="5"/>
      <c r="T10" s="5"/>
      <c r="U10" s="5"/>
      <c r="V10" s="28"/>
    </row>
    <row r="11" spans="1:22" ht="23.25" customHeight="1" x14ac:dyDescent="0.3">
      <c r="A11" s="14"/>
      <c r="B11" s="15"/>
      <c r="C11" s="15"/>
      <c r="D11" s="15"/>
      <c r="E11" s="15"/>
      <c r="F11" s="15"/>
      <c r="G11" s="15"/>
      <c r="H11" s="22"/>
      <c r="I11" s="15"/>
      <c r="J11" s="22"/>
      <c r="K11" s="22"/>
      <c r="L11" s="22"/>
      <c r="M11" s="22"/>
      <c r="N11" s="22"/>
      <c r="O11" s="22"/>
      <c r="P11" s="15"/>
      <c r="Q11" s="23">
        <f>A12</f>
        <v>60568</v>
      </c>
      <c r="R11" s="15"/>
      <c r="S11" s="15"/>
      <c r="T11" s="22"/>
      <c r="U11" s="15"/>
      <c r="V11" s="15"/>
    </row>
    <row r="12" spans="1:22" ht="23.25" customHeight="1" x14ac:dyDescent="0.3">
      <c r="A12" s="4">
        <v>60568</v>
      </c>
      <c r="B12" s="24" t="s">
        <v>16</v>
      </c>
      <c r="C12" s="2"/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7"/>
      <c r="R12" s="26"/>
      <c r="S12" s="26"/>
      <c r="T12" s="26"/>
      <c r="U12" s="26"/>
      <c r="V12" s="28"/>
    </row>
    <row r="13" spans="1:22" ht="23.25" customHeight="1" x14ac:dyDescent="0.2">
      <c r="A13" s="4">
        <v>60568</v>
      </c>
      <c r="B13" s="24"/>
      <c r="C13" s="2"/>
      <c r="D13" s="25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7"/>
      <c r="R13" s="5"/>
      <c r="S13" s="5"/>
      <c r="T13" s="5"/>
      <c r="U13" s="5"/>
      <c r="V13" s="29"/>
    </row>
    <row r="14" spans="1:22" ht="23.25" customHeight="1" x14ac:dyDescent="0.3">
      <c r="A14" s="4">
        <v>60568</v>
      </c>
      <c r="B14" s="24"/>
      <c r="C14" s="30"/>
      <c r="D14" s="1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27"/>
      <c r="R14" s="5"/>
      <c r="S14" s="5"/>
      <c r="T14" s="5"/>
      <c r="U14" s="5"/>
      <c r="V14" s="28"/>
    </row>
    <row r="15" spans="1:22" ht="23.25" customHeight="1" x14ac:dyDescent="0.3">
      <c r="A15" s="4">
        <v>60568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27"/>
      <c r="R15" s="5"/>
      <c r="S15" s="5"/>
      <c r="T15" s="5"/>
      <c r="U15" s="5"/>
      <c r="V15" s="28"/>
    </row>
    <row r="16" spans="1:22" ht="23.25" customHeight="1" thickBot="1" x14ac:dyDescent="0.35">
      <c r="B16" s="3"/>
      <c r="C16" s="3"/>
      <c r="D16" s="3"/>
      <c r="E16" s="31"/>
      <c r="F16" s="31"/>
      <c r="G16" s="31"/>
      <c r="H16" s="9"/>
      <c r="I16" s="9"/>
      <c r="J16" s="9"/>
      <c r="K16" s="9"/>
      <c r="L16" s="9"/>
      <c r="M16" s="9"/>
      <c r="N16" s="9"/>
      <c r="O16" s="9"/>
      <c r="P16" s="9"/>
      <c r="Q16" s="32"/>
      <c r="R16" s="9"/>
      <c r="S16" s="9"/>
      <c r="T16" s="9"/>
      <c r="U16" s="9"/>
      <c r="V16" s="9"/>
    </row>
    <row r="17" spans="1:22" ht="23.2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7"/>
      <c r="V17" s="6"/>
    </row>
    <row r="18" spans="1:22" ht="23.2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2">
        <f>SUM(O7:O15)</f>
        <v>49022.64</v>
      </c>
      <c r="P18" s="6"/>
      <c r="Q18" s="6"/>
      <c r="R18" s="6"/>
      <c r="S18" s="6"/>
      <c r="T18" s="6"/>
      <c r="U18" s="7"/>
      <c r="V18" s="8"/>
    </row>
    <row r="19" spans="1:22" ht="23.2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12">
        <f t="shared" ref="K19:M19" si="0">SUM(K8:K16)</f>
        <v>13617.4</v>
      </c>
      <c r="L19" s="12">
        <f t="shared" si="0"/>
        <v>0</v>
      </c>
      <c r="M19" s="12">
        <f t="shared" si="0"/>
        <v>0</v>
      </c>
      <c r="N19" s="12">
        <f>SUM(N8:N16)</f>
        <v>0</v>
      </c>
      <c r="O19" s="12" t="s">
        <v>3</v>
      </c>
      <c r="P19" s="12">
        <f>SUM(P8:P16)</f>
        <v>256007.12000000002</v>
      </c>
      <c r="Q19" s="12"/>
      <c r="R19" s="12" t="s">
        <v>5</v>
      </c>
      <c r="S19" s="12"/>
      <c r="T19" s="12"/>
      <c r="U19" s="11">
        <f>SUM(U6:U16)</f>
        <v>256006</v>
      </c>
      <c r="V19" s="8"/>
    </row>
    <row r="20" spans="1:22" ht="23.2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7"/>
      <c r="V20" s="8"/>
    </row>
    <row r="21" spans="1:22" ht="23.25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12" t="s">
        <v>4</v>
      </c>
      <c r="S21" s="6"/>
      <c r="T21" s="6"/>
      <c r="U21" s="11">
        <f>P19-U19</f>
        <v>1.1200000000244472</v>
      </c>
      <c r="V21" s="13"/>
    </row>
    <row r="22" spans="1:22" ht="23.2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7"/>
      <c r="V22" s="8"/>
    </row>
    <row r="25" spans="1:22" ht="23.25" customHeight="1" thickBot="1" x14ac:dyDescent="0.35"/>
    <row r="26" spans="1:22" ht="23.25" customHeight="1" thickBot="1" x14ac:dyDescent="0.35">
      <c r="J26" s="46" t="s">
        <v>13</v>
      </c>
      <c r="K26" s="47"/>
      <c r="L26" s="47"/>
      <c r="M26" s="48"/>
    </row>
    <row r="27" spans="1:22" ht="23.25" customHeight="1" thickBot="1" x14ac:dyDescent="0.35">
      <c r="J27" s="46" t="s">
        <v>15</v>
      </c>
      <c r="K27" s="47"/>
      <c r="L27" s="47"/>
      <c r="M27" s="48"/>
    </row>
    <row r="28" spans="1:22" ht="23.25" customHeight="1" x14ac:dyDescent="0.3">
      <c r="J28" s="49" t="s">
        <v>9</v>
      </c>
      <c r="K28" s="50"/>
      <c r="L28" s="51">
        <f>K19+L19+M19</f>
        <v>13617.4</v>
      </c>
      <c r="M28" s="52"/>
    </row>
    <row r="29" spans="1:22" ht="23.25" customHeight="1" x14ac:dyDescent="0.3">
      <c r="J29" s="53" t="s">
        <v>10</v>
      </c>
      <c r="K29" s="54"/>
      <c r="L29" s="55">
        <v>15260</v>
      </c>
      <c r="M29" s="56"/>
    </row>
    <row r="30" spans="1:22" ht="23.25" customHeight="1" thickBot="1" x14ac:dyDescent="0.35">
      <c r="J30" s="42" t="s">
        <v>11</v>
      </c>
      <c r="K30" s="43"/>
      <c r="L30" s="44">
        <f>U21</f>
        <v>1.1200000000244472</v>
      </c>
      <c r="M30" s="45"/>
    </row>
    <row r="31" spans="1:22" ht="23.25" customHeight="1" thickBot="1" x14ac:dyDescent="0.35">
      <c r="J31" s="42" t="s">
        <v>12</v>
      </c>
      <c r="K31" s="43"/>
      <c r="L31" s="44">
        <f>O18-P10</f>
        <v>49022.64</v>
      </c>
      <c r="M31" s="45"/>
    </row>
  </sheetData>
  <mergeCells count="10">
    <mergeCell ref="J30:K30"/>
    <mergeCell ref="L30:M30"/>
    <mergeCell ref="J31:K31"/>
    <mergeCell ref="L31:M31"/>
    <mergeCell ref="J26:M26"/>
    <mergeCell ref="J27:M27"/>
    <mergeCell ref="J28:K28"/>
    <mergeCell ref="L28:M28"/>
    <mergeCell ref="J29:K29"/>
    <mergeCell ref="L29:M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2025-05-29T10:50:40Z</dcterms:modified>
</cp:coreProperties>
</file>