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9019F589-F0F9-4F8F-9688-30EEC1BE1B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5" i="1" s="1"/>
  <c r="Q15" i="1"/>
  <c r="O15" i="1"/>
  <c r="N23" i="1" s="1"/>
  <c r="F15" i="1"/>
  <c r="J9" i="1" l="1"/>
  <c r="J15" i="1" s="1"/>
  <c r="K9" i="1"/>
  <c r="K15" i="1" s="1"/>
  <c r="H9" i="1"/>
  <c r="L9" i="1"/>
  <c r="L15" i="1" s="1"/>
  <c r="M9" i="1"/>
  <c r="M15" i="1" s="1"/>
  <c r="N22" i="1" l="1"/>
  <c r="N9" i="1"/>
  <c r="H15" i="1"/>
  <c r="I9" i="1"/>
  <c r="N15" i="1" l="1"/>
  <c r="E10" i="1"/>
  <c r="P10" i="1" s="1"/>
  <c r="I15" i="1"/>
  <c r="P9" i="1"/>
  <c r="P15" i="1" l="1"/>
  <c r="Q16" i="1" s="1"/>
  <c r="N25" i="1" s="1"/>
  <c r="S14" i="1"/>
  <c r="S15" i="1" s="1"/>
</calcChain>
</file>

<file path=xl/sharedStrings.xml><?xml version="1.0" encoding="utf-8"?>
<sst xmlns="http://schemas.openxmlformats.org/spreadsheetml/2006/main" count="39" uniqueCount="37">
  <si>
    <t>Amount</t>
  </si>
  <si>
    <t>Hold the Amount because the Qty. is more then the DPR</t>
  </si>
  <si>
    <t>UTR</t>
  </si>
  <si>
    <t xml:space="preserve">Villages Wise Advance </t>
  </si>
  <si>
    <t>Pipe line work AT ADAMPUR VILLAGE</t>
  </si>
  <si>
    <t xml:space="preserve">Total Hold </t>
  </si>
  <si>
    <t>DPR Excess Hold</t>
  </si>
  <si>
    <t>Total Debit</t>
  </si>
  <si>
    <t>Nil</t>
  </si>
  <si>
    <t>Advance/ Surplus</t>
  </si>
  <si>
    <t>Naresh Kumar  Contractor</t>
  </si>
  <si>
    <t>01-10-2024 NEFT/AXISP00547355133/RIUP24/2014/NARESH KUMAR CONTR/BARB0SAHARA 69300.00</t>
  </si>
  <si>
    <t>NARESH KUMAR CONTRACTOR</t>
  </si>
  <si>
    <t>GST</t>
  </si>
  <si>
    <t>GST clear</t>
  </si>
  <si>
    <t>29-01-2025 NEFT/AXISP00605196922/RIUP24/2956/NARESH KUMAR CONTR/BARB0SAHARA 55371.00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</si>
  <si>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</si>
  <si>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</si>
  <si>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</si>
  <si>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</si>
  <si>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</si>
  <si>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</si>
  <si>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</si>
  <si>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</si>
  <si>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</si>
  <si>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</si>
  <si>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</si>
  <si>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</si>
  <si>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</si>
  <si>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</si>
  <si>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</si>
  <si>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Subcontractor:</t>
  </si>
  <si>
    <t>State:</t>
  </si>
  <si>
    <t>District:</t>
  </si>
  <si>
    <t>Block:</t>
  </si>
  <si>
    <t>Uttar Pradesh</t>
  </si>
  <si>
    <t>Shamli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</si>
</sst>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9" fontId="4" fillId="2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9" fontId="4" fillId="0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9" fontId="4" fillId="0" borderId="3" xfId="1" applyNumberFormat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 wrapText="1"/>
    </xf>
    <xf numFmtId="43" fontId="4" fillId="0" borderId="4" xfId="1" applyFont="1" applyFill="1" applyBorder="1" applyAlignment="1">
      <alignment horizontal="center" vertical="center"/>
    </xf>
    <xf numFmtId="0" fontId="4" fillId="0" borderId="4" xfId="1" applyNumberFormat="1" applyFont="1" applyFill="1" applyBorder="1" applyAlignment="1">
      <alignment horizontal="center" vertical="center"/>
    </xf>
    <xf numFmtId="9" fontId="4" fillId="0" borderId="4" xfId="1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3" fontId="0" fillId="0" borderId="3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6" fillId="0" borderId="3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 wrapText="1"/>
    </xf>
    <xf numFmtId="14" fontId="4" fillId="3" borderId="4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2" fontId="4" fillId="3" borderId="4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8" fillId="3" borderId="1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15" zoomScaleNormal="115" workbookViewId="0">
      <selection activeCell="B5" sqref="B5"/>
    </sheetView>
  </sheetViews>
  <sheetFormatPr defaultRowHeight="20.100000000000001" customHeight="1" x14ac:dyDescent="0.25"/>
  <cols>
    <col min="2" max="2" width="32.85546875" bestFit="1" customWidth="1"/>
    <col min="3" max="3" width="11.7109375" bestFit="1" customWidth="1"/>
    <col min="5" max="5" width="11.140625" bestFit="1" customWidth="1"/>
    <col min="6" max="6" width="10.85546875" bestFit="1" customWidth="1"/>
    <col min="7" max="7" width="15.42578125" bestFit="1" customWidth="1"/>
    <col min="8" max="8" width="14" customWidth="1"/>
    <col min="9" max="9" width="13" customWidth="1"/>
    <col min="10" max="13" width="11.5703125" customWidth="1"/>
    <col min="14" max="14" width="13" customWidth="1"/>
    <col min="16" max="16" width="15.5703125" customWidth="1"/>
    <col min="17" max="17" width="14" customWidth="1"/>
    <col min="18" max="18" width="93.7109375" bestFit="1" customWidth="1"/>
    <col min="19" max="19" width="14.42578125" customWidth="1"/>
  </cols>
  <sheetData>
    <row r="1" spans="1:19" ht="20.100000000000001" customHeight="1" x14ac:dyDescent="0.25">
      <c r="A1" s="61" t="s">
        <v>31</v>
      </c>
      <c r="B1" s="5" t="s">
        <v>12</v>
      </c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20.100000000000001" customHeight="1" x14ac:dyDescent="0.25">
      <c r="A2" s="61" t="s">
        <v>32</v>
      </c>
      <c r="B2" s="8" t="s">
        <v>35</v>
      </c>
      <c r="C2" s="8"/>
      <c r="D2" s="6"/>
      <c r="E2" s="6"/>
      <c r="F2" s="9"/>
      <c r="G2" s="10"/>
      <c r="H2" s="7"/>
      <c r="I2" s="10"/>
      <c r="J2" s="11"/>
      <c r="K2" s="11"/>
      <c r="L2" s="11"/>
      <c r="M2" s="11"/>
      <c r="N2" s="11"/>
      <c r="O2" s="11"/>
      <c r="P2" s="11"/>
      <c r="Q2" s="6"/>
      <c r="R2" s="6"/>
      <c r="S2" s="6"/>
    </row>
    <row r="3" spans="1:19" ht="20.100000000000001" customHeight="1" x14ac:dyDescent="0.25">
      <c r="A3" s="61" t="s">
        <v>33</v>
      </c>
      <c r="B3" s="8" t="s">
        <v>36</v>
      </c>
      <c r="C3" s="8"/>
      <c r="D3" s="6"/>
      <c r="E3" s="6"/>
      <c r="F3" s="9"/>
      <c r="G3" s="10"/>
      <c r="H3" s="7"/>
      <c r="I3" s="10"/>
      <c r="J3" s="11"/>
      <c r="K3" s="11"/>
      <c r="L3" s="11"/>
      <c r="M3" s="11"/>
      <c r="N3" s="11"/>
      <c r="O3" s="11"/>
      <c r="P3" s="11"/>
      <c r="Q3" s="6"/>
      <c r="R3" s="6"/>
      <c r="S3" s="6"/>
    </row>
    <row r="4" spans="1:19" ht="20.100000000000001" customHeight="1" thickBot="1" x14ac:dyDescent="0.3">
      <c r="A4" s="61" t="s">
        <v>34</v>
      </c>
      <c r="B4" s="11" t="s">
        <v>36</v>
      </c>
      <c r="C4" s="11"/>
      <c r="D4" s="11"/>
      <c r="E4" s="11"/>
      <c r="F4" s="11"/>
      <c r="G4" s="11"/>
      <c r="H4" s="10"/>
      <c r="I4" s="10"/>
      <c r="J4" s="11"/>
      <c r="K4" s="11"/>
      <c r="L4" s="11"/>
      <c r="M4" s="11"/>
      <c r="N4" s="6"/>
      <c r="O4" s="6"/>
      <c r="P4" s="6"/>
      <c r="Q4" s="12"/>
      <c r="R4" s="12"/>
      <c r="S4" s="12"/>
    </row>
    <row r="5" spans="1:19" ht="45.75" customHeight="1" x14ac:dyDescent="0.25">
      <c r="A5" s="55" t="s">
        <v>16</v>
      </c>
      <c r="B5" s="56" t="s">
        <v>17</v>
      </c>
      <c r="C5" s="57" t="s">
        <v>18</v>
      </c>
      <c r="D5" s="58" t="s">
        <v>19</v>
      </c>
      <c r="E5" s="56" t="s">
        <v>20</v>
      </c>
      <c r="F5" s="56" t="s">
        <v>21</v>
      </c>
      <c r="G5" s="58" t="s">
        <v>22</v>
      </c>
      <c r="H5" s="59" t="s">
        <v>23</v>
      </c>
      <c r="I5" s="60" t="s">
        <v>0</v>
      </c>
      <c r="J5" s="56" t="s">
        <v>24</v>
      </c>
      <c r="K5" s="56" t="s">
        <v>25</v>
      </c>
      <c r="L5" s="56" t="s">
        <v>26</v>
      </c>
      <c r="M5" s="56" t="s">
        <v>27</v>
      </c>
      <c r="N5" s="56" t="s">
        <v>28</v>
      </c>
      <c r="O5" s="14" t="s">
        <v>1</v>
      </c>
      <c r="P5" s="14" t="s">
        <v>29</v>
      </c>
      <c r="Q5" s="56" t="s">
        <v>30</v>
      </c>
      <c r="R5" s="56" t="s">
        <v>2</v>
      </c>
      <c r="S5" s="14" t="s">
        <v>3</v>
      </c>
    </row>
    <row r="6" spans="1:19" ht="20.100000000000001" customHeight="1" x14ac:dyDescent="0.25">
      <c r="A6" s="15"/>
      <c r="B6" s="16"/>
      <c r="C6" s="16"/>
      <c r="D6" s="17"/>
      <c r="E6" s="16"/>
      <c r="F6" s="16"/>
      <c r="G6" s="16"/>
      <c r="H6" s="18">
        <v>0.18</v>
      </c>
      <c r="I6" s="16"/>
      <c r="J6" s="18">
        <v>0.01</v>
      </c>
      <c r="K6" s="18">
        <v>0.05</v>
      </c>
      <c r="L6" s="18">
        <v>0.1</v>
      </c>
      <c r="M6" s="18">
        <v>0.1</v>
      </c>
      <c r="N6" s="18">
        <v>0.18</v>
      </c>
      <c r="O6" s="18"/>
      <c r="P6" s="16"/>
      <c r="Q6" s="16"/>
      <c r="R6" s="16"/>
      <c r="S6" s="16"/>
    </row>
    <row r="7" spans="1:19" ht="20.100000000000001" customHeight="1" thickBot="1" x14ac:dyDescent="0.3">
      <c r="A7" s="19"/>
      <c r="B7" s="20"/>
      <c r="C7" s="20"/>
      <c r="D7" s="21"/>
      <c r="E7" s="20"/>
      <c r="F7" s="20"/>
      <c r="G7" s="20"/>
      <c r="H7" s="22"/>
      <c r="I7" s="20"/>
      <c r="J7" s="22"/>
      <c r="K7" s="22"/>
      <c r="L7" s="22"/>
      <c r="M7" s="22"/>
      <c r="N7" s="22"/>
      <c r="O7" s="22"/>
      <c r="P7" s="20"/>
      <c r="Q7" s="20"/>
      <c r="R7" s="20"/>
      <c r="S7" s="20"/>
    </row>
    <row r="8" spans="1:19" ht="20.100000000000001" customHeight="1" x14ac:dyDescent="0.25">
      <c r="A8" s="1"/>
      <c r="B8" s="2"/>
      <c r="C8" s="2"/>
      <c r="D8" s="3"/>
      <c r="E8" s="2"/>
      <c r="F8" s="2"/>
      <c r="G8" s="2"/>
      <c r="H8" s="4"/>
      <c r="I8" s="2"/>
      <c r="J8" s="4"/>
      <c r="K8" s="4"/>
      <c r="L8" s="4"/>
      <c r="M8" s="4"/>
      <c r="N8" s="4"/>
      <c r="O8" s="4"/>
      <c r="P8" s="2"/>
      <c r="Q8" s="2"/>
      <c r="R8" s="2"/>
      <c r="S8" s="2"/>
    </row>
    <row r="9" spans="1:19" ht="20.100000000000001" customHeight="1" x14ac:dyDescent="0.25">
      <c r="A9" s="43">
        <v>53174</v>
      </c>
      <c r="B9" s="44" t="s">
        <v>4</v>
      </c>
      <c r="C9" s="45">
        <v>45608</v>
      </c>
      <c r="D9" s="46">
        <v>1</v>
      </c>
      <c r="E9" s="47">
        <v>383914</v>
      </c>
      <c r="F9" s="47">
        <v>76300</v>
      </c>
      <c r="G9" s="47">
        <f>E9-F9</f>
        <v>307614</v>
      </c>
      <c r="H9" s="48">
        <f>G9*18%</f>
        <v>55370.52</v>
      </c>
      <c r="I9" s="48">
        <f>G9+H9</f>
        <v>362984.52</v>
      </c>
      <c r="J9" s="48">
        <f>G9*1%</f>
        <v>3076.14</v>
      </c>
      <c r="K9" s="48">
        <f>G9*5%</f>
        <v>15380.7</v>
      </c>
      <c r="L9" s="48">
        <f>G9*10%</f>
        <v>30761.4</v>
      </c>
      <c r="M9" s="48">
        <f>G9*10%</f>
        <v>30761.4</v>
      </c>
      <c r="N9" s="48">
        <f>H9</f>
        <v>55370.52</v>
      </c>
      <c r="O9" s="48"/>
      <c r="P9" s="24">
        <f>I9-SUM(J9:N9,0)</f>
        <v>227634.36000000002</v>
      </c>
      <c r="Q9" s="47">
        <v>69300</v>
      </c>
      <c r="R9" s="47" t="s">
        <v>11</v>
      </c>
      <c r="S9" s="47"/>
    </row>
    <row r="10" spans="1:19" ht="20.100000000000001" customHeight="1" x14ac:dyDescent="0.25">
      <c r="A10" s="43">
        <v>53174</v>
      </c>
      <c r="B10" s="23" t="s">
        <v>13</v>
      </c>
      <c r="C10" s="24"/>
      <c r="D10" s="25"/>
      <c r="E10" s="24">
        <f>N9</f>
        <v>55370.52</v>
      </c>
      <c r="F10" s="24"/>
      <c r="G10" s="24"/>
      <c r="H10" s="26"/>
      <c r="I10" s="24"/>
      <c r="J10" s="26"/>
      <c r="K10" s="26"/>
      <c r="L10" s="26"/>
      <c r="M10" s="26"/>
      <c r="N10" s="26"/>
      <c r="O10" s="26"/>
      <c r="P10" s="24">
        <f>E10</f>
        <v>55370.52</v>
      </c>
      <c r="Q10" s="24">
        <v>55371</v>
      </c>
      <c r="R10" s="24" t="s">
        <v>15</v>
      </c>
      <c r="S10" s="24"/>
    </row>
    <row r="11" spans="1:19" ht="20.100000000000001" customHeight="1" x14ac:dyDescent="0.25">
      <c r="A11" s="43">
        <v>53174</v>
      </c>
      <c r="B11" s="23"/>
      <c r="C11" s="24"/>
      <c r="D11" s="25"/>
      <c r="E11" s="24"/>
      <c r="F11" s="24"/>
      <c r="G11" s="24"/>
      <c r="H11" s="26"/>
      <c r="I11" s="24"/>
      <c r="J11" s="26"/>
      <c r="K11" s="26"/>
      <c r="L11" s="26"/>
      <c r="M11" s="26"/>
      <c r="N11" s="26"/>
      <c r="O11" s="26"/>
      <c r="P11" s="24"/>
      <c r="Q11" s="24"/>
      <c r="R11" s="24"/>
      <c r="S11" s="24"/>
    </row>
    <row r="12" spans="1:19" ht="20.100000000000001" customHeight="1" x14ac:dyDescent="0.25">
      <c r="A12" s="43">
        <v>53174</v>
      </c>
      <c r="B12" s="23"/>
      <c r="C12" s="24"/>
      <c r="D12" s="25"/>
      <c r="E12" s="24"/>
      <c r="F12" s="24"/>
      <c r="G12" s="24"/>
      <c r="H12" s="26"/>
      <c r="I12" s="24"/>
      <c r="J12" s="26"/>
      <c r="K12" s="26"/>
      <c r="L12" s="26"/>
      <c r="M12" s="26"/>
      <c r="N12" s="26"/>
      <c r="O12" s="26"/>
      <c r="P12" s="24"/>
      <c r="Q12" s="24"/>
      <c r="R12" s="24"/>
      <c r="S12" s="24"/>
    </row>
    <row r="13" spans="1:19" ht="20.100000000000001" customHeight="1" x14ac:dyDescent="0.25">
      <c r="A13" s="43">
        <v>53174</v>
      </c>
      <c r="B13" s="23"/>
      <c r="C13" s="24"/>
      <c r="D13" s="25"/>
      <c r="E13" s="24"/>
      <c r="F13" s="24"/>
      <c r="G13" s="24"/>
      <c r="H13" s="26"/>
      <c r="I13" s="24"/>
      <c r="J13" s="26"/>
      <c r="K13" s="26"/>
      <c r="L13" s="26"/>
      <c r="M13" s="26"/>
      <c r="N13" s="26"/>
      <c r="O13" s="26"/>
      <c r="P13" s="24"/>
      <c r="Q13" s="24"/>
      <c r="R13" s="24"/>
      <c r="S13" s="24"/>
    </row>
    <row r="14" spans="1:19" ht="20.100000000000001" customHeight="1" thickBot="1" x14ac:dyDescent="0.3">
      <c r="A14" s="43">
        <v>53174</v>
      </c>
      <c r="B14" s="24"/>
      <c r="C14" s="24"/>
      <c r="D14" s="25"/>
      <c r="E14" s="24"/>
      <c r="F14" s="24"/>
      <c r="G14" s="24"/>
      <c r="H14" s="26"/>
      <c r="I14" s="24"/>
      <c r="J14" s="26"/>
      <c r="K14" s="26"/>
      <c r="L14" s="26"/>
      <c r="M14" s="26"/>
      <c r="N14" s="26"/>
      <c r="O14" s="26"/>
      <c r="P14" s="24"/>
      <c r="Q14" s="24"/>
      <c r="R14" s="24"/>
      <c r="S14" s="24">
        <f>SUM(P9:P14)-SUM(Q9:Q14)</f>
        <v>158333.88</v>
      </c>
    </row>
    <row r="15" spans="1:19" ht="20.100000000000001" customHeight="1" x14ac:dyDescent="0.25">
      <c r="A15" s="27"/>
      <c r="B15" s="13"/>
      <c r="C15" s="27"/>
      <c r="D15" s="28"/>
      <c r="E15" s="27"/>
      <c r="F15" s="27">
        <f>SUM(F9:F14)</f>
        <v>76300</v>
      </c>
      <c r="G15" s="27">
        <f t="shared" ref="G15:S15" si="0">SUM(G9:G14)</f>
        <v>307614</v>
      </c>
      <c r="H15" s="27">
        <f t="shared" si="0"/>
        <v>55370.52</v>
      </c>
      <c r="I15" s="27">
        <f t="shared" si="0"/>
        <v>362984.52</v>
      </c>
      <c r="J15" s="27">
        <f t="shared" si="0"/>
        <v>3076.14</v>
      </c>
      <c r="K15" s="27">
        <f t="shared" si="0"/>
        <v>15380.7</v>
      </c>
      <c r="L15" s="27">
        <f t="shared" si="0"/>
        <v>30761.4</v>
      </c>
      <c r="M15" s="27">
        <f t="shared" si="0"/>
        <v>30761.4</v>
      </c>
      <c r="N15" s="27">
        <f t="shared" si="0"/>
        <v>55370.52</v>
      </c>
      <c r="O15" s="27">
        <f t="shared" si="0"/>
        <v>0</v>
      </c>
      <c r="P15" s="27">
        <f t="shared" si="0"/>
        <v>283004.88</v>
      </c>
      <c r="Q15" s="27">
        <f t="shared" si="0"/>
        <v>124671</v>
      </c>
      <c r="R15" s="27"/>
      <c r="S15" s="27">
        <f t="shared" si="0"/>
        <v>158333.88</v>
      </c>
    </row>
    <row r="16" spans="1:19" ht="20.100000000000001" customHeight="1" thickBot="1" x14ac:dyDescent="0.3">
      <c r="A16" s="29"/>
      <c r="B16" s="30"/>
      <c r="C16" s="31"/>
      <c r="D16" s="30"/>
      <c r="E16" s="31"/>
      <c r="F16" s="31"/>
      <c r="G16" s="31"/>
      <c r="H16" s="32"/>
      <c r="I16" s="32"/>
      <c r="J16" s="31"/>
      <c r="K16" s="31"/>
      <c r="L16" s="33"/>
      <c r="M16" s="33"/>
      <c r="N16" s="33"/>
      <c r="O16" s="33"/>
      <c r="P16" s="33"/>
      <c r="Q16" s="34">
        <f>P15-Q15</f>
        <v>158333.88</v>
      </c>
      <c r="R16" s="31"/>
      <c r="S16" s="34"/>
    </row>
    <row r="17" spans="1:19" ht="20.100000000000001" customHeight="1" x14ac:dyDescent="0.25">
      <c r="A17" s="35"/>
      <c r="B17" s="6"/>
      <c r="C17" s="36"/>
      <c r="D17" s="6"/>
      <c r="E17" s="36"/>
      <c r="F17" s="36"/>
      <c r="G17" s="36"/>
      <c r="H17" s="37"/>
      <c r="I17" s="37"/>
      <c r="J17" s="36"/>
      <c r="K17" s="36"/>
      <c r="L17" s="38"/>
      <c r="M17" s="38"/>
      <c r="N17" s="38"/>
      <c r="O17" s="38"/>
      <c r="P17" s="38"/>
      <c r="Q17" s="39"/>
      <c r="R17" s="36"/>
      <c r="S17" s="39"/>
    </row>
    <row r="18" spans="1:19" ht="20.100000000000001" customHeight="1" x14ac:dyDescent="0.25">
      <c r="A18" s="35"/>
      <c r="B18" s="6"/>
      <c r="C18" s="36"/>
      <c r="D18" s="6"/>
      <c r="E18" s="36"/>
      <c r="F18" s="36"/>
      <c r="G18" s="36"/>
      <c r="H18" s="37"/>
      <c r="I18" s="37"/>
      <c r="J18" s="36"/>
      <c r="K18" s="36"/>
      <c r="L18" s="38"/>
      <c r="M18" s="38"/>
      <c r="N18" s="38"/>
      <c r="O18" s="38"/>
      <c r="P18" s="38"/>
      <c r="Q18" s="39"/>
      <c r="R18" s="36"/>
      <c r="S18" s="39"/>
    </row>
    <row r="19" spans="1:19" ht="20.100000000000001" customHeight="1" thickBot="1" x14ac:dyDescent="0.3">
      <c r="A19" s="35"/>
      <c r="B19" s="6"/>
      <c r="C19" s="36"/>
      <c r="D19" s="6"/>
      <c r="E19" s="36"/>
      <c r="F19" s="36"/>
      <c r="G19" s="36"/>
      <c r="H19" s="37"/>
      <c r="I19" s="37"/>
      <c r="J19" s="36"/>
      <c r="K19" s="36"/>
      <c r="L19" s="40"/>
      <c r="M19" s="40"/>
      <c r="N19" s="40"/>
      <c r="O19" s="38"/>
      <c r="P19" s="38"/>
      <c r="Q19" s="39"/>
      <c r="R19" s="36"/>
      <c r="S19" s="39"/>
    </row>
    <row r="20" spans="1:19" ht="20.100000000000001" customHeight="1" thickBot="1" x14ac:dyDescent="0.3">
      <c r="A20" s="35"/>
      <c r="B20" s="6"/>
      <c r="C20" s="36"/>
      <c r="D20" s="6"/>
      <c r="E20" s="36"/>
      <c r="F20" s="36"/>
      <c r="G20" s="36"/>
      <c r="H20" s="37"/>
      <c r="I20" s="37"/>
      <c r="J20" s="36"/>
      <c r="K20" s="36"/>
      <c r="L20" s="51" t="s">
        <v>10</v>
      </c>
      <c r="M20" s="52"/>
      <c r="N20" s="53"/>
      <c r="O20" s="36"/>
      <c r="P20" s="36"/>
      <c r="Q20" s="36"/>
      <c r="R20" s="36"/>
      <c r="S20" s="36"/>
    </row>
    <row r="21" spans="1:19" ht="20.100000000000001" customHeight="1" thickBot="1" x14ac:dyDescent="0.3">
      <c r="A21" s="39"/>
      <c r="B21" s="38"/>
      <c r="C21" s="36"/>
      <c r="D21" s="6"/>
      <c r="E21" s="36"/>
      <c r="F21" s="36"/>
      <c r="G21" s="36"/>
      <c r="H21" s="37"/>
      <c r="I21" s="37"/>
      <c r="J21" s="36"/>
      <c r="K21" s="36"/>
      <c r="L21" s="54">
        <v>45687</v>
      </c>
      <c r="M21" s="52"/>
      <c r="N21" s="53"/>
      <c r="O21" s="36"/>
      <c r="P21" s="36"/>
      <c r="Q21" s="36"/>
      <c r="R21" s="36"/>
      <c r="S21" s="36"/>
    </row>
    <row r="22" spans="1:19" ht="20.100000000000001" customHeight="1" thickBot="1" x14ac:dyDescent="0.3">
      <c r="A22" s="39"/>
      <c r="B22" s="38"/>
      <c r="C22" s="36"/>
      <c r="D22" s="6"/>
      <c r="E22" s="36"/>
      <c r="F22" s="36"/>
      <c r="G22" s="36"/>
      <c r="H22" s="37"/>
      <c r="I22" s="37"/>
      <c r="J22" s="36"/>
      <c r="K22" s="36"/>
      <c r="L22" s="49" t="s">
        <v>5</v>
      </c>
      <c r="M22" s="50"/>
      <c r="N22" s="41">
        <f>K15+L15+M15</f>
        <v>76903.5</v>
      </c>
      <c r="O22" s="36"/>
      <c r="P22" s="36"/>
      <c r="Q22" s="36"/>
      <c r="R22" s="36"/>
      <c r="S22" s="36"/>
    </row>
    <row r="23" spans="1:19" ht="20.100000000000001" customHeight="1" thickBot="1" x14ac:dyDescent="0.3">
      <c r="A23" s="39"/>
      <c r="B23" s="38"/>
      <c r="C23" s="36"/>
      <c r="D23" s="6"/>
      <c r="E23" s="36"/>
      <c r="F23" s="36"/>
      <c r="G23" s="36"/>
      <c r="H23" s="37"/>
      <c r="I23" s="37"/>
      <c r="J23" s="36"/>
      <c r="K23" s="36"/>
      <c r="L23" s="49" t="s">
        <v>6</v>
      </c>
      <c r="M23" s="50"/>
      <c r="N23" s="41">
        <f>O15</f>
        <v>0</v>
      </c>
      <c r="O23" s="36"/>
      <c r="P23" s="36"/>
      <c r="Q23" s="36"/>
      <c r="R23" s="36"/>
      <c r="S23" s="36"/>
    </row>
    <row r="24" spans="1:19" ht="20.100000000000001" customHeight="1" thickBot="1" x14ac:dyDescent="0.3">
      <c r="A24" s="39"/>
      <c r="B24" s="38"/>
      <c r="C24" s="36"/>
      <c r="D24" s="6"/>
      <c r="E24" s="36"/>
      <c r="F24" s="36"/>
      <c r="G24" s="36"/>
      <c r="H24" s="37"/>
      <c r="I24" s="37"/>
      <c r="J24" s="36"/>
      <c r="K24" s="36"/>
      <c r="L24" s="49" t="s">
        <v>7</v>
      </c>
      <c r="M24" s="50"/>
      <c r="N24" s="42" t="s">
        <v>8</v>
      </c>
      <c r="O24" s="36"/>
      <c r="P24" s="36"/>
      <c r="Q24" s="36"/>
      <c r="R24" s="36"/>
      <c r="S24" s="36"/>
    </row>
    <row r="25" spans="1:19" ht="20.100000000000001" customHeight="1" thickBot="1" x14ac:dyDescent="0.3">
      <c r="A25" s="39"/>
      <c r="B25" s="38"/>
      <c r="C25" s="36"/>
      <c r="D25" s="6"/>
      <c r="E25" s="36"/>
      <c r="F25" s="36"/>
      <c r="G25" s="36"/>
      <c r="H25" s="37"/>
      <c r="I25" s="37"/>
      <c r="J25" s="36"/>
      <c r="K25" s="36"/>
      <c r="L25" s="49" t="s">
        <v>9</v>
      </c>
      <c r="M25" s="50"/>
      <c r="N25" s="42">
        <f>Q16</f>
        <v>158333.88</v>
      </c>
      <c r="O25" s="36"/>
      <c r="P25" s="36"/>
      <c r="Q25" s="36"/>
      <c r="R25" s="36"/>
      <c r="S25" s="36"/>
    </row>
    <row r="26" spans="1:19" ht="20.100000000000001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 t="s">
        <v>14</v>
      </c>
      <c r="N26" s="6" t="s">
        <v>8</v>
      </c>
      <c r="O26" s="6"/>
      <c r="P26" s="6"/>
      <c r="Q26" s="6"/>
      <c r="R26" s="6"/>
      <c r="S26" s="6"/>
    </row>
  </sheetData>
  <mergeCells count="6">
    <mergeCell ref="L25:M25"/>
    <mergeCell ref="L20:N20"/>
    <mergeCell ref="L21:N21"/>
    <mergeCell ref="L22:M22"/>
    <mergeCell ref="L23:M23"/>
    <mergeCell ref="L24:M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2025-05-27T10:39:42Z</dcterms:modified>
</cp:coreProperties>
</file>