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Downloads\Task\Task\Snehal\NEW INDIA NETWORK ENTERPRISE\"/>
    </mc:Choice>
  </mc:AlternateContent>
  <xr:revisionPtr revIDLastSave="0" documentId="13_ncr:1_{866197CA-D92E-47A2-81FC-57E916E34ED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M20" i="1"/>
  <c r="O20" i="1"/>
  <c r="Q20" i="1" l="1"/>
  <c r="G15" i="1"/>
  <c r="J15" i="1" s="1"/>
  <c r="H15" i="1" l="1"/>
  <c r="N15" i="1" s="1"/>
  <c r="E16" i="1" s="1"/>
  <c r="P16" i="1" s="1"/>
  <c r="K15" i="1"/>
  <c r="I15" i="1" l="1"/>
  <c r="P15" i="1" s="1"/>
  <c r="S17" i="1" s="1"/>
  <c r="G11" i="1"/>
  <c r="J11" i="1" s="1"/>
  <c r="K11" i="1" l="1"/>
  <c r="H11" i="1"/>
  <c r="N11" i="1" s="1"/>
  <c r="E12" i="1" s="1"/>
  <c r="P12" i="1" s="1"/>
  <c r="I11" i="1" l="1"/>
  <c r="P11" i="1" s="1"/>
  <c r="S14" i="1" s="1"/>
  <c r="G8" i="1"/>
  <c r="J8" i="1" l="1"/>
  <c r="H8" i="1"/>
  <c r="N8" i="1" s="1"/>
  <c r="N20" i="1" s="1"/>
  <c r="K8" i="1"/>
  <c r="K27" i="1" l="1"/>
  <c r="K20" i="1"/>
  <c r="E9" i="1"/>
  <c r="P9" i="1" s="1"/>
  <c r="I8" i="1"/>
  <c r="P8" i="1" s="1"/>
  <c r="P20" i="1" s="1"/>
  <c r="K30" i="1" l="1"/>
  <c r="Q22" i="1"/>
  <c r="K28" i="1" s="1"/>
  <c r="S10" i="1"/>
  <c r="S20" i="1" s="1"/>
</calcChain>
</file>

<file path=xl/sharedStrings.xml><?xml version="1.0" encoding="utf-8"?>
<sst xmlns="http://schemas.openxmlformats.org/spreadsheetml/2006/main" count="46" uniqueCount="41">
  <si>
    <t>Amount</t>
  </si>
  <si>
    <t>UTR</t>
  </si>
  <si>
    <t xml:space="preserve">Debit </t>
  </si>
  <si>
    <t>Boundary wall work</t>
  </si>
  <si>
    <t>HOLD</t>
  </si>
  <si>
    <t xml:space="preserve">Hold Amount </t>
  </si>
  <si>
    <t>Advance / Surplus</t>
  </si>
  <si>
    <t>21-07-2023 NEFT/AXISP00408531054/RIUP23/1164/NEW INDIA NETWO 98000.00</t>
  </si>
  <si>
    <t>27-09-2023 NEFT/AXISP00427962769/RIUP23/2311/NEW INDIA NETWORK/BDBL0001199 311335.00</t>
  </si>
  <si>
    <t xml:space="preserve">New India Network </t>
  </si>
  <si>
    <t>GST</t>
  </si>
  <si>
    <t>Nil</t>
  </si>
  <si>
    <t>11-03-2024 NEFT/AXISP00479000800/RIUP23/4318/NEW INDIA NETWORK/BDBL0001199 60258.00</t>
  </si>
  <si>
    <t>GST Remaining</t>
  </si>
  <si>
    <t>21-08-2024 NEFT/AXISP00530351560/RIUP24/1121/NEW INDIA NETWORK/BDBL0001199 150000.00</t>
  </si>
  <si>
    <t>04-10-2024 NEFT/AXISP00548770626/RIUP23/5178/NEW INDIA NETWORK/BDBL0001199  1,20,766.00</t>
  </si>
  <si>
    <t>04-10-2024 NEFT/AXISP00548770627/RIUP24/0956/NEW INDIA NETWORK/BDBL0001199 42,342.00</t>
  </si>
  <si>
    <t>25-02-2025 NEFT/AXISP00621808054/RIUP24/3240/NEW INDIA NETWORK/BDBL0001199 125280.00</t>
  </si>
  <si>
    <t>Boundary Wall  work AT- KHERI KARMU VILLAGE</t>
  </si>
  <si>
    <t>Pump House work AT- KHERI KARMU VILLAGE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</si>
  <si>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</si>
  <si>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</si>
  <si>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</si>
  <si>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</si>
  <si>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</si>
  <si>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</si>
  <si>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</si>
  <si>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</si>
  <si>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</si>
  <si>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</si>
  <si>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</si>
  <si>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</si>
  <si>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</si>
  <si>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</si>
  <si>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</si>
  <si>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</si>
  <si>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</si>
  <si>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Subcontractor:</t>
  </si>
  <si>
    <t>State:</t>
  </si>
  <si>
    <t>District:</t>
  </si>
  <si>
    <t>Block: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</si>
</sst>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mic Sans MS"/>
      <family val="4"/>
    </font>
    <font>
      <sz val="10"/>
      <color theme="1"/>
      <name val="Comic Sans MS"/>
      <family val="4"/>
    </font>
    <font>
      <b/>
      <sz val="10"/>
      <color theme="1"/>
      <name val="Comic Sans MS"/>
      <family val="4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43" fontId="5" fillId="2" borderId="0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5" fontId="3" fillId="3" borderId="10" xfId="0" applyNumberFormat="1" applyFont="1" applyFill="1" applyBorder="1" applyAlignment="1">
      <alignment horizontal="center" vertical="center"/>
    </xf>
    <xf numFmtId="43" fontId="3" fillId="3" borderId="6" xfId="1" applyNumberFormat="1" applyFont="1" applyFill="1" applyBorder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15" fontId="8" fillId="2" borderId="10" xfId="0" applyNumberFormat="1" applyFont="1" applyFill="1" applyBorder="1" applyAlignment="1">
      <alignment horizontal="center" vertical="center"/>
    </xf>
    <xf numFmtId="43" fontId="0" fillId="2" borderId="10" xfId="0" applyNumberFormat="1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5" fillId="2" borderId="17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43" fontId="3" fillId="3" borderId="10" xfId="1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43" fontId="8" fillId="2" borderId="10" xfId="1" applyNumberFormat="1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43" fontId="9" fillId="2" borderId="10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9" fillId="2" borderId="18" xfId="1" applyNumberFormat="1" applyFont="1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3" fillId="3" borderId="6" xfId="0" applyFont="1" applyFill="1" applyBorder="1" applyAlignment="1">
      <alignment horizontal="center" vertical="center" wrapText="1"/>
    </xf>
    <xf numFmtId="15" fontId="3" fillId="3" borderId="6" xfId="0" applyNumberFormat="1" applyFont="1" applyFill="1" applyBorder="1" applyAlignment="1">
      <alignment horizontal="center" vertical="center"/>
    </xf>
    <xf numFmtId="9" fontId="3" fillId="2" borderId="18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9" fillId="2" borderId="19" xfId="1" applyNumberFormat="1" applyFont="1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10" fillId="2" borderId="17" xfId="1" applyNumberFormat="1" applyFont="1" applyFill="1" applyBorder="1" applyAlignment="1">
      <alignment vertical="center"/>
    </xf>
    <xf numFmtId="164" fontId="0" fillId="2" borderId="0" xfId="1" applyFont="1" applyFill="1" applyAlignment="1">
      <alignment vertical="center"/>
    </xf>
    <xf numFmtId="164" fontId="4" fillId="2" borderId="0" xfId="1" applyFont="1" applyFill="1" applyAlignment="1">
      <alignment vertical="center"/>
    </xf>
    <xf numFmtId="164" fontId="3" fillId="2" borderId="18" xfId="1" applyFont="1" applyFill="1" applyBorder="1" applyAlignment="1">
      <alignment vertical="center"/>
    </xf>
    <xf numFmtId="164" fontId="3" fillId="3" borderId="6" xfId="1" applyFont="1" applyFill="1" applyBorder="1" applyAlignment="1">
      <alignment vertical="center"/>
    </xf>
    <xf numFmtId="164" fontId="7" fillId="0" borderId="10" xfId="1" applyFont="1" applyBorder="1" applyAlignment="1">
      <alignment vertical="center"/>
    </xf>
    <xf numFmtId="164" fontId="3" fillId="3" borderId="10" xfId="1" applyFont="1" applyFill="1" applyBorder="1" applyAlignment="1">
      <alignment vertical="center"/>
    </xf>
    <xf numFmtId="164" fontId="3" fillId="2" borderId="10" xfId="1" applyFont="1" applyFill="1" applyBorder="1" applyAlignment="1">
      <alignment vertical="center"/>
    </xf>
    <xf numFmtId="164" fontId="9" fillId="2" borderId="19" xfId="1" applyFont="1" applyFill="1" applyBorder="1" applyAlignment="1">
      <alignment vertical="center"/>
    </xf>
    <xf numFmtId="164" fontId="10" fillId="2" borderId="17" xfId="1" applyFont="1" applyFill="1" applyBorder="1" applyAlignment="1">
      <alignment vertical="center"/>
    </xf>
    <xf numFmtId="164" fontId="9" fillId="2" borderId="10" xfId="1" applyFont="1" applyFill="1" applyBorder="1" applyAlignment="1">
      <alignment vertical="center"/>
    </xf>
    <xf numFmtId="164" fontId="10" fillId="2" borderId="18" xfId="1" applyFont="1" applyFill="1" applyBorder="1" applyAlignment="1">
      <alignment vertical="center"/>
    </xf>
    <xf numFmtId="164" fontId="3" fillId="2" borderId="0" xfId="1" applyFont="1" applyFill="1" applyBorder="1" applyAlignment="1">
      <alignment vertical="center"/>
    </xf>
    <xf numFmtId="43" fontId="11" fillId="2" borderId="8" xfId="1" applyNumberFormat="1" applyFont="1" applyFill="1" applyBorder="1" applyAlignment="1">
      <alignment horizontal="center" vertical="center"/>
    </xf>
    <xf numFmtId="43" fontId="11" fillId="2" borderId="16" xfId="1" applyNumberFormat="1" applyFont="1" applyFill="1" applyBorder="1" applyAlignment="1">
      <alignment horizontal="center" vertical="center"/>
    </xf>
    <xf numFmtId="43" fontId="11" fillId="2" borderId="12" xfId="1" applyNumberFormat="1" applyFont="1" applyFill="1" applyBorder="1" applyAlignment="1">
      <alignment horizontal="center" vertical="center"/>
    </xf>
    <xf numFmtId="43" fontId="11" fillId="2" borderId="3" xfId="1" applyNumberFormat="1" applyFont="1" applyFill="1" applyBorder="1" applyAlignment="1">
      <alignment horizontal="center" vertical="center"/>
    </xf>
    <xf numFmtId="43" fontId="11" fillId="2" borderId="4" xfId="1" applyNumberFormat="1" applyFont="1" applyFill="1" applyBorder="1" applyAlignment="1">
      <alignment horizontal="center" vertical="center"/>
    </xf>
    <xf numFmtId="43" fontId="11" fillId="2" borderId="13" xfId="1" applyNumberFormat="1" applyFont="1" applyFill="1" applyBorder="1" applyAlignment="1">
      <alignment horizontal="center" vertical="center"/>
    </xf>
    <xf numFmtId="14" fontId="11" fillId="2" borderId="3" xfId="1" applyNumberFormat="1" applyFont="1" applyFill="1" applyBorder="1" applyAlignment="1">
      <alignment horizontal="center" vertical="center"/>
    </xf>
    <xf numFmtId="43" fontId="11" fillId="2" borderId="7" xfId="1" applyNumberFormat="1" applyFont="1" applyFill="1" applyBorder="1" applyAlignment="1">
      <alignment horizontal="center" vertical="center"/>
    </xf>
    <xf numFmtId="43" fontId="11" fillId="2" borderId="15" xfId="1" applyNumberFormat="1" applyFont="1" applyFill="1" applyBorder="1" applyAlignment="1">
      <alignment horizontal="center" vertical="center"/>
    </xf>
    <xf numFmtId="43" fontId="11" fillId="2" borderId="14" xfId="1" applyNumberFormat="1" applyFont="1" applyFill="1" applyBorder="1" applyAlignment="1">
      <alignment horizontal="center" vertical="center"/>
    </xf>
    <xf numFmtId="43" fontId="11" fillId="2" borderId="5" xfId="1" applyNumberFormat="1" applyFont="1" applyFill="1" applyBorder="1" applyAlignment="1">
      <alignment horizontal="center" vertical="center"/>
    </xf>
    <xf numFmtId="43" fontId="11" fillId="2" borderId="9" xfId="1" applyNumberFormat="1" applyFont="1" applyFill="1" applyBorder="1" applyAlignment="1">
      <alignment horizontal="center" vertical="center"/>
    </xf>
    <xf numFmtId="43" fontId="11" fillId="2" borderId="11" xfId="1" applyNumberFormat="1" applyFont="1" applyFill="1" applyBorder="1" applyAlignment="1">
      <alignment horizontal="center" vertical="center"/>
    </xf>
    <xf numFmtId="43" fontId="2" fillId="2" borderId="2" xfId="1" applyNumberFormat="1" applyFont="1" applyFill="1" applyBorder="1" applyAlignment="1">
      <alignment vertical="center"/>
    </xf>
    <xf numFmtId="0" fontId="6" fillId="2" borderId="17" xfId="0" applyFont="1" applyFill="1" applyBorder="1" applyAlignment="1">
      <alignment vertical="center"/>
    </xf>
    <xf numFmtId="0" fontId="6" fillId="2" borderId="17" xfId="0" applyFont="1" applyFill="1" applyBorder="1" applyAlignment="1">
      <alignment horizontal="center" vertical="center" wrapText="1"/>
    </xf>
    <xf numFmtId="14" fontId="6" fillId="2" borderId="17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64" fontId="12" fillId="2" borderId="17" xfId="1" applyFont="1" applyFill="1" applyBorder="1" applyAlignment="1">
      <alignment horizontal="center" vertical="center"/>
    </xf>
    <xf numFmtId="164" fontId="6" fillId="2" borderId="17" xfId="1" applyFont="1" applyFill="1" applyBorder="1" applyAlignment="1">
      <alignment horizontal="center" vertical="center"/>
    </xf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3"/>
  <sheetViews>
    <sheetView tabSelected="1" zoomScaleNormal="100" workbookViewId="0">
      <selection activeCell="A15" sqref="A15:A19"/>
    </sheetView>
  </sheetViews>
  <sheetFormatPr defaultColWidth="9" defaultRowHeight="24.95" customHeight="1" x14ac:dyDescent="0.25"/>
  <cols>
    <col min="1" max="1" width="9.140625" style="2" bestFit="1" customWidth="1"/>
    <col min="2" max="2" width="41.42578125" style="2" customWidth="1"/>
    <col min="3" max="3" width="13.5703125" style="2" bestFit="1" customWidth="1"/>
    <col min="4" max="4" width="11.7109375" style="2" bestFit="1" customWidth="1"/>
    <col min="5" max="5" width="17" style="2" bestFit="1" customWidth="1"/>
    <col min="6" max="6" width="14.28515625" style="2" bestFit="1" customWidth="1"/>
    <col min="7" max="7" width="17" style="2" bestFit="1" customWidth="1"/>
    <col min="8" max="8" width="20.42578125" style="12" bestFit="1" customWidth="1"/>
    <col min="9" max="9" width="17" style="12" bestFit="1" customWidth="1"/>
    <col min="10" max="10" width="13.140625" style="2" bestFit="1" customWidth="1"/>
    <col min="11" max="11" width="14.28515625" style="2" bestFit="1" customWidth="1"/>
    <col min="12" max="13" width="13.5703125" style="2" bestFit="1" customWidth="1"/>
    <col min="14" max="14" width="14.85546875" style="2" customWidth="1"/>
    <col min="15" max="15" width="16" style="2" bestFit="1" customWidth="1"/>
    <col min="16" max="16" width="17.5703125" style="2" customWidth="1"/>
    <col min="17" max="17" width="15.7109375" style="46" bestFit="1" customWidth="1"/>
    <col min="18" max="18" width="91" style="2" bestFit="1" customWidth="1"/>
    <col min="19" max="19" width="15" style="2" bestFit="1" customWidth="1"/>
    <col min="20" max="16384" width="9" style="2"/>
  </cols>
  <sheetData>
    <row r="1" spans="1:19" ht="24.95" customHeight="1" thickBot="1" x14ac:dyDescent="0.3">
      <c r="A1" s="78" t="s">
        <v>37</v>
      </c>
      <c r="B1" s="1" t="s">
        <v>9</v>
      </c>
      <c r="E1" s="3"/>
      <c r="F1" s="3"/>
      <c r="G1" s="3"/>
      <c r="H1" s="4"/>
      <c r="I1" s="4"/>
    </row>
    <row r="2" spans="1:19" ht="24.95" customHeight="1" thickBot="1" x14ac:dyDescent="0.3">
      <c r="A2" s="78" t="s">
        <v>38</v>
      </c>
      <c r="B2" s="5" t="s">
        <v>20</v>
      </c>
      <c r="C2" s="6"/>
      <c r="D2" s="6"/>
      <c r="H2" s="13" t="s">
        <v>3</v>
      </c>
      <c r="I2" s="14"/>
      <c r="J2" s="7"/>
      <c r="K2" s="7"/>
      <c r="L2" s="7"/>
      <c r="M2" s="7"/>
      <c r="N2" s="7"/>
      <c r="O2" s="7"/>
      <c r="P2" s="7"/>
    </row>
    <row r="3" spans="1:19" ht="24.95" customHeight="1" thickBot="1" x14ac:dyDescent="0.3">
      <c r="A3" s="78" t="s">
        <v>39</v>
      </c>
      <c r="B3" s="71" t="s">
        <v>21</v>
      </c>
      <c r="C3" s="6"/>
      <c r="D3" s="6"/>
      <c r="H3" s="13"/>
      <c r="I3" s="14"/>
      <c r="J3" s="7"/>
      <c r="K3" s="7"/>
      <c r="L3" s="7"/>
      <c r="M3" s="7"/>
      <c r="N3" s="7"/>
      <c r="O3" s="7"/>
      <c r="P3" s="7"/>
    </row>
    <row r="4" spans="1:19" ht="24.95" customHeight="1" thickBot="1" x14ac:dyDescent="0.3">
      <c r="A4" s="78" t="s">
        <v>40</v>
      </c>
      <c r="B4" s="8" t="s">
        <v>21</v>
      </c>
      <c r="C4" s="8"/>
      <c r="D4" s="8"/>
      <c r="E4" s="8"/>
      <c r="F4" s="7"/>
      <c r="G4" s="7"/>
      <c r="H4" s="9"/>
      <c r="I4" s="9"/>
      <c r="J4" s="7"/>
      <c r="K4" s="7"/>
      <c r="L4" s="7"/>
      <c r="M4" s="7"/>
      <c r="Q4" s="47"/>
      <c r="R4" s="10"/>
    </row>
    <row r="5" spans="1:19" ht="24.95" customHeight="1" x14ac:dyDescent="0.25">
      <c r="A5" s="72" t="s">
        <v>22</v>
      </c>
      <c r="B5" s="73" t="s">
        <v>23</v>
      </c>
      <c r="C5" s="74" t="s">
        <v>24</v>
      </c>
      <c r="D5" s="75" t="s">
        <v>25</v>
      </c>
      <c r="E5" s="73" t="s">
        <v>26</v>
      </c>
      <c r="F5" s="73" t="s">
        <v>27</v>
      </c>
      <c r="G5" s="75" t="s">
        <v>28</v>
      </c>
      <c r="H5" s="76" t="s">
        <v>29</v>
      </c>
      <c r="I5" s="77" t="s">
        <v>0</v>
      </c>
      <c r="J5" s="73" t="s">
        <v>30</v>
      </c>
      <c r="K5" s="73" t="s">
        <v>31</v>
      </c>
      <c r="L5" s="73" t="s">
        <v>32</v>
      </c>
      <c r="M5" s="73" t="s">
        <v>33</v>
      </c>
      <c r="N5" s="73" t="s">
        <v>34</v>
      </c>
      <c r="O5" s="22" t="s">
        <v>4</v>
      </c>
      <c r="P5" s="22" t="s">
        <v>35</v>
      </c>
      <c r="Q5" s="73" t="s">
        <v>36</v>
      </c>
      <c r="R5" s="73" t="s">
        <v>1</v>
      </c>
      <c r="S5" s="21"/>
    </row>
    <row r="6" spans="1:19" ht="24.95" customHeight="1" thickBot="1" x14ac:dyDescent="0.3">
      <c r="A6" s="36"/>
      <c r="B6" s="34"/>
      <c r="C6" s="34"/>
      <c r="D6" s="34"/>
      <c r="E6" s="34"/>
      <c r="F6" s="34"/>
      <c r="G6" s="34"/>
      <c r="H6" s="34"/>
      <c r="I6" s="34"/>
      <c r="J6" s="40">
        <v>0.02</v>
      </c>
      <c r="K6" s="40">
        <v>0.05</v>
      </c>
      <c r="L6" s="40">
        <v>0.1</v>
      </c>
      <c r="M6" s="40">
        <v>0.1</v>
      </c>
      <c r="N6" s="34"/>
      <c r="O6" s="34"/>
      <c r="P6" s="34"/>
      <c r="Q6" s="48"/>
      <c r="R6" s="34"/>
      <c r="S6" s="36"/>
    </row>
    <row r="7" spans="1:19" s="15" customFormat="1" ht="24.95" customHeight="1" x14ac:dyDescent="0.25">
      <c r="A7" s="37"/>
      <c r="B7" s="38"/>
      <c r="C7" s="39"/>
      <c r="D7" s="18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49"/>
      <c r="R7" s="37"/>
      <c r="S7" s="37"/>
    </row>
    <row r="8" spans="1:19" ht="39" x14ac:dyDescent="0.25">
      <c r="A8" s="28">
        <v>58356</v>
      </c>
      <c r="B8" s="29" t="s">
        <v>18</v>
      </c>
      <c r="C8" s="19">
        <v>45187</v>
      </c>
      <c r="D8" s="30">
        <v>9</v>
      </c>
      <c r="E8" s="31">
        <v>334768</v>
      </c>
      <c r="F8" s="31">
        <v>0</v>
      </c>
      <c r="G8" s="31">
        <f>E8-F8</f>
        <v>334768</v>
      </c>
      <c r="H8" s="31">
        <f>ROUND(G8*18%,)</f>
        <v>60258</v>
      </c>
      <c r="I8" s="31">
        <f>G8+H8</f>
        <v>395026</v>
      </c>
      <c r="J8" s="31">
        <f>ROUND(G8*$J$6,)</f>
        <v>6695</v>
      </c>
      <c r="K8" s="31">
        <f>ROUND(G8*5%,)</f>
        <v>16738</v>
      </c>
      <c r="L8" s="31">
        <v>0</v>
      </c>
      <c r="M8" s="31">
        <v>0</v>
      </c>
      <c r="N8" s="31">
        <f>H8</f>
        <v>60258</v>
      </c>
      <c r="O8" s="31">
        <v>0</v>
      </c>
      <c r="P8" s="31">
        <f>ROUND(I8-SUM(J8:O8),)</f>
        <v>311335</v>
      </c>
      <c r="Q8" s="50">
        <v>311335</v>
      </c>
      <c r="R8" s="32" t="s">
        <v>8</v>
      </c>
      <c r="S8" s="23"/>
    </row>
    <row r="9" spans="1:19" ht="24.95" customHeight="1" x14ac:dyDescent="0.25">
      <c r="A9" s="28">
        <v>58356</v>
      </c>
      <c r="B9" s="29" t="s">
        <v>10</v>
      </c>
      <c r="C9" s="19"/>
      <c r="D9" s="30">
        <v>9</v>
      </c>
      <c r="E9" s="31">
        <f>N8</f>
        <v>60258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>
        <f>E9</f>
        <v>60258</v>
      </c>
      <c r="Q9" s="50">
        <v>60258</v>
      </c>
      <c r="R9" s="32" t="s">
        <v>12</v>
      </c>
      <c r="S9" s="23"/>
    </row>
    <row r="10" spans="1:19" ht="24.95" customHeight="1" x14ac:dyDescent="0.25">
      <c r="A10" s="24"/>
      <c r="B10" s="25"/>
      <c r="C10" s="16"/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51"/>
      <c r="R10" s="24"/>
      <c r="S10" s="20">
        <f>SUM(P8:P9)-SUM(Q8:Q9)</f>
        <v>0</v>
      </c>
    </row>
    <row r="11" spans="1:19" ht="39" x14ac:dyDescent="0.25">
      <c r="A11" s="28">
        <v>58357</v>
      </c>
      <c r="B11" s="29" t="s">
        <v>19</v>
      </c>
      <c r="C11" s="19">
        <v>45366</v>
      </c>
      <c r="D11" s="30">
        <v>12</v>
      </c>
      <c r="E11" s="31">
        <v>323850</v>
      </c>
      <c r="F11" s="31">
        <v>88617</v>
      </c>
      <c r="G11" s="31">
        <f>E11-F11</f>
        <v>235233</v>
      </c>
      <c r="H11" s="31">
        <f>ROUND(G11*18%,)</f>
        <v>42342</v>
      </c>
      <c r="I11" s="31">
        <f>G11+H11</f>
        <v>277575</v>
      </c>
      <c r="J11" s="31">
        <f>ROUND(G11*$J$6,)</f>
        <v>4705</v>
      </c>
      <c r="K11" s="31">
        <f>ROUND(G11*5%,)</f>
        <v>11762</v>
      </c>
      <c r="L11" s="31">
        <v>0</v>
      </c>
      <c r="M11" s="31">
        <v>0</v>
      </c>
      <c r="N11" s="31">
        <f>H11</f>
        <v>42342</v>
      </c>
      <c r="O11" s="31">
        <v>0</v>
      </c>
      <c r="P11" s="31">
        <f>ROUND(I11-SUM(J11:O11),)</f>
        <v>218766</v>
      </c>
      <c r="Q11" s="50">
        <v>98000</v>
      </c>
      <c r="R11" s="32" t="s">
        <v>7</v>
      </c>
      <c r="S11" s="23"/>
    </row>
    <row r="12" spans="1:19" ht="24.95" customHeight="1" x14ac:dyDescent="0.25">
      <c r="A12" s="28">
        <v>58357</v>
      </c>
      <c r="B12" s="29" t="s">
        <v>10</v>
      </c>
      <c r="C12" s="19">
        <v>45467</v>
      </c>
      <c r="D12" s="30">
        <v>12</v>
      </c>
      <c r="E12" s="31">
        <f>N11</f>
        <v>42342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31">
        <f>E12</f>
        <v>42342</v>
      </c>
      <c r="Q12" s="52">
        <v>120766</v>
      </c>
      <c r="R12" s="32" t="s">
        <v>15</v>
      </c>
      <c r="S12" s="23"/>
    </row>
    <row r="13" spans="1:19" ht="24.95" customHeight="1" x14ac:dyDescent="0.25">
      <c r="A13" s="28">
        <v>58357</v>
      </c>
      <c r="B13" s="29"/>
      <c r="C13" s="19"/>
      <c r="D13" s="30"/>
      <c r="E13" s="3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31"/>
      <c r="Q13" s="52">
        <v>42342</v>
      </c>
      <c r="R13" s="32" t="s">
        <v>16</v>
      </c>
      <c r="S13" s="23"/>
    </row>
    <row r="14" spans="1:19" ht="24.95" customHeight="1" x14ac:dyDescent="0.25">
      <c r="A14" s="24"/>
      <c r="B14" s="25"/>
      <c r="C14" s="1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51"/>
      <c r="R14" s="24"/>
      <c r="S14" s="20">
        <f>SUM(P11:P13)-SUM(Q11:Q13)</f>
        <v>0</v>
      </c>
    </row>
    <row r="15" spans="1:19" ht="39" x14ac:dyDescent="0.25">
      <c r="A15" s="28">
        <v>63842</v>
      </c>
      <c r="B15" s="29" t="s">
        <v>19</v>
      </c>
      <c r="C15" s="19">
        <v>45622</v>
      </c>
      <c r="D15" s="30">
        <v>1</v>
      </c>
      <c r="E15" s="31">
        <v>296000</v>
      </c>
      <c r="F15" s="31">
        <v>0</v>
      </c>
      <c r="G15" s="31">
        <f>E15-F15</f>
        <v>296000</v>
      </c>
      <c r="H15" s="31">
        <f>ROUND(G15*18%,)</f>
        <v>53280</v>
      </c>
      <c r="I15" s="31">
        <f>G15+H15</f>
        <v>349280</v>
      </c>
      <c r="J15" s="31">
        <f>ROUND(G15*1%,)</f>
        <v>2960</v>
      </c>
      <c r="K15" s="31">
        <f>ROUND(G15*5%,)</f>
        <v>14800</v>
      </c>
      <c r="L15" s="31">
        <v>0</v>
      </c>
      <c r="M15" s="31">
        <v>0</v>
      </c>
      <c r="N15" s="31">
        <f>H15</f>
        <v>53280</v>
      </c>
      <c r="O15" s="31">
        <v>0</v>
      </c>
      <c r="P15" s="31">
        <f>ROUND(I15-SUM(J15:O15),)</f>
        <v>278240</v>
      </c>
      <c r="Q15" s="50">
        <v>150000</v>
      </c>
      <c r="R15" s="32" t="s">
        <v>14</v>
      </c>
      <c r="S15" s="23"/>
    </row>
    <row r="16" spans="1:19" ht="24.95" customHeight="1" x14ac:dyDescent="0.25">
      <c r="A16" s="28">
        <v>63842</v>
      </c>
      <c r="B16" s="29" t="s">
        <v>10</v>
      </c>
      <c r="C16" s="19"/>
      <c r="D16" s="30">
        <v>1</v>
      </c>
      <c r="E16" s="31">
        <f>N15</f>
        <v>53280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31">
        <f>E16</f>
        <v>53280</v>
      </c>
      <c r="Q16" s="50">
        <v>125280</v>
      </c>
      <c r="R16" s="32" t="s">
        <v>17</v>
      </c>
      <c r="S16" s="23"/>
    </row>
    <row r="17" spans="1:19" ht="24.95" customHeight="1" x14ac:dyDescent="0.25">
      <c r="A17" s="28">
        <v>63842</v>
      </c>
      <c r="B17" s="25"/>
      <c r="C17" s="16"/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51"/>
      <c r="R17" s="24"/>
      <c r="S17" s="20">
        <f>SUM(P15:P17)-SUM(Q15:Q17)</f>
        <v>56240</v>
      </c>
    </row>
    <row r="18" spans="1:19" ht="24.95" customHeight="1" x14ac:dyDescent="0.25">
      <c r="A18" s="28">
        <v>63842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52"/>
      <c r="R18" s="11"/>
      <c r="S18" s="43"/>
    </row>
    <row r="19" spans="1:19" ht="24.95" customHeight="1" thickBot="1" x14ac:dyDescent="0.3">
      <c r="A19" s="28">
        <v>63842</v>
      </c>
      <c r="B19" s="41"/>
      <c r="C19" s="41"/>
      <c r="D19" s="41"/>
      <c r="E19" s="41"/>
      <c r="F19" s="41"/>
      <c r="G19" s="41"/>
      <c r="H19" s="41"/>
      <c r="I19" s="41"/>
      <c r="J19" s="42"/>
      <c r="K19" s="42"/>
      <c r="L19" s="42"/>
      <c r="M19" s="42"/>
      <c r="N19" s="42"/>
      <c r="O19" s="42"/>
      <c r="P19" s="42"/>
      <c r="Q19" s="53"/>
      <c r="R19" s="41"/>
      <c r="S19" s="43"/>
    </row>
    <row r="20" spans="1:19" ht="24.95" customHeight="1" x14ac:dyDescent="0.25">
      <c r="A20" s="44"/>
      <c r="B20" s="44"/>
      <c r="C20" s="44"/>
      <c r="D20" s="44"/>
      <c r="E20" s="44"/>
      <c r="F20" s="44"/>
      <c r="G20" s="44"/>
      <c r="H20" s="44"/>
      <c r="I20" s="44"/>
      <c r="J20" s="21"/>
      <c r="K20" s="45">
        <f>SUM(K8:K19)</f>
        <v>43300</v>
      </c>
      <c r="L20" s="45">
        <f t="shared" ref="L20:P20" si="0">SUM(L8:L19)</f>
        <v>0</v>
      </c>
      <c r="M20" s="45">
        <f t="shared" si="0"/>
        <v>0</v>
      </c>
      <c r="N20" s="45">
        <f t="shared" si="0"/>
        <v>155880</v>
      </c>
      <c r="O20" s="45">
        <f t="shared" si="0"/>
        <v>0</v>
      </c>
      <c r="P20" s="45">
        <f t="shared" si="0"/>
        <v>964221</v>
      </c>
      <c r="Q20" s="54">
        <f>SUM(Q6:Q19)</f>
        <v>907981</v>
      </c>
      <c r="R20" s="44"/>
      <c r="S20" s="54">
        <f>SUM(S6:S19)</f>
        <v>56240</v>
      </c>
    </row>
    <row r="21" spans="1:19" ht="24.95" customHeight="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33"/>
      <c r="K21" s="33"/>
      <c r="L21" s="33"/>
      <c r="M21" s="33"/>
      <c r="N21" s="33"/>
      <c r="O21" s="33"/>
      <c r="P21" s="33"/>
      <c r="Q21" s="55"/>
      <c r="R21" s="11"/>
      <c r="S21" s="23"/>
    </row>
    <row r="22" spans="1:19" ht="24.95" customHeight="1" thickBot="1" x14ac:dyDescent="0.3">
      <c r="A22" s="34"/>
      <c r="B22" s="34"/>
      <c r="C22" s="34"/>
      <c r="D22" s="34"/>
      <c r="E22" s="34"/>
      <c r="F22" s="34"/>
      <c r="G22" s="34"/>
      <c r="H22" s="34"/>
      <c r="I22" s="34"/>
      <c r="J22" s="35"/>
      <c r="K22" s="35"/>
      <c r="L22" s="35"/>
      <c r="M22" s="35"/>
      <c r="N22" s="35"/>
      <c r="O22" s="35"/>
      <c r="P22" s="35"/>
      <c r="Q22" s="56">
        <f>P20-Q20</f>
        <v>56240</v>
      </c>
      <c r="R22" s="34"/>
      <c r="S22" s="36"/>
    </row>
    <row r="23" spans="1:19" ht="24.95" customHeight="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57"/>
      <c r="R23" s="9"/>
    </row>
    <row r="24" spans="1:19" ht="24.95" customHeight="1" thickBot="1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57"/>
      <c r="R24" s="9"/>
    </row>
    <row r="25" spans="1:19" ht="24.95" customHeight="1" thickBot="1" x14ac:dyDescent="0.3">
      <c r="A25" s="9"/>
      <c r="B25" s="9"/>
      <c r="C25" s="9"/>
      <c r="D25" s="9"/>
      <c r="E25" s="9"/>
      <c r="F25" s="9"/>
      <c r="G25" s="9"/>
      <c r="H25" s="9"/>
      <c r="I25" s="61" t="s">
        <v>9</v>
      </c>
      <c r="J25" s="62"/>
      <c r="K25" s="62"/>
      <c r="L25" s="63"/>
      <c r="M25" s="9"/>
      <c r="N25" s="9"/>
      <c r="O25" s="9"/>
      <c r="P25" s="9"/>
      <c r="Q25" s="57"/>
      <c r="R25" s="9"/>
    </row>
    <row r="26" spans="1:19" ht="24.95" customHeight="1" thickBot="1" x14ac:dyDescent="0.3">
      <c r="A26" s="9"/>
      <c r="B26" s="9"/>
      <c r="C26" s="9"/>
      <c r="D26" s="9"/>
      <c r="E26" s="9"/>
      <c r="F26" s="9"/>
      <c r="G26" s="9"/>
      <c r="H26" s="9"/>
      <c r="I26" s="64">
        <v>45775</v>
      </c>
      <c r="J26" s="62"/>
      <c r="K26" s="62"/>
      <c r="L26" s="63"/>
      <c r="M26" s="9"/>
      <c r="N26" s="9"/>
      <c r="O26" s="9"/>
      <c r="P26" s="9"/>
      <c r="Q26" s="57"/>
      <c r="R26" s="9"/>
    </row>
    <row r="27" spans="1:19" ht="24.95" customHeight="1" x14ac:dyDescent="0.25">
      <c r="A27" s="9"/>
      <c r="B27" s="9"/>
      <c r="C27" s="9"/>
      <c r="D27" s="9"/>
      <c r="E27" s="9"/>
      <c r="F27" s="9"/>
      <c r="G27" s="9"/>
      <c r="H27" s="9"/>
      <c r="I27" s="65" t="s">
        <v>5</v>
      </c>
      <c r="J27" s="66"/>
      <c r="K27" s="65">
        <f>K20+L20+M20</f>
        <v>43300</v>
      </c>
      <c r="L27" s="67"/>
      <c r="M27" s="9"/>
      <c r="N27" s="9"/>
      <c r="O27" s="9"/>
      <c r="P27" s="9"/>
      <c r="Q27" s="57"/>
      <c r="R27" s="9"/>
    </row>
    <row r="28" spans="1:19" ht="24.95" customHeight="1" x14ac:dyDescent="0.25">
      <c r="A28" s="9"/>
      <c r="B28" s="9"/>
      <c r="C28" s="9"/>
      <c r="D28" s="9"/>
      <c r="E28" s="9"/>
      <c r="F28" s="9"/>
      <c r="G28" s="9"/>
      <c r="H28" s="9"/>
      <c r="I28" s="68" t="s">
        <v>6</v>
      </c>
      <c r="J28" s="69"/>
      <c r="K28" s="68">
        <f>Q22</f>
        <v>56240</v>
      </c>
      <c r="L28" s="70"/>
      <c r="M28" s="9"/>
      <c r="N28" s="9"/>
      <c r="O28" s="9"/>
      <c r="P28" s="9"/>
      <c r="Q28" s="57"/>
      <c r="R28" s="9"/>
    </row>
    <row r="29" spans="1:19" ht="24.95" customHeight="1" thickBot="1" x14ac:dyDescent="0.3">
      <c r="A29" s="9"/>
      <c r="B29" s="9"/>
      <c r="C29" s="9"/>
      <c r="D29" s="9"/>
      <c r="E29" s="9"/>
      <c r="F29" s="9"/>
      <c r="G29" s="9"/>
      <c r="H29" s="9"/>
      <c r="I29" s="58" t="s">
        <v>2</v>
      </c>
      <c r="J29" s="59"/>
      <c r="K29" s="58" t="s">
        <v>11</v>
      </c>
      <c r="L29" s="60"/>
      <c r="M29" s="9"/>
      <c r="N29" s="9"/>
      <c r="O29" s="9"/>
      <c r="P29" s="9"/>
      <c r="Q29" s="57"/>
      <c r="R29" s="9"/>
    </row>
    <row r="30" spans="1:19" ht="24.95" customHeight="1" thickBot="1" x14ac:dyDescent="0.3">
      <c r="A30" s="9"/>
      <c r="B30" s="9"/>
      <c r="C30" s="9"/>
      <c r="D30" s="9"/>
      <c r="E30" s="9"/>
      <c r="F30" s="9"/>
      <c r="G30" s="9"/>
      <c r="H30" s="9"/>
      <c r="I30" s="58" t="s">
        <v>13</v>
      </c>
      <c r="J30" s="59"/>
      <c r="K30" s="58">
        <f>N20-P12-P9</f>
        <v>53280</v>
      </c>
      <c r="L30" s="60"/>
      <c r="M30" s="9"/>
      <c r="N30" s="9"/>
      <c r="O30" s="9"/>
      <c r="P30" s="9"/>
      <c r="Q30" s="57"/>
      <c r="R30" s="9"/>
    </row>
    <row r="31" spans="1:19" ht="24.95" customHeight="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57"/>
      <c r="R31" s="9"/>
    </row>
    <row r="32" spans="1:19" ht="24.95" customHeight="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57"/>
      <c r="R32" s="9"/>
    </row>
    <row r="33" spans="1:18" ht="24.95" customHeight="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57"/>
      <c r="R33" s="9"/>
    </row>
    <row r="34" spans="1:18" ht="24.95" customHeight="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57"/>
      <c r="R34" s="9"/>
    </row>
    <row r="35" spans="1:18" ht="24.95" customHeight="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57"/>
      <c r="R35" s="9"/>
    </row>
    <row r="36" spans="1:18" ht="24.95" customHeight="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57"/>
      <c r="R36" s="9"/>
    </row>
    <row r="37" spans="1:18" ht="24.95" customHeigh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57"/>
      <c r="R37" s="9"/>
    </row>
    <row r="38" spans="1:18" ht="24.95" customHeight="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57"/>
      <c r="R38" s="9"/>
    </row>
    <row r="39" spans="1:18" ht="24.95" customHeight="1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57"/>
      <c r="R39" s="9"/>
    </row>
    <row r="40" spans="1:18" ht="24.95" customHeigh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57"/>
      <c r="R40" s="9"/>
    </row>
    <row r="41" spans="1:18" ht="24.95" customHeight="1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57"/>
      <c r="R41" s="9"/>
    </row>
    <row r="42" spans="1:18" ht="24.95" customHeigh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57"/>
      <c r="R42" s="9"/>
    </row>
    <row r="43" spans="1:18" ht="24.95" customHeigh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57"/>
      <c r="R43" s="9"/>
    </row>
    <row r="44" spans="1:18" ht="24.95" customHeigh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57"/>
      <c r="R44" s="9"/>
    </row>
    <row r="45" spans="1:18" ht="24.95" customHeigh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57"/>
      <c r="R45" s="9"/>
    </row>
    <row r="46" spans="1:18" ht="24.95" customHeight="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57"/>
      <c r="R46" s="9"/>
    </row>
    <row r="47" spans="1:18" ht="24.95" customHeight="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57"/>
      <c r="R47" s="9"/>
    </row>
    <row r="48" spans="1:18" ht="24.95" customHeigh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57"/>
      <c r="R48" s="9"/>
    </row>
    <row r="49" spans="1:18" ht="24.9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57"/>
      <c r="R49" s="9"/>
    </row>
    <row r="50" spans="1:18" ht="24.95" customHeigh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57"/>
      <c r="R50" s="9"/>
    </row>
    <row r="51" spans="1:18" ht="24.95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57"/>
      <c r="R51" s="9"/>
    </row>
    <row r="52" spans="1:18" ht="24.95" customHeigh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57"/>
      <c r="R52" s="9"/>
    </row>
    <row r="53" spans="1:18" ht="24.95" customHeigh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57"/>
      <c r="R53" s="9"/>
    </row>
    <row r="54" spans="1:18" ht="24.95" customHeight="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57"/>
      <c r="R54" s="9"/>
    </row>
    <row r="55" spans="1:18" ht="24.95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57"/>
      <c r="R55" s="9"/>
    </row>
    <row r="56" spans="1:18" ht="24.95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57"/>
      <c r="R56" s="9"/>
    </row>
    <row r="57" spans="1:18" ht="24.95" customHeigh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57"/>
      <c r="R57" s="9"/>
    </row>
    <row r="58" spans="1:18" ht="24.95" customHeight="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57"/>
      <c r="R58" s="9"/>
    </row>
    <row r="59" spans="1:18" ht="24.95" customHeigh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57"/>
      <c r="R59" s="9"/>
    </row>
    <row r="60" spans="1:18" ht="24.95" customHeight="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57"/>
      <c r="R60" s="9"/>
    </row>
    <row r="61" spans="1:18" ht="24.95" customHeigh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57"/>
      <c r="R61" s="9"/>
    </row>
    <row r="62" spans="1:18" ht="24.95" customHeigh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57"/>
      <c r="R62" s="9"/>
    </row>
    <row r="63" spans="1:18" ht="24.95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57"/>
      <c r="R63" s="9"/>
    </row>
    <row r="64" spans="1:18" ht="24.95" customHeigh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57"/>
      <c r="R64" s="9"/>
    </row>
    <row r="65" spans="1:18" ht="24.95" customHeigh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57"/>
      <c r="R65" s="9"/>
    </row>
    <row r="66" spans="1:18" ht="24.95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57"/>
      <c r="R66" s="9"/>
    </row>
    <row r="67" spans="1:18" ht="24.95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57"/>
      <c r="R67" s="9"/>
    </row>
    <row r="68" spans="1:18" ht="24.95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57"/>
      <c r="R68" s="9"/>
    </row>
    <row r="69" spans="1:18" ht="24.95" customHeight="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57"/>
      <c r="R69" s="9"/>
    </row>
    <row r="70" spans="1:18" ht="24.95" customHeight="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57"/>
      <c r="R70" s="9"/>
    </row>
    <row r="71" spans="1:18" ht="24.95" customHeigh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57"/>
      <c r="R71" s="9"/>
    </row>
    <row r="72" spans="1:18" ht="24.95" customHeight="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57"/>
      <c r="R72" s="9"/>
    </row>
    <row r="73" spans="1:18" ht="24.95" customHeigh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57"/>
      <c r="R73" s="9"/>
    </row>
    <row r="74" spans="1:18" ht="24.95" customHeigh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57"/>
      <c r="R74" s="9"/>
    </row>
    <row r="75" spans="1:18" ht="24.95" customHeigh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57"/>
      <c r="R75" s="9"/>
    </row>
    <row r="76" spans="1:18" ht="24.95" customHeigh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57"/>
      <c r="R76" s="9"/>
    </row>
    <row r="77" spans="1:18" ht="24.95" customHeigh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57"/>
      <c r="R77" s="9"/>
    </row>
    <row r="78" spans="1:18" ht="24.95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57"/>
      <c r="R78" s="9"/>
    </row>
    <row r="79" spans="1:18" ht="24.95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57"/>
      <c r="R79" s="9"/>
    </row>
    <row r="80" spans="1:18" ht="24.95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57"/>
      <c r="R80" s="9"/>
    </row>
    <row r="81" spans="1:18" ht="24.95" customHeigh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57"/>
      <c r="R81" s="9"/>
    </row>
    <row r="82" spans="1:18" ht="24.9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57"/>
      <c r="R82" s="9"/>
    </row>
    <row r="83" spans="1:18" ht="24.9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57"/>
      <c r="R83" s="9"/>
    </row>
  </sheetData>
  <mergeCells count="10">
    <mergeCell ref="I30:J30"/>
    <mergeCell ref="K30:L30"/>
    <mergeCell ref="I29:J29"/>
    <mergeCell ref="K29:L29"/>
    <mergeCell ref="I25:L25"/>
    <mergeCell ref="I26:L26"/>
    <mergeCell ref="I27:J27"/>
    <mergeCell ref="K27:L27"/>
    <mergeCell ref="I28:J28"/>
    <mergeCell ref="K28:L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2025-05-27T10:35:32Z</dcterms:modified>
</cp:coreProperties>
</file>