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9D306FCD-E9A9-4818-9296-D8DB5DFF6116}" xr6:coauthVersionLast="47" xr6:coauthVersionMax="47" xr10:uidLastSave="{00000000-0000-0000-0000-000000000000}"/>
  <bookViews>
    <workbookView xWindow="-96" yWindow="0" windowWidth="11712" windowHeight="12336" tabRatio="58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" i="1" l="1"/>
  <c r="I47" i="1" l="1"/>
  <c r="K47" i="1"/>
  <c r="L47" i="1"/>
  <c r="M47" i="1"/>
  <c r="N47" i="1" l="1"/>
  <c r="W34" i="1"/>
  <c r="W40" i="1"/>
  <c r="W37" i="1"/>
  <c r="J7" i="1" l="1"/>
  <c r="J47" i="1" l="1"/>
  <c r="N55" i="1" s="1"/>
  <c r="R7" i="1"/>
  <c r="U7" i="1" s="1"/>
  <c r="R8" i="1"/>
  <c r="U8" i="1" s="1"/>
  <c r="R9" i="1"/>
  <c r="R10" i="1"/>
  <c r="U10" i="1" s="1"/>
  <c r="R11" i="1"/>
  <c r="U11" i="1" s="1"/>
  <c r="R12" i="1"/>
  <c r="U12" i="1" s="1"/>
  <c r="R13" i="1"/>
  <c r="U13" i="1" s="1"/>
  <c r="R14" i="1"/>
  <c r="U14" i="1" s="1"/>
  <c r="W14" i="1" l="1"/>
  <c r="U19" i="1"/>
  <c r="U23" i="1"/>
  <c r="W24" i="1" s="1"/>
  <c r="U42" i="1"/>
  <c r="W44" i="1" s="1"/>
  <c r="U44" i="1"/>
  <c r="R16" i="1"/>
  <c r="U16" i="1" s="1"/>
  <c r="R17" i="1"/>
  <c r="U17" i="1" s="1"/>
  <c r="R15" i="1"/>
  <c r="U15" i="1" s="1"/>
  <c r="W20" i="1" l="1"/>
  <c r="W47" i="1" s="1"/>
  <c r="U47" i="1"/>
  <c r="U49" i="1" l="1"/>
  <c r="N56" i="1" s="1"/>
</calcChain>
</file>

<file path=xl/sharedStrings.xml><?xml version="1.0" encoding="utf-8"?>
<sst xmlns="http://schemas.openxmlformats.org/spreadsheetml/2006/main" count="74" uniqueCount="73">
  <si>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</si>
  <si>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</si>
  <si>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</si>
  <si>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</si>
  <si>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</si>
  <si>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</si>
  <si>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</si>
  <si>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Balance Payable Amount Rs. -</t>
  </si>
  <si>
    <t xml:space="preserve">Hold Amount As per site instructions </t>
  </si>
  <si>
    <t>11-08-2023 NEFT/AXISP00415257202/RIUP23/1482/S D CONSTRUCTIO ₹ 49,500.00</t>
  </si>
  <si>
    <t>28-08-2023 NEFT/AXISP00418849256/RIUP23/1746/S D CONSTRUCTIONS/ICIC0000600 148500.00</t>
  </si>
  <si>
    <t>04-09-2023 NEFT/AXISP00421476876/RIUP23/1836/S D CONSTRUCTIONS/ICIC0000600 49500.00</t>
  </si>
  <si>
    <t>RIUP23/1482</t>
  </si>
  <si>
    <t>RIUP23/1746</t>
  </si>
  <si>
    <t>RIUP23/1836</t>
  </si>
  <si>
    <t>11-08-2023 NEFT/AXISP00415257203/RIUP23/1481/S D CONSTRUCTIO ₹ 49,500.00</t>
  </si>
  <si>
    <t>28-08-2023 NEFT/AXISP00418849255/RIUP23/1745/S D CONSTRUCTIONS/ICIC0000600 148500.00</t>
  </si>
  <si>
    <t>RIUP23/1474</t>
  </si>
  <si>
    <t>RIUP23/1475</t>
  </si>
  <si>
    <t>04-10-2023 NEFT/AXISP00430450058/RIUP23/2488/S D CONSTRUCTIONS/ICIC0000600 99000.00</t>
  </si>
  <si>
    <t>RIUP23/2488</t>
  </si>
  <si>
    <t>18-12-2023 NEFT/AXISP00453885481/RIUP23/3839/S D CONSTRUCTIONS/ICIC0000600 148500.00</t>
  </si>
  <si>
    <t>RIUP23/3839</t>
  </si>
  <si>
    <t>07-09-2023 NEFT/AXISP00422772202/RIUP23/1896/S D CONSTRUCTIONS/ICIC0000600 ₹ 99,000.00</t>
  </si>
  <si>
    <t>RIUP23/1896</t>
  </si>
  <si>
    <t>26-09-2023 NEFT/AXISP00427655673/RIUP23/2292/S D CONSTRUCTIONS/ICIC0000600 99000.00</t>
  </si>
  <si>
    <t>RIUP23/2292</t>
  </si>
  <si>
    <t>14-09-2023 NEFT/AXISP00424905755/RIUP23/2019/S D CONSTRUCTIONS/ICIC0000600 99000.00</t>
  </si>
  <si>
    <t>RIUP23/2019</t>
  </si>
  <si>
    <t>26-09-2023 NEFT/AXISP00427655672/RIUP23/2293/S D CONSTRUCTIONS/ICIC0000600 99000.00</t>
  </si>
  <si>
    <t>RIUP23/2293</t>
  </si>
  <si>
    <t>19-10-2023 NEFT/AXISP00435643043/RIUP23/2776/S D CONSTRUCTIONS/ICIC0000600 49500.00</t>
  </si>
  <si>
    <t>18-12-2023 NEFT/AXISP00453885482/RIUP23/3840/S D CONSTRUCTIONS/ICIC0000600 148500.0</t>
  </si>
  <si>
    <t>RIUP23/2776</t>
  </si>
  <si>
    <t>RIUP23/3840</t>
  </si>
  <si>
    <t>18-12-2023 NEFT/AXISP00453885483/RIUP23/3841/S D CONSTRUCTIONS/ICIC0000600 99000.00</t>
  </si>
  <si>
    <t>RIUP23/3841</t>
  </si>
  <si>
    <t>Hold</t>
  </si>
  <si>
    <t>Advance/Surplus</t>
  </si>
  <si>
    <t>SD</t>
  </si>
  <si>
    <t>09-05-2024 NEFT/AXISP00498682117/RIUP24/0442/S D CONSTRUCTIONS/ICIC0000600 148500.00</t>
  </si>
  <si>
    <t>RIUP24/0442</t>
  </si>
  <si>
    <t>Village Wise Advance</t>
  </si>
  <si>
    <t>Updated on 29-05-2024</t>
  </si>
  <si>
    <t>Subcontractor:</t>
  </si>
  <si>
    <t>State:</t>
  </si>
  <si>
    <t>Uttar Pradesh</t>
  </si>
  <si>
    <t>District:</t>
  </si>
  <si>
    <t>Shamli</t>
  </si>
  <si>
    <t>Block:</t>
  </si>
  <si>
    <t>Loharipur village OHT work</t>
  </si>
  <si>
    <t>Rasoolpur village OHT work</t>
  </si>
  <si>
    <t>Rampur Khedi Village OHT work</t>
  </si>
  <si>
    <t>Braham Khera Village OHT Work</t>
  </si>
  <si>
    <t>Khandarwali Village OHT Work</t>
  </si>
  <si>
    <t>Gujarpur Village OHT Work</t>
  </si>
  <si>
    <t>Kasampur Village OHT Work</t>
  </si>
  <si>
    <t>Karori Merampur OHT work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</si>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</sst>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vertical="center"/>
    </xf>
    <xf numFmtId="164" fontId="7" fillId="2" borderId="9" xfId="1" applyNumberFormat="1" applyFont="1" applyFill="1" applyBorder="1" applyAlignment="1">
      <alignment vertical="center"/>
    </xf>
    <xf numFmtId="164" fontId="7" fillId="2" borderId="7" xfId="1" applyNumberFormat="1" applyFont="1" applyFill="1" applyBorder="1" applyAlignment="1">
      <alignment vertical="center"/>
    </xf>
    <xf numFmtId="164" fontId="7" fillId="2" borderId="8" xfId="1" applyNumberFormat="1" applyFont="1" applyFill="1" applyBorder="1" applyAlignment="1">
      <alignment vertical="center"/>
    </xf>
    <xf numFmtId="15" fontId="7" fillId="2" borderId="7" xfId="0" applyNumberFormat="1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2" borderId="3" xfId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0" fontId="10" fillId="0" borderId="7" xfId="0" applyFont="1" applyBorder="1"/>
    <xf numFmtId="0" fontId="0" fillId="3" borderId="7" xfId="0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164" fontId="7" fillId="3" borderId="7" xfId="1" applyNumberFormat="1" applyFont="1" applyFill="1" applyBorder="1" applyAlignment="1">
      <alignment vertical="center"/>
    </xf>
    <xf numFmtId="43" fontId="0" fillId="3" borderId="7" xfId="0" applyNumberForma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164" fontId="0" fillId="2" borderId="7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8" fillId="2" borderId="8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5" fontId="3" fillId="2" borderId="3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9" fontId="7" fillId="2" borderId="8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7" fillId="2" borderId="10" xfId="1" applyNumberFormat="1" applyFont="1" applyFill="1" applyBorder="1" applyAlignment="1">
      <alignment vertical="center"/>
    </xf>
    <xf numFmtId="164" fontId="8" fillId="2" borderId="10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0" fontId="10" fillId="0" borderId="0" xfId="0" applyFont="1"/>
    <xf numFmtId="0" fontId="6" fillId="2" borderId="10" xfId="0" applyFont="1" applyFill="1" applyBorder="1" applyAlignment="1">
      <alignment vertical="center" wrapText="1"/>
    </xf>
    <xf numFmtId="164" fontId="13" fillId="2" borderId="0" xfId="1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164" fontId="11" fillId="2" borderId="1" xfId="2" applyFont="1" applyFill="1" applyBorder="1" applyAlignment="1">
      <alignment vertical="center"/>
    </xf>
    <xf numFmtId="164" fontId="11" fillId="2" borderId="2" xfId="2" applyFont="1" applyFill="1" applyBorder="1" applyAlignment="1">
      <alignment vertical="center"/>
    </xf>
    <xf numFmtId="0" fontId="6" fillId="0" borderId="0" xfId="0" applyFon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14" fillId="2" borderId="10" xfId="2" applyFont="1" applyFill="1" applyBorder="1" applyAlignment="1">
      <alignment horizontal="center" vertical="center"/>
    </xf>
    <xf numFmtId="164" fontId="6" fillId="2" borderId="10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F30DE864-A2B6-4838-A2AB-AECDAE74D87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tabSelected="1" zoomScale="85" zoomScaleNormal="85" workbookViewId="0">
      <pane ySplit="5" topLeftCell="A6" activePane="bottomLeft" state="frozen"/>
      <selection pane="bottomLeft" activeCell="U5" sqref="U5:V5"/>
    </sheetView>
  </sheetViews>
  <sheetFormatPr defaultColWidth="9" defaultRowHeight="14.4" x14ac:dyDescent="0.3"/>
  <cols>
    <col min="1" max="1" width="9" style="1"/>
    <col min="2" max="2" width="30" style="1" customWidth="1"/>
    <col min="3" max="3" width="13.5546875" style="1" bestFit="1" customWidth="1"/>
    <col min="4" max="4" width="11.6640625" style="1" bestFit="1" customWidth="1"/>
    <col min="5" max="5" width="13.33203125" style="1" bestFit="1" customWidth="1"/>
    <col min="6" max="7" width="13.33203125" style="1" customWidth="1"/>
    <col min="8" max="8" width="14.6640625" style="12" customWidth="1"/>
    <col min="9" max="9" width="15" style="12" bestFit="1" customWidth="1"/>
    <col min="10" max="10" width="11.5546875" style="1" bestFit="1" customWidth="1"/>
    <col min="11" max="11" width="12.6640625" style="1" bestFit="1" customWidth="1"/>
    <col min="12" max="13" width="14.88671875" style="1" customWidth="1"/>
    <col min="14" max="14" width="16.6640625" style="1" customWidth="1"/>
    <col min="15" max="15" width="7.33203125" style="1" customWidth="1"/>
    <col min="16" max="16" width="21.6640625" style="1" bestFit="1" customWidth="1"/>
    <col min="17" max="17" width="14.6640625" style="1" customWidth="1"/>
    <col min="18" max="18" width="14.5546875" style="1" bestFit="1" customWidth="1"/>
    <col min="19" max="20" width="14.5546875" style="1" customWidth="1"/>
    <col min="21" max="21" width="18.88671875" style="1" bestFit="1" customWidth="1"/>
    <col min="22" max="22" width="93.33203125" style="1" bestFit="1" customWidth="1"/>
    <col min="23" max="23" width="12.88671875" style="1" bestFit="1" customWidth="1"/>
    <col min="24" max="16384" width="9" style="1"/>
  </cols>
  <sheetData>
    <row r="1" spans="1:23" ht="20.399999999999999" thickBot="1" x14ac:dyDescent="0.35">
      <c r="A1" s="64" t="s">
        <v>44</v>
      </c>
      <c r="B1" s="60" t="s">
        <v>39</v>
      </c>
      <c r="E1" s="2"/>
      <c r="F1" s="2"/>
      <c r="G1" s="2"/>
      <c r="H1" s="3"/>
      <c r="I1" s="3"/>
    </row>
    <row r="2" spans="1:23" ht="20.399999999999999" thickBot="1" x14ac:dyDescent="0.35">
      <c r="A2" s="64" t="s">
        <v>45</v>
      </c>
      <c r="B2" s="62" t="s">
        <v>46</v>
      </c>
      <c r="C2" s="4"/>
      <c r="D2" s="4"/>
      <c r="H2" s="13" t="s">
        <v>5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3" ht="20.399999999999999" thickBot="1" x14ac:dyDescent="0.35">
      <c r="A3" s="64" t="s">
        <v>47</v>
      </c>
      <c r="B3" s="63" t="s">
        <v>48</v>
      </c>
      <c r="C3" s="4"/>
      <c r="D3" s="4"/>
      <c r="H3" s="13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3" ht="15" thickBot="1" x14ac:dyDescent="0.35">
      <c r="A4" s="64" t="s">
        <v>49</v>
      </c>
      <c r="B4" s="61" t="s">
        <v>48</v>
      </c>
      <c r="C4" s="7"/>
      <c r="D4" s="7"/>
      <c r="E4" s="7"/>
      <c r="F4" s="6"/>
      <c r="G4" s="6"/>
      <c r="H4" s="8"/>
      <c r="I4" s="8"/>
      <c r="J4" s="6"/>
      <c r="K4" s="6"/>
      <c r="P4" s="6"/>
      <c r="Q4" s="9"/>
      <c r="R4" s="9"/>
      <c r="S4" s="9"/>
      <c r="T4" s="9"/>
      <c r="U4" s="9"/>
      <c r="V4" s="9"/>
    </row>
    <row r="5" spans="1:23" ht="43.2" x14ac:dyDescent="0.3">
      <c r="A5" s="68" t="s">
        <v>59</v>
      </c>
      <c r="B5" s="67" t="s">
        <v>60</v>
      </c>
      <c r="C5" s="69" t="s">
        <v>61</v>
      </c>
      <c r="D5" s="70" t="s">
        <v>62</v>
      </c>
      <c r="E5" s="67" t="s">
        <v>63</v>
      </c>
      <c r="F5" s="67" t="s">
        <v>64</v>
      </c>
      <c r="G5" s="70" t="s">
        <v>65</v>
      </c>
      <c r="H5" s="71" t="s">
        <v>66</v>
      </c>
      <c r="I5" s="72" t="s">
        <v>0</v>
      </c>
      <c r="J5" s="67" t="s">
        <v>67</v>
      </c>
      <c r="K5" s="67" t="s">
        <v>68</v>
      </c>
      <c r="L5" s="67" t="s">
        <v>58</v>
      </c>
      <c r="M5" s="26" t="s">
        <v>8</v>
      </c>
      <c r="N5" s="67" t="s">
        <v>69</v>
      </c>
      <c r="O5" s="26"/>
      <c r="P5" s="26" t="s">
        <v>1</v>
      </c>
      <c r="Q5" s="67" t="s">
        <v>70</v>
      </c>
      <c r="R5" s="67" t="s">
        <v>71</v>
      </c>
      <c r="S5" s="26" t="s">
        <v>3</v>
      </c>
      <c r="T5" s="26" t="s">
        <v>4</v>
      </c>
      <c r="U5" s="67" t="s">
        <v>72</v>
      </c>
      <c r="V5" s="67" t="s">
        <v>2</v>
      </c>
      <c r="W5" s="59" t="s">
        <v>42</v>
      </c>
    </row>
    <row r="6" spans="1:23" ht="16.8" thickBot="1" x14ac:dyDescent="0.35">
      <c r="A6" s="44"/>
      <c r="B6" s="45"/>
      <c r="C6" s="45"/>
      <c r="D6" s="45"/>
      <c r="E6" s="45"/>
      <c r="F6" s="45"/>
      <c r="G6" s="45"/>
      <c r="H6" s="45"/>
      <c r="I6" s="45"/>
      <c r="J6" s="51">
        <v>0.01</v>
      </c>
      <c r="K6" s="51">
        <v>0.05</v>
      </c>
      <c r="L6" s="45"/>
      <c r="M6" s="45"/>
      <c r="N6" s="45"/>
      <c r="O6" s="52"/>
      <c r="P6" s="17"/>
      <c r="Q6" s="17"/>
      <c r="R6" s="53">
        <v>0.01</v>
      </c>
      <c r="S6" s="53">
        <v>0.05</v>
      </c>
      <c r="T6" s="17"/>
      <c r="U6" s="17"/>
      <c r="V6" s="17"/>
      <c r="W6" s="44"/>
    </row>
    <row r="7" spans="1:23" ht="16.2" x14ac:dyDescent="0.3">
      <c r="A7" s="47">
        <v>58754</v>
      </c>
      <c r="B7" s="11" t="s">
        <v>50</v>
      </c>
      <c r="C7" s="48">
        <v>45194</v>
      </c>
      <c r="D7" s="11">
        <v>11</v>
      </c>
      <c r="E7" s="11">
        <v>337500</v>
      </c>
      <c r="F7" s="11">
        <v>196390</v>
      </c>
      <c r="G7" s="11">
        <v>141110</v>
      </c>
      <c r="H7" s="11">
        <v>25399.8</v>
      </c>
      <c r="I7" s="11">
        <v>166509.79999999999</v>
      </c>
      <c r="J7" s="21">
        <f>I7*J6</f>
        <v>1665.098</v>
      </c>
      <c r="K7" s="21">
        <v>7055.5</v>
      </c>
      <c r="L7" s="21">
        <v>25399.8</v>
      </c>
      <c r="M7" s="11"/>
      <c r="N7" s="11">
        <v>132643.4</v>
      </c>
      <c r="O7" s="49"/>
      <c r="P7" s="14" t="s">
        <v>17</v>
      </c>
      <c r="Q7" s="14">
        <v>50000</v>
      </c>
      <c r="R7" s="14">
        <f t="shared" ref="R7:R14" si="0">Q7*1%</f>
        <v>500</v>
      </c>
      <c r="S7" s="14"/>
      <c r="T7" s="14"/>
      <c r="U7" s="14">
        <f>Q7-R7</f>
        <v>49500</v>
      </c>
      <c r="V7" s="50" t="s">
        <v>15</v>
      </c>
      <c r="W7" s="47"/>
    </row>
    <row r="8" spans="1:23" ht="16.2" x14ac:dyDescent="0.2">
      <c r="A8" s="47">
        <v>58754</v>
      </c>
      <c r="B8" s="10"/>
      <c r="C8" s="10"/>
      <c r="D8" s="10"/>
      <c r="E8" s="10"/>
      <c r="F8" s="10"/>
      <c r="G8" s="10"/>
      <c r="H8" s="10"/>
      <c r="I8" s="10"/>
      <c r="J8" s="28"/>
      <c r="K8" s="28"/>
      <c r="L8" s="10"/>
      <c r="M8" s="10"/>
      <c r="N8" s="10"/>
      <c r="O8" s="29"/>
      <c r="P8" s="16" t="s">
        <v>18</v>
      </c>
      <c r="Q8" s="16">
        <v>150000</v>
      </c>
      <c r="R8" s="16">
        <f t="shared" si="0"/>
        <v>1500</v>
      </c>
      <c r="S8" s="16"/>
      <c r="T8" s="16"/>
      <c r="U8" s="16">
        <f>Q8-R8</f>
        <v>148500</v>
      </c>
      <c r="V8" s="31" t="s">
        <v>16</v>
      </c>
      <c r="W8" s="27"/>
    </row>
    <row r="9" spans="1:23" ht="16.2" x14ac:dyDescent="0.2">
      <c r="A9" s="47">
        <v>58754</v>
      </c>
      <c r="B9" s="10"/>
      <c r="C9" s="10"/>
      <c r="D9" s="10"/>
      <c r="E9" s="10"/>
      <c r="F9" s="10"/>
      <c r="G9" s="10"/>
      <c r="H9" s="10"/>
      <c r="I9" s="10"/>
      <c r="J9" s="28"/>
      <c r="K9" s="28"/>
      <c r="L9" s="10"/>
      <c r="M9" s="10"/>
      <c r="N9" s="10"/>
      <c r="O9" s="29"/>
      <c r="P9" s="16" t="s">
        <v>22</v>
      </c>
      <c r="Q9" s="16">
        <v>0</v>
      </c>
      <c r="R9" s="16">
        <f t="shared" si="0"/>
        <v>0</v>
      </c>
      <c r="S9" s="16"/>
      <c r="T9" s="16"/>
      <c r="U9" s="16">
        <v>148500</v>
      </c>
      <c r="V9" s="31" t="s">
        <v>21</v>
      </c>
      <c r="W9" s="27"/>
    </row>
    <row r="10" spans="1:23" ht="16.2" x14ac:dyDescent="0.3">
      <c r="A10" s="27"/>
      <c r="B10" s="10"/>
      <c r="C10" s="10"/>
      <c r="D10" s="10"/>
      <c r="E10" s="10"/>
      <c r="F10" s="10"/>
      <c r="G10" s="10"/>
      <c r="H10" s="10"/>
      <c r="I10" s="10"/>
      <c r="J10" s="28"/>
      <c r="K10" s="28"/>
      <c r="L10" s="10"/>
      <c r="M10" s="10"/>
      <c r="N10" s="10"/>
      <c r="O10" s="29"/>
      <c r="P10" s="16"/>
      <c r="Q10" s="16">
        <v>0</v>
      </c>
      <c r="R10" s="16">
        <f t="shared" si="0"/>
        <v>0</v>
      </c>
      <c r="S10" s="16"/>
      <c r="T10" s="16"/>
      <c r="U10" s="16">
        <f t="shared" ref="U10:U14" si="1">Q10-R10</f>
        <v>0</v>
      </c>
      <c r="V10" s="16"/>
      <c r="W10" s="27"/>
    </row>
    <row r="11" spans="1:23" ht="16.2" x14ac:dyDescent="0.3">
      <c r="A11" s="27"/>
      <c r="B11" s="10"/>
      <c r="C11" s="10"/>
      <c r="D11" s="10"/>
      <c r="E11" s="10"/>
      <c r="F11" s="10"/>
      <c r="G11" s="10"/>
      <c r="H11" s="10"/>
      <c r="I11" s="10"/>
      <c r="J11" s="28"/>
      <c r="K11" s="28"/>
      <c r="L11" s="10"/>
      <c r="M11" s="10"/>
      <c r="N11" s="10"/>
      <c r="O11" s="29"/>
      <c r="P11" s="16"/>
      <c r="Q11" s="16">
        <v>0</v>
      </c>
      <c r="R11" s="16">
        <f t="shared" si="0"/>
        <v>0</v>
      </c>
      <c r="S11" s="16"/>
      <c r="T11" s="16"/>
      <c r="U11" s="16">
        <f t="shared" si="1"/>
        <v>0</v>
      </c>
      <c r="V11" s="16"/>
      <c r="W11" s="27"/>
    </row>
    <row r="12" spans="1:23" ht="16.2" x14ac:dyDescent="0.3">
      <c r="A12" s="27"/>
      <c r="B12" s="10"/>
      <c r="C12" s="10"/>
      <c r="D12" s="10"/>
      <c r="E12" s="10"/>
      <c r="F12" s="10"/>
      <c r="G12" s="10"/>
      <c r="H12" s="10"/>
      <c r="I12" s="10"/>
      <c r="J12" s="28"/>
      <c r="K12" s="28"/>
      <c r="L12" s="10"/>
      <c r="M12" s="10"/>
      <c r="N12" s="10"/>
      <c r="O12" s="29"/>
      <c r="P12" s="16"/>
      <c r="Q12" s="16">
        <v>0</v>
      </c>
      <c r="R12" s="16">
        <f t="shared" si="0"/>
        <v>0</v>
      </c>
      <c r="S12" s="16"/>
      <c r="T12" s="16"/>
      <c r="U12" s="16">
        <f t="shared" si="1"/>
        <v>0</v>
      </c>
      <c r="V12" s="16"/>
      <c r="W12" s="27"/>
    </row>
    <row r="13" spans="1:23" ht="16.2" x14ac:dyDescent="0.3">
      <c r="A13" s="27"/>
      <c r="B13" s="10"/>
      <c r="C13" s="10"/>
      <c r="D13" s="10"/>
      <c r="E13" s="10"/>
      <c r="F13" s="10"/>
      <c r="G13" s="10"/>
      <c r="H13" s="10"/>
      <c r="I13" s="10"/>
      <c r="J13" s="28"/>
      <c r="K13" s="28"/>
      <c r="L13" s="10"/>
      <c r="M13" s="10"/>
      <c r="N13" s="10"/>
      <c r="O13" s="29"/>
      <c r="P13" s="16"/>
      <c r="Q13" s="16">
        <v>0</v>
      </c>
      <c r="R13" s="16">
        <f t="shared" si="0"/>
        <v>0</v>
      </c>
      <c r="S13" s="16"/>
      <c r="T13" s="16"/>
      <c r="U13" s="16">
        <f t="shared" si="1"/>
        <v>0</v>
      </c>
      <c r="V13" s="16"/>
      <c r="W13" s="27"/>
    </row>
    <row r="14" spans="1:23" s="20" customFormat="1" ht="16.2" x14ac:dyDescent="0.3">
      <c r="A14" s="32"/>
      <c r="B14" s="33"/>
      <c r="C14" s="33"/>
      <c r="D14" s="33"/>
      <c r="E14" s="33"/>
      <c r="F14" s="33"/>
      <c r="G14" s="33"/>
      <c r="H14" s="33"/>
      <c r="I14" s="33"/>
      <c r="J14" s="34"/>
      <c r="K14" s="34"/>
      <c r="L14" s="33"/>
      <c r="M14" s="33"/>
      <c r="N14" s="33"/>
      <c r="O14" s="35"/>
      <c r="P14" s="36"/>
      <c r="Q14" s="36">
        <v>0</v>
      </c>
      <c r="R14" s="36">
        <f t="shared" si="0"/>
        <v>0</v>
      </c>
      <c r="S14" s="36"/>
      <c r="T14" s="36"/>
      <c r="U14" s="36">
        <f t="shared" si="1"/>
        <v>0</v>
      </c>
      <c r="V14" s="36"/>
      <c r="W14" s="37">
        <f>SUM(N7:N12)-SUM(U7:U13)</f>
        <v>-213856.6</v>
      </c>
    </row>
    <row r="15" spans="1:23" ht="28.95" customHeight="1" x14ac:dyDescent="0.3">
      <c r="A15" s="27">
        <v>58755</v>
      </c>
      <c r="B15" s="38" t="s">
        <v>51</v>
      </c>
      <c r="C15" s="18">
        <v>45194</v>
      </c>
      <c r="D15" s="39">
        <v>12</v>
      </c>
      <c r="E15" s="16">
        <v>371250</v>
      </c>
      <c r="F15" s="16">
        <v>220636</v>
      </c>
      <c r="G15" s="16">
        <v>150614</v>
      </c>
      <c r="H15" s="16">
        <v>27110.52</v>
      </c>
      <c r="I15" s="16">
        <v>177724.52</v>
      </c>
      <c r="J15" s="16">
        <v>1506.14</v>
      </c>
      <c r="K15" s="16">
        <v>7530.7</v>
      </c>
      <c r="L15" s="16">
        <v>27110.52</v>
      </c>
      <c r="M15" s="16"/>
      <c r="N15" s="16">
        <v>141577.16</v>
      </c>
      <c r="O15" s="29"/>
      <c r="P15" s="16" t="s">
        <v>12</v>
      </c>
      <c r="Q15" s="16">
        <v>50000</v>
      </c>
      <c r="R15" s="16">
        <f>Q15*1%</f>
        <v>500</v>
      </c>
      <c r="S15" s="16"/>
      <c r="T15" s="16"/>
      <c r="U15" s="16">
        <f>Q15-R15</f>
        <v>49500</v>
      </c>
      <c r="V15" s="30" t="s">
        <v>9</v>
      </c>
      <c r="W15" s="27"/>
    </row>
    <row r="16" spans="1:23" ht="28.95" customHeight="1" x14ac:dyDescent="0.2">
      <c r="A16" s="27">
        <v>58755</v>
      </c>
      <c r="B16" s="38"/>
      <c r="C16" s="18"/>
      <c r="D16" s="3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 t="s">
        <v>13</v>
      </c>
      <c r="Q16" s="16">
        <v>150000</v>
      </c>
      <c r="R16" s="16">
        <f t="shared" ref="R16:R17" si="2">Q16*1%</f>
        <v>1500</v>
      </c>
      <c r="S16" s="16"/>
      <c r="T16" s="16"/>
      <c r="U16" s="16">
        <f t="shared" ref="U16:U44" si="3">Q16-R16</f>
        <v>148500</v>
      </c>
      <c r="V16" s="31" t="s">
        <v>10</v>
      </c>
      <c r="W16" s="27"/>
    </row>
    <row r="17" spans="1:23" ht="28.95" customHeight="1" x14ac:dyDescent="0.2">
      <c r="A17" s="27">
        <v>58755</v>
      </c>
      <c r="B17" s="38"/>
      <c r="C17" s="18"/>
      <c r="D17" s="3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29"/>
      <c r="P17" s="16" t="s">
        <v>14</v>
      </c>
      <c r="Q17" s="16">
        <v>50000</v>
      </c>
      <c r="R17" s="16">
        <f t="shared" si="2"/>
        <v>500</v>
      </c>
      <c r="S17" s="16"/>
      <c r="T17" s="16"/>
      <c r="U17" s="16">
        <f t="shared" si="3"/>
        <v>49500</v>
      </c>
      <c r="V17" s="31" t="s">
        <v>11</v>
      </c>
      <c r="W17" s="27"/>
    </row>
    <row r="18" spans="1:23" ht="28.95" customHeight="1" x14ac:dyDescent="0.2">
      <c r="A18" s="27">
        <v>58755</v>
      </c>
      <c r="B18" s="38"/>
      <c r="C18" s="18"/>
      <c r="D18" s="3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29"/>
      <c r="P18" s="16" t="s">
        <v>20</v>
      </c>
      <c r="Q18" s="16"/>
      <c r="R18" s="16"/>
      <c r="S18" s="16"/>
      <c r="T18" s="16"/>
      <c r="U18" s="16">
        <v>99000</v>
      </c>
      <c r="V18" s="31" t="s">
        <v>19</v>
      </c>
      <c r="W18" s="27"/>
    </row>
    <row r="19" spans="1:23" ht="16.2" x14ac:dyDescent="0.3">
      <c r="A19" s="27"/>
      <c r="B19" s="38"/>
      <c r="C19" s="16"/>
      <c r="D19" s="3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29"/>
      <c r="P19" s="16"/>
      <c r="Q19" s="16"/>
      <c r="R19" s="16"/>
      <c r="S19" s="16"/>
      <c r="T19" s="16"/>
      <c r="U19" s="16">
        <f t="shared" si="3"/>
        <v>0</v>
      </c>
      <c r="V19" s="30"/>
      <c r="W19" s="27"/>
    </row>
    <row r="20" spans="1:23" s="20" customFormat="1" ht="16.2" x14ac:dyDescent="0.3">
      <c r="A20" s="32"/>
      <c r="B20" s="40"/>
      <c r="C20" s="36"/>
      <c r="D20" s="4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5"/>
      <c r="P20" s="36"/>
      <c r="Q20" s="36"/>
      <c r="R20" s="36"/>
      <c r="S20" s="36"/>
      <c r="T20" s="36"/>
      <c r="U20" s="36"/>
      <c r="V20" s="42"/>
      <c r="W20" s="37">
        <f>SUM(N15:N18)-SUM(U15:U19)</f>
        <v>-204922.84</v>
      </c>
    </row>
    <row r="21" spans="1:23" ht="16.2" x14ac:dyDescent="0.2">
      <c r="A21" s="27">
        <v>59040</v>
      </c>
      <c r="B21" s="38" t="s">
        <v>52</v>
      </c>
      <c r="C21" s="16"/>
      <c r="D21" s="39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29"/>
      <c r="P21" s="16" t="s">
        <v>24</v>
      </c>
      <c r="Q21" s="16"/>
      <c r="R21" s="16"/>
      <c r="S21" s="16"/>
      <c r="T21" s="16"/>
      <c r="U21" s="16">
        <v>99000</v>
      </c>
      <c r="V21" s="31" t="s">
        <v>23</v>
      </c>
      <c r="W21" s="27"/>
    </row>
    <row r="22" spans="1:23" ht="16.2" x14ac:dyDescent="0.2">
      <c r="A22" s="27">
        <v>59040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29"/>
      <c r="P22" s="16" t="s">
        <v>26</v>
      </c>
      <c r="Q22" s="16"/>
      <c r="R22" s="16"/>
      <c r="S22" s="16"/>
      <c r="T22" s="16"/>
      <c r="U22" s="16">
        <v>99000</v>
      </c>
      <c r="V22" s="31" t="s">
        <v>25</v>
      </c>
      <c r="W22" s="27"/>
    </row>
    <row r="23" spans="1:23" ht="16.2" x14ac:dyDescent="0.3">
      <c r="A23" s="2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9"/>
      <c r="P23" s="16"/>
      <c r="Q23" s="16"/>
      <c r="R23" s="16"/>
      <c r="S23" s="16"/>
      <c r="T23" s="16"/>
      <c r="U23" s="16">
        <f t="shared" si="3"/>
        <v>0</v>
      </c>
      <c r="V23" s="30"/>
      <c r="W23" s="27"/>
    </row>
    <row r="24" spans="1:23" s="20" customFormat="1" ht="16.2" x14ac:dyDescent="0.3">
      <c r="A24" s="32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5"/>
      <c r="P24" s="36"/>
      <c r="Q24" s="36"/>
      <c r="R24" s="36"/>
      <c r="S24" s="36"/>
      <c r="T24" s="36"/>
      <c r="U24" s="36"/>
      <c r="V24" s="42"/>
      <c r="W24" s="37">
        <f>SUM(N21:N22)-SUM(U21:U23)</f>
        <v>-198000</v>
      </c>
    </row>
    <row r="25" spans="1:23" ht="16.2" x14ac:dyDescent="0.2">
      <c r="A25" s="27">
        <v>59247</v>
      </c>
      <c r="B25" s="16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9"/>
      <c r="P25" s="16" t="s">
        <v>28</v>
      </c>
      <c r="Q25" s="16"/>
      <c r="R25" s="16"/>
      <c r="S25" s="16"/>
      <c r="T25" s="16"/>
      <c r="U25" s="16">
        <v>99000</v>
      </c>
      <c r="V25" s="31" t="s">
        <v>27</v>
      </c>
      <c r="W25" s="27"/>
    </row>
    <row r="26" spans="1:23" ht="16.2" x14ac:dyDescent="0.2">
      <c r="A26" s="27">
        <v>59247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9"/>
      <c r="P26" s="16" t="s">
        <v>30</v>
      </c>
      <c r="Q26" s="16"/>
      <c r="R26" s="16"/>
      <c r="S26" s="16"/>
      <c r="T26" s="16"/>
      <c r="U26" s="16">
        <v>99000</v>
      </c>
      <c r="V26" s="31" t="s">
        <v>29</v>
      </c>
      <c r="W26" s="27"/>
    </row>
    <row r="27" spans="1:23" ht="16.2" x14ac:dyDescent="0.2">
      <c r="A27" s="27">
        <v>59247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9"/>
      <c r="P27" s="16" t="s">
        <v>33</v>
      </c>
      <c r="Q27" s="16"/>
      <c r="R27" s="16"/>
      <c r="S27" s="16"/>
      <c r="T27" s="16"/>
      <c r="U27" s="16">
        <v>49500</v>
      </c>
      <c r="V27" s="31" t="s">
        <v>31</v>
      </c>
      <c r="W27" s="27"/>
    </row>
    <row r="28" spans="1:23" ht="16.2" x14ac:dyDescent="0.2">
      <c r="A28" s="27">
        <v>59247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29"/>
      <c r="P28" s="16" t="s">
        <v>34</v>
      </c>
      <c r="Q28" s="16"/>
      <c r="R28" s="16"/>
      <c r="S28" s="16"/>
      <c r="T28" s="16"/>
      <c r="U28" s="16">
        <v>148500</v>
      </c>
      <c r="V28" s="31" t="s">
        <v>32</v>
      </c>
      <c r="W28" s="27"/>
    </row>
    <row r="29" spans="1:23" ht="16.2" x14ac:dyDescent="0.2">
      <c r="A29" s="27">
        <v>59247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9"/>
      <c r="P29" s="16" t="s">
        <v>41</v>
      </c>
      <c r="Q29" s="16"/>
      <c r="R29" s="16"/>
      <c r="S29" s="16"/>
      <c r="T29" s="16"/>
      <c r="U29" s="16">
        <v>148500</v>
      </c>
      <c r="V29" s="58" t="s">
        <v>40</v>
      </c>
      <c r="W29" s="27"/>
    </row>
    <row r="30" spans="1:23" s="20" customFormat="1" ht="16.2" x14ac:dyDescent="0.3">
      <c r="A30" s="3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5"/>
      <c r="P30" s="36"/>
      <c r="Q30" s="36"/>
      <c r="R30" s="36"/>
      <c r="S30" s="36"/>
      <c r="T30" s="36"/>
      <c r="U30" s="36"/>
      <c r="V30" s="42"/>
      <c r="W30" s="37">
        <f>SUM(N25:N29)-SUM(U25:U29)</f>
        <v>-544500</v>
      </c>
    </row>
    <row r="31" spans="1:23" ht="16.2" x14ac:dyDescent="0.3">
      <c r="A31" s="27">
        <v>59262</v>
      </c>
      <c r="B31" s="16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9"/>
      <c r="P31" s="16"/>
      <c r="Q31" s="16"/>
      <c r="R31" s="16"/>
      <c r="S31" s="16"/>
      <c r="T31" s="16"/>
      <c r="U31" s="16"/>
      <c r="V31" s="30"/>
      <c r="W31" s="27"/>
    </row>
    <row r="32" spans="1:23" ht="16.2" x14ac:dyDescent="0.3">
      <c r="A32" s="2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  <c r="U32" s="16"/>
      <c r="V32" s="30"/>
      <c r="W32" s="27"/>
    </row>
    <row r="33" spans="1:23" ht="16.2" x14ac:dyDescent="0.3">
      <c r="A33" s="2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  <c r="U33" s="16"/>
      <c r="V33" s="30"/>
      <c r="W33" s="27"/>
    </row>
    <row r="34" spans="1:23" s="20" customFormat="1" ht="16.2" x14ac:dyDescent="0.3">
      <c r="A34" s="32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5"/>
      <c r="P34" s="36"/>
      <c r="Q34" s="36"/>
      <c r="R34" s="36"/>
      <c r="S34" s="36"/>
      <c r="T34" s="36"/>
      <c r="U34" s="36"/>
      <c r="V34" s="42"/>
      <c r="W34" s="37">
        <f>SUM(N31:N32)-SUM(U31:U33)</f>
        <v>0</v>
      </c>
    </row>
    <row r="35" spans="1:23" ht="16.2" x14ac:dyDescent="0.3">
      <c r="A35" s="27">
        <v>59263</v>
      </c>
      <c r="B35" s="16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  <c r="P35" s="16"/>
      <c r="Q35" s="16"/>
      <c r="R35" s="16"/>
      <c r="S35" s="16"/>
      <c r="T35" s="16"/>
      <c r="U35" s="16"/>
      <c r="V35" s="30"/>
      <c r="W35" s="27"/>
    </row>
    <row r="36" spans="1:23" ht="16.2" x14ac:dyDescent="0.3">
      <c r="A36" s="2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  <c r="U36" s="16"/>
      <c r="V36" s="30"/>
      <c r="W36" s="27"/>
    </row>
    <row r="37" spans="1:23" s="20" customFormat="1" ht="16.2" x14ac:dyDescent="0.3">
      <c r="A37" s="32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5"/>
      <c r="P37" s="36"/>
      <c r="Q37" s="36"/>
      <c r="R37" s="36"/>
      <c r="S37" s="36"/>
      <c r="T37" s="36"/>
      <c r="U37" s="36"/>
      <c r="V37" s="42"/>
      <c r="W37" s="37">
        <f>SUM(N30:N35)-SUM(U30:U36)</f>
        <v>0</v>
      </c>
    </row>
    <row r="38" spans="1:23" ht="16.2" x14ac:dyDescent="0.3">
      <c r="A38" s="27">
        <v>59264</v>
      </c>
      <c r="B38" s="16" t="s">
        <v>56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  <c r="U38" s="16"/>
      <c r="V38" s="30"/>
      <c r="W38" s="27"/>
    </row>
    <row r="39" spans="1:23" ht="16.2" x14ac:dyDescent="0.3">
      <c r="A39" s="2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  <c r="U39" s="16"/>
      <c r="V39" s="30"/>
      <c r="W39" s="27"/>
    </row>
    <row r="40" spans="1:23" s="20" customFormat="1" ht="16.2" x14ac:dyDescent="0.3">
      <c r="A40" s="3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5"/>
      <c r="P40" s="36"/>
      <c r="Q40" s="36"/>
      <c r="R40" s="36"/>
      <c r="S40" s="36"/>
      <c r="T40" s="36"/>
      <c r="U40" s="36"/>
      <c r="V40" s="42"/>
      <c r="W40" s="37">
        <f>SUM(N33:N38)-SUM(U33:U39)</f>
        <v>0</v>
      </c>
    </row>
    <row r="41" spans="1:23" ht="16.2" x14ac:dyDescent="0.2">
      <c r="A41" s="27">
        <v>59265</v>
      </c>
      <c r="B41" s="16" t="s">
        <v>57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 t="s">
        <v>36</v>
      </c>
      <c r="Q41" s="16"/>
      <c r="R41" s="16"/>
      <c r="S41" s="16"/>
      <c r="T41" s="16"/>
      <c r="U41" s="16">
        <v>99000</v>
      </c>
      <c r="V41" s="31" t="s">
        <v>35</v>
      </c>
      <c r="W41" s="27"/>
    </row>
    <row r="42" spans="1:23" ht="16.2" x14ac:dyDescent="0.3">
      <c r="A42" s="2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  <c r="U42" s="16">
        <f t="shared" si="3"/>
        <v>0</v>
      </c>
      <c r="V42" s="30"/>
      <c r="W42" s="27"/>
    </row>
    <row r="43" spans="1:23" ht="16.2" x14ac:dyDescent="0.3">
      <c r="A43" s="2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  <c r="U43" s="16"/>
      <c r="V43" s="30"/>
      <c r="W43" s="27"/>
    </row>
    <row r="44" spans="1:23" ht="16.2" x14ac:dyDescent="0.3">
      <c r="A44" s="27"/>
      <c r="B44" s="39"/>
      <c r="C44" s="39"/>
      <c r="D44" s="39"/>
      <c r="E44" s="16"/>
      <c r="F44" s="16"/>
      <c r="G44" s="16"/>
      <c r="H44" s="43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  <c r="U44" s="16">
        <f t="shared" si="3"/>
        <v>0</v>
      </c>
      <c r="V44" s="16"/>
      <c r="W44" s="37">
        <f>SUM(N41:N42)-SUM(U41:U43)</f>
        <v>-99000</v>
      </c>
    </row>
    <row r="45" spans="1:23" ht="16.2" x14ac:dyDescent="0.3">
      <c r="A45" s="2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0"/>
      <c r="P45" s="16"/>
      <c r="Q45" s="16"/>
      <c r="R45" s="16"/>
      <c r="S45" s="16"/>
      <c r="T45" s="16"/>
      <c r="U45" s="16"/>
      <c r="V45" s="16"/>
      <c r="W45" s="27"/>
    </row>
    <row r="46" spans="1:23" ht="16.8" thickBot="1" x14ac:dyDescent="0.35">
      <c r="A46" s="5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9"/>
      <c r="P46" s="15"/>
      <c r="Q46" s="15"/>
      <c r="R46" s="15"/>
      <c r="S46" s="15"/>
      <c r="T46" s="15"/>
      <c r="U46" s="15"/>
      <c r="V46" s="15"/>
      <c r="W46" s="54"/>
    </row>
    <row r="47" spans="1:23" ht="16.8" x14ac:dyDescent="0.3">
      <c r="A47" s="25"/>
      <c r="B47" s="55"/>
      <c r="C47" s="55"/>
      <c r="D47" s="55"/>
      <c r="E47" s="55"/>
      <c r="F47" s="55"/>
      <c r="G47" s="55"/>
      <c r="H47" s="55"/>
      <c r="I47" s="56">
        <f t="shared" ref="I47:M47" si="4">SUM(I7:I44)</f>
        <v>344234.31999999995</v>
      </c>
      <c r="J47" s="56">
        <f t="shared" si="4"/>
        <v>3171.2380000000003</v>
      </c>
      <c r="K47" s="56">
        <f t="shared" si="4"/>
        <v>14586.2</v>
      </c>
      <c r="L47" s="56">
        <f t="shared" si="4"/>
        <v>52510.32</v>
      </c>
      <c r="M47" s="56">
        <f t="shared" si="4"/>
        <v>0</v>
      </c>
      <c r="N47" s="56">
        <f>SUM(N7:N44)</f>
        <v>274220.56</v>
      </c>
      <c r="O47" s="57"/>
      <c r="P47" s="55"/>
      <c r="Q47" s="55"/>
      <c r="R47" s="55"/>
      <c r="S47" s="56" t="s">
        <v>6</v>
      </c>
      <c r="T47" s="55"/>
      <c r="U47" s="56">
        <f>SUM(U6:U44)</f>
        <v>1534500</v>
      </c>
      <c r="V47" s="55"/>
      <c r="W47" s="25">
        <f>SUM(W7:W46)</f>
        <v>-1260279.44</v>
      </c>
    </row>
    <row r="48" spans="1:23" ht="16.2" x14ac:dyDescent="0.3">
      <c r="A48" s="2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0"/>
      <c r="P48" s="16"/>
      <c r="Q48" s="16"/>
      <c r="R48" s="16"/>
      <c r="S48" s="16"/>
      <c r="T48" s="16"/>
      <c r="U48" s="16"/>
      <c r="V48" s="16"/>
      <c r="W48" s="27"/>
    </row>
    <row r="49" spans="1:23" ht="17.399999999999999" thickBot="1" x14ac:dyDescent="0.35">
      <c r="A49" s="4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45"/>
      <c r="P49" s="17"/>
      <c r="Q49" s="17"/>
      <c r="R49" s="17"/>
      <c r="S49" s="46" t="s">
        <v>7</v>
      </c>
      <c r="T49" s="17"/>
      <c r="U49" s="46">
        <f>N47-U47</f>
        <v>-1260279.44</v>
      </c>
      <c r="V49" s="17"/>
      <c r="W49" s="44"/>
    </row>
    <row r="50" spans="1:23" x14ac:dyDescent="0.3">
      <c r="J50" s="12"/>
    </row>
    <row r="54" spans="1:23" x14ac:dyDescent="0.3">
      <c r="M54" s="65" t="s">
        <v>43</v>
      </c>
      <c r="N54" s="66"/>
    </row>
    <row r="55" spans="1:23" x14ac:dyDescent="0.3">
      <c r="M55" s="22" t="s">
        <v>37</v>
      </c>
      <c r="N55" s="24">
        <f>J47+K47</f>
        <v>17757.438000000002</v>
      </c>
    </row>
    <row r="56" spans="1:23" x14ac:dyDescent="0.3">
      <c r="M56" s="22" t="s">
        <v>38</v>
      </c>
      <c r="N56" s="23">
        <f>U49</f>
        <v>-1260279.44</v>
      </c>
    </row>
  </sheetData>
  <mergeCells count="1">
    <mergeCell ref="M54:N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2025-05-28T06:45:21Z</dcterms:modified>
</cp:coreProperties>
</file>